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ia\Desktop\Artículo CACAO\FINAL\"/>
    </mc:Choice>
  </mc:AlternateContent>
  <xr:revisionPtr revIDLastSave="0" documentId="13_ncr:1_{4B367E2D-7B52-44AA-8410-41BC81746E7E}" xr6:coauthVersionLast="47" xr6:coauthVersionMax="47" xr10:uidLastSave="{00000000-0000-0000-0000-000000000000}"/>
  <bookViews>
    <workbookView xWindow="8676" yWindow="0" windowWidth="16428" windowHeight="12120" activeTab="2" xr2:uid="{B33D647E-65A8-41EA-AD44-7847C9ECB23D}"/>
  </bookViews>
  <sheets>
    <sheet name="Animal weight &amp; food intake" sheetId="2" r:id="rId1"/>
    <sheet name="EPM" sheetId="4" r:id="rId2"/>
    <sheet name="OFT-NOR-NPR" sheetId="5" r:id="rId3"/>
    <sheet name="FST" sheetId="6" r:id="rId4"/>
    <sheet name="Water maze" sheetId="7" r:id="rId5"/>
    <sheet name="Electrophysiology" sheetId="10" r:id="rId6"/>
    <sheet name="Western blot" sheetId="8" r:id="rId7"/>
    <sheet name="DCX-BrdU-PCNA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8" l="1"/>
  <c r="I8" i="8"/>
  <c r="I9" i="8"/>
  <c r="I10" i="8"/>
  <c r="I11" i="8"/>
  <c r="I12" i="8"/>
  <c r="I13" i="8"/>
  <c r="J13" i="8"/>
  <c r="K13" i="8"/>
  <c r="L13" i="8"/>
  <c r="I14" i="8"/>
  <c r="J14" i="8"/>
  <c r="K14" i="8"/>
  <c r="L14" i="8"/>
  <c r="I15" i="8"/>
  <c r="I16" i="8"/>
  <c r="I17" i="8"/>
  <c r="I23" i="8" s="1"/>
  <c r="I18" i="8"/>
  <c r="I19" i="8"/>
  <c r="I20" i="8"/>
  <c r="I21" i="8"/>
  <c r="I22" i="8"/>
  <c r="J23" i="8"/>
  <c r="K23" i="8"/>
  <c r="L23" i="8"/>
  <c r="I24" i="8"/>
  <c r="J24" i="8"/>
  <c r="K24" i="8"/>
  <c r="L24" i="8"/>
  <c r="I25" i="8"/>
  <c r="J25" i="8"/>
  <c r="K25" i="8"/>
  <c r="L25" i="8"/>
  <c r="I26" i="8"/>
  <c r="J26" i="8"/>
  <c r="K26" i="8"/>
  <c r="L26" i="8"/>
  <c r="I28" i="8"/>
  <c r="I29" i="8"/>
  <c r="I30" i="8"/>
  <c r="I31" i="8"/>
  <c r="I32" i="8"/>
  <c r="I33" i="8"/>
  <c r="I34" i="8"/>
  <c r="I35" i="8"/>
  <c r="I36" i="8"/>
  <c r="J36" i="8"/>
  <c r="K36" i="8"/>
  <c r="L36" i="8"/>
  <c r="I37" i="8"/>
  <c r="J37" i="8"/>
  <c r="K37" i="8"/>
  <c r="L37" i="8"/>
  <c r="I38" i="8"/>
  <c r="I39" i="8"/>
  <c r="I40" i="8"/>
  <c r="I46" i="8" s="1"/>
  <c r="I41" i="8"/>
  <c r="I42" i="8"/>
  <c r="I43" i="8"/>
  <c r="I44" i="8"/>
  <c r="I45" i="8"/>
  <c r="J46" i="8"/>
  <c r="K46" i="8"/>
  <c r="L46" i="8"/>
  <c r="I47" i="8"/>
  <c r="J47" i="8"/>
  <c r="K47" i="8"/>
  <c r="L47" i="8"/>
  <c r="I48" i="8"/>
  <c r="J48" i="8"/>
  <c r="K48" i="8"/>
  <c r="L48" i="8"/>
  <c r="I49" i="8"/>
  <c r="J49" i="8"/>
  <c r="K49" i="8"/>
  <c r="L49" i="8"/>
  <c r="I51" i="8"/>
  <c r="I70" i="8" s="1"/>
  <c r="I52" i="8"/>
  <c r="I53" i="8"/>
  <c r="I54" i="8"/>
  <c r="I55" i="8"/>
  <c r="I56" i="8"/>
  <c r="I57" i="8"/>
  <c r="I58" i="8"/>
  <c r="I59" i="8"/>
  <c r="J59" i="8"/>
  <c r="K59" i="8"/>
  <c r="L59" i="8"/>
  <c r="I60" i="8"/>
  <c r="J60" i="8"/>
  <c r="K60" i="8"/>
  <c r="L60" i="8"/>
  <c r="I61" i="8"/>
  <c r="I68" i="8" s="1"/>
  <c r="I62" i="8"/>
  <c r="I63" i="8"/>
  <c r="I64" i="8"/>
  <c r="I65" i="8"/>
  <c r="I66" i="8"/>
  <c r="I67" i="8"/>
  <c r="J68" i="8"/>
  <c r="K68" i="8"/>
  <c r="L68" i="8"/>
  <c r="J69" i="8"/>
  <c r="K69" i="8"/>
  <c r="L69" i="8"/>
  <c r="J70" i="8"/>
  <c r="K70" i="8"/>
  <c r="L70" i="8"/>
  <c r="J71" i="8"/>
  <c r="K71" i="8"/>
  <c r="L71" i="8"/>
  <c r="I71" i="8" l="1"/>
  <c r="I69" i="8"/>
  <c r="FB50" i="10"/>
  <c r="FA50" i="10"/>
  <c r="EZ50" i="10"/>
  <c r="EY50" i="10"/>
  <c r="EX50" i="10"/>
  <c r="EW50" i="10"/>
  <c r="FB49" i="10"/>
  <c r="FA49" i="10"/>
  <c r="EZ49" i="10"/>
  <c r="EY49" i="10"/>
  <c r="EX49" i="10"/>
  <c r="EW49" i="10"/>
  <c r="FB48" i="10"/>
  <c r="FA48" i="10"/>
  <c r="EZ48" i="10"/>
  <c r="EY48" i="10"/>
  <c r="EX48" i="10"/>
  <c r="EW48" i="10"/>
  <c r="FB47" i="10"/>
  <c r="FA47" i="10"/>
  <c r="EZ47" i="10"/>
  <c r="EY47" i="10"/>
  <c r="EX47" i="10"/>
  <c r="EW47" i="10"/>
  <c r="FB42" i="10"/>
  <c r="FA42" i="10"/>
  <c r="EZ42" i="10"/>
  <c r="EY42" i="10"/>
  <c r="EX42" i="10"/>
  <c r="EW42" i="10"/>
  <c r="FB41" i="10"/>
  <c r="FA41" i="10"/>
  <c r="EZ41" i="10"/>
  <c r="EY41" i="10"/>
  <c r="EX41" i="10"/>
  <c r="EW41" i="10"/>
  <c r="FB35" i="10"/>
  <c r="FA35" i="10"/>
  <c r="EZ35" i="10"/>
  <c r="EY35" i="10"/>
  <c r="EX35" i="10"/>
  <c r="EW35" i="10"/>
  <c r="FB34" i="10"/>
  <c r="FA34" i="10"/>
  <c r="EZ34" i="10"/>
  <c r="EY34" i="10"/>
  <c r="EX34" i="10"/>
  <c r="EW34" i="10"/>
  <c r="FB33" i="10"/>
  <c r="FA33" i="10"/>
  <c r="EZ33" i="10"/>
  <c r="EY33" i="10"/>
  <c r="EX33" i="10"/>
  <c r="EW33" i="10"/>
  <c r="FB32" i="10"/>
  <c r="FA32" i="10"/>
  <c r="EZ32" i="10"/>
  <c r="EY32" i="10"/>
  <c r="EX32" i="10"/>
  <c r="EW32" i="10"/>
  <c r="FB27" i="10"/>
  <c r="FA27" i="10"/>
  <c r="EZ27" i="10"/>
  <c r="EY27" i="10"/>
  <c r="EX27" i="10"/>
  <c r="EW27" i="10"/>
  <c r="FB26" i="10"/>
  <c r="FA26" i="10"/>
  <c r="EZ26" i="10"/>
  <c r="EY26" i="10"/>
  <c r="EX26" i="10"/>
  <c r="EW26" i="10"/>
  <c r="FB21" i="10"/>
  <c r="FA21" i="10"/>
  <c r="EZ21" i="10"/>
  <c r="EY21" i="10"/>
  <c r="EX21" i="10"/>
  <c r="EW21" i="10"/>
  <c r="FB20" i="10"/>
  <c r="FA20" i="10"/>
  <c r="EZ20" i="10"/>
  <c r="EY20" i="10"/>
  <c r="EX20" i="10"/>
  <c r="EW20" i="10"/>
  <c r="FB19" i="10"/>
  <c r="FA19" i="10"/>
  <c r="EZ19" i="10"/>
  <c r="EY19" i="10"/>
  <c r="EX19" i="10"/>
  <c r="EW19" i="10"/>
  <c r="FB18" i="10"/>
  <c r="FA18" i="10"/>
  <c r="EZ18" i="10"/>
  <c r="EY18" i="10"/>
  <c r="EX18" i="10"/>
  <c r="EW18" i="10"/>
  <c r="FB13" i="10"/>
  <c r="FA13" i="10"/>
  <c r="EZ13" i="10"/>
  <c r="EY13" i="10"/>
  <c r="EX13" i="10"/>
  <c r="EW13" i="10"/>
  <c r="FB12" i="10"/>
  <c r="FA12" i="10"/>
  <c r="EZ12" i="10"/>
  <c r="EY12" i="10"/>
  <c r="EX12" i="10"/>
  <c r="EW12" i="10"/>
  <c r="EV50" i="10"/>
  <c r="EU50" i="10"/>
  <c r="ET50" i="10"/>
  <c r="ES50" i="10"/>
  <c r="ER50" i="10"/>
  <c r="EQ50" i="10"/>
  <c r="EV49" i="10"/>
  <c r="EU49" i="10"/>
  <c r="ET49" i="10"/>
  <c r="ES49" i="10"/>
  <c r="ER49" i="10"/>
  <c r="EQ49" i="10"/>
  <c r="EV48" i="10"/>
  <c r="EU48" i="10"/>
  <c r="ET48" i="10"/>
  <c r="ES48" i="10"/>
  <c r="ER48" i="10"/>
  <c r="EQ48" i="10"/>
  <c r="EV47" i="10"/>
  <c r="EU47" i="10"/>
  <c r="ET47" i="10"/>
  <c r="ES47" i="10"/>
  <c r="ER47" i="10"/>
  <c r="EQ47" i="10"/>
  <c r="EV42" i="10"/>
  <c r="EU42" i="10"/>
  <c r="ET42" i="10"/>
  <c r="ES42" i="10"/>
  <c r="ER42" i="10"/>
  <c r="EQ42" i="10"/>
  <c r="EV41" i="10"/>
  <c r="EU41" i="10"/>
  <c r="ET41" i="10"/>
  <c r="ES41" i="10"/>
  <c r="ER41" i="10"/>
  <c r="EQ41" i="10"/>
  <c r="EV35" i="10"/>
  <c r="EU35" i="10"/>
  <c r="ET35" i="10"/>
  <c r="ES35" i="10"/>
  <c r="ER35" i="10"/>
  <c r="EQ35" i="10"/>
  <c r="EV34" i="10"/>
  <c r="EU34" i="10"/>
  <c r="ET34" i="10"/>
  <c r="ES34" i="10"/>
  <c r="ER34" i="10"/>
  <c r="EQ34" i="10"/>
  <c r="EV33" i="10"/>
  <c r="EU33" i="10"/>
  <c r="ET33" i="10"/>
  <c r="ES33" i="10"/>
  <c r="ER33" i="10"/>
  <c r="EQ33" i="10"/>
  <c r="EV32" i="10"/>
  <c r="EU32" i="10"/>
  <c r="ET32" i="10"/>
  <c r="ES32" i="10"/>
  <c r="ER32" i="10"/>
  <c r="EQ32" i="10"/>
  <c r="EV27" i="10"/>
  <c r="EU27" i="10"/>
  <c r="ET27" i="10"/>
  <c r="ES27" i="10"/>
  <c r="ER27" i="10"/>
  <c r="EQ27" i="10"/>
  <c r="EV26" i="10"/>
  <c r="EU26" i="10"/>
  <c r="ET26" i="10"/>
  <c r="ES26" i="10"/>
  <c r="ER26" i="10"/>
  <c r="EQ26" i="10"/>
  <c r="EV21" i="10"/>
  <c r="EU21" i="10"/>
  <c r="ET21" i="10"/>
  <c r="ES21" i="10"/>
  <c r="ER21" i="10"/>
  <c r="EQ21" i="10"/>
  <c r="EV20" i="10"/>
  <c r="EU20" i="10"/>
  <c r="ET20" i="10"/>
  <c r="ES20" i="10"/>
  <c r="ER20" i="10"/>
  <c r="EQ20" i="10"/>
  <c r="EV19" i="10"/>
  <c r="EU19" i="10"/>
  <c r="ET19" i="10"/>
  <c r="ES19" i="10"/>
  <c r="ER19" i="10"/>
  <c r="EQ19" i="10"/>
  <c r="EV18" i="10"/>
  <c r="EU18" i="10"/>
  <c r="ET18" i="10"/>
  <c r="ES18" i="10"/>
  <c r="ER18" i="10"/>
  <c r="EQ18" i="10"/>
  <c r="EV13" i="10"/>
  <c r="EU13" i="10"/>
  <c r="ET13" i="10"/>
  <c r="ES13" i="10"/>
  <c r="ER13" i="10"/>
  <c r="EQ13" i="10"/>
  <c r="EV12" i="10"/>
  <c r="EU12" i="10"/>
  <c r="ET12" i="10"/>
  <c r="ES12" i="10"/>
  <c r="ER12" i="10"/>
  <c r="EQ12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AQ48" i="10"/>
  <c r="AR48" i="10"/>
  <c r="AS48" i="10"/>
  <c r="AT48" i="10"/>
  <c r="AU48" i="10"/>
  <c r="AV48" i="10"/>
  <c r="AW48" i="10"/>
  <c r="AX48" i="10"/>
  <c r="AY48" i="10"/>
  <c r="AZ48" i="10"/>
  <c r="BA48" i="10"/>
  <c r="BB48" i="10"/>
  <c r="BC48" i="10"/>
  <c r="BD48" i="10"/>
  <c r="BE48" i="10"/>
  <c r="BF48" i="10"/>
  <c r="BG48" i="10"/>
  <c r="BH48" i="10"/>
  <c r="BI48" i="10"/>
  <c r="BJ48" i="10"/>
  <c r="BK48" i="10"/>
  <c r="BL48" i="10"/>
  <c r="BM48" i="10"/>
  <c r="BN48" i="10"/>
  <c r="BO48" i="10"/>
  <c r="BP48" i="10"/>
  <c r="BQ48" i="10"/>
  <c r="BR48" i="10"/>
  <c r="BS48" i="10"/>
  <c r="BT48" i="10"/>
  <c r="BU48" i="10"/>
  <c r="BV48" i="10"/>
  <c r="BW48" i="10"/>
  <c r="BX48" i="10"/>
  <c r="BY48" i="10"/>
  <c r="BZ48" i="10"/>
  <c r="CA48" i="10"/>
  <c r="CB48" i="10"/>
  <c r="CC48" i="10"/>
  <c r="CD48" i="10"/>
  <c r="CE48" i="10"/>
  <c r="CF48" i="10"/>
  <c r="CG48" i="10"/>
  <c r="CH48" i="10"/>
  <c r="CI48" i="10"/>
  <c r="CJ48" i="10"/>
  <c r="CK48" i="10"/>
  <c r="CL48" i="10"/>
  <c r="CM48" i="10"/>
  <c r="CN48" i="10"/>
  <c r="CO48" i="10"/>
  <c r="CP48" i="10"/>
  <c r="CQ48" i="10"/>
  <c r="CR48" i="10"/>
  <c r="CS48" i="10"/>
  <c r="CT48" i="10"/>
  <c r="CU48" i="10"/>
  <c r="CV48" i="10"/>
  <c r="CW48" i="10"/>
  <c r="CX48" i="10"/>
  <c r="CY48" i="10"/>
  <c r="CZ48" i="10"/>
  <c r="DA48" i="10"/>
  <c r="DB48" i="10"/>
  <c r="DC48" i="10"/>
  <c r="DD48" i="10"/>
  <c r="DE48" i="10"/>
  <c r="DF48" i="10"/>
  <c r="DG48" i="10"/>
  <c r="DH48" i="10"/>
  <c r="DI48" i="10"/>
  <c r="DJ48" i="10"/>
  <c r="DK48" i="10"/>
  <c r="DL48" i="10"/>
  <c r="DM48" i="10"/>
  <c r="DN48" i="10"/>
  <c r="DO48" i="10"/>
  <c r="DP48" i="10"/>
  <c r="DQ48" i="10"/>
  <c r="DR48" i="10"/>
  <c r="DS48" i="10"/>
  <c r="DT48" i="10"/>
  <c r="DU48" i="10"/>
  <c r="DV48" i="10"/>
  <c r="DW48" i="10"/>
  <c r="DX48" i="10"/>
  <c r="DY48" i="10"/>
  <c r="DZ48" i="10"/>
  <c r="EA48" i="10"/>
  <c r="EB48" i="10"/>
  <c r="EC48" i="10"/>
  <c r="ED48" i="10"/>
  <c r="EE48" i="10"/>
  <c r="EF48" i="10"/>
  <c r="EG48" i="10"/>
  <c r="EH48" i="10"/>
  <c r="EI48" i="10"/>
  <c r="EJ48" i="10"/>
  <c r="EK48" i="10"/>
  <c r="EL48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AJ49" i="10"/>
  <c r="AK49" i="10"/>
  <c r="AL49" i="10"/>
  <c r="AM49" i="10"/>
  <c r="AN49" i="10"/>
  <c r="AO49" i="10"/>
  <c r="AP49" i="10"/>
  <c r="AQ49" i="10"/>
  <c r="AR49" i="10"/>
  <c r="AS49" i="10"/>
  <c r="AT49" i="10"/>
  <c r="AU49" i="10"/>
  <c r="AV49" i="10"/>
  <c r="AW49" i="10"/>
  <c r="AX49" i="10"/>
  <c r="AY49" i="10"/>
  <c r="AZ49" i="10"/>
  <c r="BA49" i="10"/>
  <c r="BB49" i="10"/>
  <c r="BC49" i="10"/>
  <c r="BD49" i="10"/>
  <c r="BE49" i="10"/>
  <c r="BF49" i="10"/>
  <c r="BG49" i="10"/>
  <c r="BH49" i="10"/>
  <c r="BI49" i="10"/>
  <c r="BJ49" i="10"/>
  <c r="BK49" i="10"/>
  <c r="BL49" i="10"/>
  <c r="BM49" i="10"/>
  <c r="BN49" i="10"/>
  <c r="BO49" i="10"/>
  <c r="BP49" i="10"/>
  <c r="BQ49" i="10"/>
  <c r="BR49" i="10"/>
  <c r="BS49" i="10"/>
  <c r="BT49" i="10"/>
  <c r="BU49" i="10"/>
  <c r="BV49" i="10"/>
  <c r="BW49" i="10"/>
  <c r="BX49" i="10"/>
  <c r="BY49" i="10"/>
  <c r="BZ49" i="10"/>
  <c r="CA49" i="10"/>
  <c r="CB49" i="10"/>
  <c r="CC49" i="10"/>
  <c r="CD49" i="10"/>
  <c r="CE49" i="10"/>
  <c r="CF49" i="10"/>
  <c r="CG49" i="10"/>
  <c r="CH49" i="10"/>
  <c r="CI49" i="10"/>
  <c r="CJ49" i="10"/>
  <c r="CK49" i="10"/>
  <c r="CL49" i="10"/>
  <c r="CM49" i="10"/>
  <c r="CN49" i="10"/>
  <c r="CO49" i="10"/>
  <c r="CP49" i="10"/>
  <c r="CQ49" i="10"/>
  <c r="CR49" i="10"/>
  <c r="CS49" i="10"/>
  <c r="CT49" i="10"/>
  <c r="CU49" i="10"/>
  <c r="CV49" i="10"/>
  <c r="CW49" i="10"/>
  <c r="CX49" i="10"/>
  <c r="CY49" i="10"/>
  <c r="CZ49" i="10"/>
  <c r="DA49" i="10"/>
  <c r="DB49" i="10"/>
  <c r="DC49" i="10"/>
  <c r="DD49" i="10"/>
  <c r="DE49" i="10"/>
  <c r="DF49" i="10"/>
  <c r="DG49" i="10"/>
  <c r="DH49" i="10"/>
  <c r="DI49" i="10"/>
  <c r="DJ49" i="10"/>
  <c r="DK49" i="10"/>
  <c r="DL49" i="10"/>
  <c r="DM49" i="10"/>
  <c r="DN49" i="10"/>
  <c r="DO49" i="10"/>
  <c r="DP49" i="10"/>
  <c r="DQ49" i="10"/>
  <c r="DR49" i="10"/>
  <c r="DS49" i="10"/>
  <c r="DT49" i="10"/>
  <c r="DU49" i="10"/>
  <c r="DV49" i="10"/>
  <c r="DW49" i="10"/>
  <c r="DX49" i="10"/>
  <c r="DY49" i="10"/>
  <c r="DZ49" i="10"/>
  <c r="EA49" i="10"/>
  <c r="EB49" i="10"/>
  <c r="EC49" i="10"/>
  <c r="ED49" i="10"/>
  <c r="EE49" i="10"/>
  <c r="EF49" i="10"/>
  <c r="EG49" i="10"/>
  <c r="EH49" i="10"/>
  <c r="EI49" i="10"/>
  <c r="EJ49" i="10"/>
  <c r="EK49" i="10"/>
  <c r="EL49" i="10"/>
  <c r="R48" i="10"/>
  <c r="R49" i="10"/>
  <c r="R47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50" i="10"/>
  <c r="AN50" i="10"/>
  <c r="AO50" i="10"/>
  <c r="AP50" i="10"/>
  <c r="AQ50" i="10"/>
  <c r="AR50" i="10"/>
  <c r="AS50" i="10"/>
  <c r="AT50" i="10"/>
  <c r="AU50" i="10"/>
  <c r="AV50" i="10"/>
  <c r="AW50" i="10"/>
  <c r="AX50" i="10"/>
  <c r="AY50" i="10"/>
  <c r="AZ50" i="10"/>
  <c r="BA50" i="10"/>
  <c r="BB50" i="10"/>
  <c r="BC50" i="10"/>
  <c r="BD50" i="10"/>
  <c r="BE50" i="10"/>
  <c r="BF50" i="10"/>
  <c r="BG50" i="10"/>
  <c r="BH50" i="10"/>
  <c r="BI50" i="10"/>
  <c r="BJ50" i="10"/>
  <c r="BK50" i="10"/>
  <c r="BL50" i="10"/>
  <c r="BM50" i="10"/>
  <c r="BN50" i="10"/>
  <c r="BO50" i="10"/>
  <c r="BP50" i="10"/>
  <c r="BQ50" i="10"/>
  <c r="BR50" i="10"/>
  <c r="BS50" i="10"/>
  <c r="BT50" i="10"/>
  <c r="BU50" i="10"/>
  <c r="BV50" i="10"/>
  <c r="BW50" i="10"/>
  <c r="BX50" i="10"/>
  <c r="BY50" i="10"/>
  <c r="BZ50" i="10"/>
  <c r="CA50" i="10"/>
  <c r="CB50" i="10"/>
  <c r="CC50" i="10"/>
  <c r="CD50" i="10"/>
  <c r="CE50" i="10"/>
  <c r="CF50" i="10"/>
  <c r="CG50" i="10"/>
  <c r="CH50" i="10"/>
  <c r="CI50" i="10"/>
  <c r="CJ50" i="10"/>
  <c r="CK50" i="10"/>
  <c r="CL50" i="10"/>
  <c r="CM50" i="10"/>
  <c r="CN50" i="10"/>
  <c r="CO50" i="10"/>
  <c r="CP50" i="10"/>
  <c r="CQ50" i="10"/>
  <c r="CR50" i="10"/>
  <c r="CS50" i="10"/>
  <c r="CT50" i="10"/>
  <c r="CU50" i="10"/>
  <c r="CV50" i="10"/>
  <c r="CW50" i="10"/>
  <c r="CX50" i="10"/>
  <c r="CY50" i="10"/>
  <c r="CZ50" i="10"/>
  <c r="DA50" i="10"/>
  <c r="DB50" i="10"/>
  <c r="DC50" i="10"/>
  <c r="DD50" i="10"/>
  <c r="DE50" i="10"/>
  <c r="DF50" i="10"/>
  <c r="DG50" i="10"/>
  <c r="DH50" i="10"/>
  <c r="DI50" i="10"/>
  <c r="DJ50" i="10"/>
  <c r="DK50" i="10"/>
  <c r="DL50" i="10"/>
  <c r="DM50" i="10"/>
  <c r="DN50" i="10"/>
  <c r="DO50" i="10"/>
  <c r="DP50" i="10"/>
  <c r="DQ50" i="10"/>
  <c r="DR50" i="10"/>
  <c r="DS50" i="10"/>
  <c r="DT50" i="10"/>
  <c r="DU50" i="10"/>
  <c r="DV50" i="10"/>
  <c r="DW50" i="10"/>
  <c r="DX50" i="10"/>
  <c r="DY50" i="10"/>
  <c r="DZ50" i="10"/>
  <c r="EA50" i="10"/>
  <c r="EB50" i="10"/>
  <c r="EC50" i="10"/>
  <c r="ED50" i="10"/>
  <c r="EE50" i="10"/>
  <c r="EF50" i="10"/>
  <c r="EG50" i="10"/>
  <c r="EH50" i="10"/>
  <c r="EI50" i="10"/>
  <c r="EJ50" i="10"/>
  <c r="EK50" i="10"/>
  <c r="EL50" i="10"/>
  <c r="R42" i="10"/>
  <c r="R41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AL34" i="10"/>
  <c r="AM34" i="10"/>
  <c r="AN34" i="10"/>
  <c r="AO34" i="10"/>
  <c r="AP34" i="10"/>
  <c r="AQ34" i="10"/>
  <c r="AR34" i="10"/>
  <c r="AS34" i="10"/>
  <c r="AT34" i="10"/>
  <c r="AU34" i="10"/>
  <c r="AV34" i="10"/>
  <c r="AW34" i="10"/>
  <c r="AX34" i="10"/>
  <c r="AY34" i="10"/>
  <c r="AZ34" i="10"/>
  <c r="BA34" i="10"/>
  <c r="BB34" i="10"/>
  <c r="BC34" i="10"/>
  <c r="BD34" i="10"/>
  <c r="BE34" i="10"/>
  <c r="BF34" i="10"/>
  <c r="BG34" i="10"/>
  <c r="BH34" i="10"/>
  <c r="BI34" i="10"/>
  <c r="BJ34" i="10"/>
  <c r="BK34" i="10"/>
  <c r="BL34" i="10"/>
  <c r="BM34" i="10"/>
  <c r="BN34" i="10"/>
  <c r="BO34" i="10"/>
  <c r="BP34" i="10"/>
  <c r="BQ34" i="10"/>
  <c r="BR34" i="10"/>
  <c r="BS34" i="10"/>
  <c r="BT34" i="10"/>
  <c r="BU34" i="10"/>
  <c r="BV34" i="10"/>
  <c r="BW34" i="10"/>
  <c r="BX34" i="10"/>
  <c r="BY34" i="10"/>
  <c r="BZ34" i="10"/>
  <c r="CA34" i="10"/>
  <c r="CB34" i="10"/>
  <c r="CC34" i="10"/>
  <c r="CD34" i="10"/>
  <c r="CE34" i="10"/>
  <c r="CF34" i="10"/>
  <c r="CG34" i="10"/>
  <c r="CH34" i="10"/>
  <c r="CI34" i="10"/>
  <c r="CJ34" i="10"/>
  <c r="CK34" i="10"/>
  <c r="CL34" i="10"/>
  <c r="CM34" i="10"/>
  <c r="CN34" i="10"/>
  <c r="CO34" i="10"/>
  <c r="CP34" i="10"/>
  <c r="CQ34" i="10"/>
  <c r="CR34" i="10"/>
  <c r="CS34" i="10"/>
  <c r="CT34" i="10"/>
  <c r="CU34" i="10"/>
  <c r="CV34" i="10"/>
  <c r="CW34" i="10"/>
  <c r="CX34" i="10"/>
  <c r="CY34" i="10"/>
  <c r="CZ34" i="10"/>
  <c r="DA34" i="10"/>
  <c r="DB34" i="10"/>
  <c r="DC34" i="10"/>
  <c r="DD34" i="10"/>
  <c r="DE34" i="10"/>
  <c r="DF34" i="10"/>
  <c r="DG34" i="10"/>
  <c r="DH34" i="10"/>
  <c r="DI34" i="10"/>
  <c r="DJ34" i="10"/>
  <c r="DK34" i="10"/>
  <c r="DL34" i="10"/>
  <c r="DM34" i="10"/>
  <c r="DN34" i="10"/>
  <c r="DO34" i="10"/>
  <c r="DP34" i="10"/>
  <c r="DQ34" i="10"/>
  <c r="DR34" i="10"/>
  <c r="DS34" i="10"/>
  <c r="DT34" i="10"/>
  <c r="DU34" i="10"/>
  <c r="DV34" i="10"/>
  <c r="DW34" i="10"/>
  <c r="DX34" i="10"/>
  <c r="DY34" i="10"/>
  <c r="DZ34" i="10"/>
  <c r="EA34" i="10"/>
  <c r="EB34" i="10"/>
  <c r="EC34" i="10"/>
  <c r="ED34" i="10"/>
  <c r="EE34" i="10"/>
  <c r="EF34" i="10"/>
  <c r="EG34" i="10"/>
  <c r="EH34" i="10"/>
  <c r="EI34" i="10"/>
  <c r="EJ34" i="10"/>
  <c r="EK34" i="10"/>
  <c r="EL34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AF35" i="10"/>
  <c r="AG35" i="10"/>
  <c r="AH35" i="10"/>
  <c r="AI35" i="10"/>
  <c r="AJ35" i="10"/>
  <c r="AK35" i="10"/>
  <c r="AL35" i="10"/>
  <c r="AM35" i="10"/>
  <c r="AN35" i="10"/>
  <c r="AO35" i="10"/>
  <c r="AP35" i="10"/>
  <c r="AQ35" i="10"/>
  <c r="AR35" i="10"/>
  <c r="AS35" i="10"/>
  <c r="AT35" i="10"/>
  <c r="AU35" i="10"/>
  <c r="AV35" i="10"/>
  <c r="AW35" i="10"/>
  <c r="AX35" i="10"/>
  <c r="AY35" i="10"/>
  <c r="AZ35" i="10"/>
  <c r="BA35" i="10"/>
  <c r="BB35" i="10"/>
  <c r="BC35" i="10"/>
  <c r="BD35" i="10"/>
  <c r="BE35" i="10"/>
  <c r="BF35" i="10"/>
  <c r="BG35" i="10"/>
  <c r="BH35" i="10"/>
  <c r="BI35" i="10"/>
  <c r="BJ35" i="10"/>
  <c r="BK35" i="10"/>
  <c r="BL35" i="10"/>
  <c r="BM35" i="10"/>
  <c r="BN35" i="10"/>
  <c r="BO35" i="10"/>
  <c r="BP35" i="10"/>
  <c r="BQ35" i="10"/>
  <c r="BR35" i="10"/>
  <c r="BS35" i="10"/>
  <c r="BT35" i="10"/>
  <c r="BU35" i="10"/>
  <c r="BV35" i="10"/>
  <c r="BW35" i="10"/>
  <c r="BX35" i="10"/>
  <c r="BY35" i="10"/>
  <c r="BZ35" i="10"/>
  <c r="CA35" i="10"/>
  <c r="CB35" i="10"/>
  <c r="CC35" i="10"/>
  <c r="CD35" i="10"/>
  <c r="CE35" i="10"/>
  <c r="CF35" i="10"/>
  <c r="CG35" i="10"/>
  <c r="CH35" i="10"/>
  <c r="CI35" i="10"/>
  <c r="CJ35" i="10"/>
  <c r="CK35" i="10"/>
  <c r="CL35" i="10"/>
  <c r="CM35" i="10"/>
  <c r="CN35" i="10"/>
  <c r="CO35" i="10"/>
  <c r="CP35" i="10"/>
  <c r="CQ35" i="10"/>
  <c r="CR35" i="10"/>
  <c r="CS35" i="10"/>
  <c r="CT35" i="10"/>
  <c r="CU35" i="10"/>
  <c r="CV35" i="10"/>
  <c r="CW35" i="10"/>
  <c r="CX35" i="10"/>
  <c r="CY35" i="10"/>
  <c r="CZ35" i="10"/>
  <c r="DA35" i="10"/>
  <c r="DB35" i="10"/>
  <c r="DC35" i="10"/>
  <c r="DD35" i="10"/>
  <c r="DE35" i="10"/>
  <c r="DF35" i="10"/>
  <c r="DG35" i="10"/>
  <c r="DH35" i="10"/>
  <c r="DI35" i="10"/>
  <c r="DJ35" i="10"/>
  <c r="DK35" i="10"/>
  <c r="DL35" i="10"/>
  <c r="DM35" i="10"/>
  <c r="DN35" i="10"/>
  <c r="DO35" i="10"/>
  <c r="DP35" i="10"/>
  <c r="DQ35" i="10"/>
  <c r="DR35" i="10"/>
  <c r="DS35" i="10"/>
  <c r="DT35" i="10"/>
  <c r="DU35" i="10"/>
  <c r="DV35" i="10"/>
  <c r="DW35" i="10"/>
  <c r="DX35" i="10"/>
  <c r="DY35" i="10"/>
  <c r="DZ35" i="10"/>
  <c r="EA35" i="10"/>
  <c r="EB35" i="10"/>
  <c r="EC35" i="10"/>
  <c r="ED35" i="10"/>
  <c r="EE35" i="10"/>
  <c r="EF35" i="10"/>
  <c r="EG35" i="10"/>
  <c r="EH35" i="10"/>
  <c r="EI35" i="10"/>
  <c r="EJ35" i="10"/>
  <c r="EK35" i="10"/>
  <c r="EL35" i="10"/>
  <c r="R35" i="10"/>
  <c r="R34" i="10"/>
  <c r="EL33" i="10"/>
  <c r="EK33" i="10"/>
  <c r="EJ33" i="10"/>
  <c r="EI33" i="10"/>
  <c r="EH33" i="10"/>
  <c r="EG33" i="10"/>
  <c r="EF33" i="10"/>
  <c r="EE33" i="10"/>
  <c r="ED33" i="10"/>
  <c r="EC33" i="10"/>
  <c r="EB33" i="10"/>
  <c r="EA33" i="10"/>
  <c r="DZ33" i="10"/>
  <c r="DY33" i="10"/>
  <c r="DX33" i="10"/>
  <c r="DW33" i="10"/>
  <c r="DV33" i="10"/>
  <c r="DU33" i="10"/>
  <c r="DT33" i="10"/>
  <c r="DS33" i="10"/>
  <c r="DR33" i="10"/>
  <c r="DQ33" i="10"/>
  <c r="DP33" i="10"/>
  <c r="DO33" i="10"/>
  <c r="DN33" i="10"/>
  <c r="DM33" i="10"/>
  <c r="DL33" i="10"/>
  <c r="DK33" i="10"/>
  <c r="DJ33" i="10"/>
  <c r="DI33" i="10"/>
  <c r="DH33" i="10"/>
  <c r="DG33" i="10"/>
  <c r="DF33" i="10"/>
  <c r="DE33" i="10"/>
  <c r="DD33" i="10"/>
  <c r="DC33" i="10"/>
  <c r="DB33" i="10"/>
  <c r="DA33" i="10"/>
  <c r="CZ33" i="10"/>
  <c r="CY33" i="10"/>
  <c r="CX33" i="10"/>
  <c r="CW33" i="10"/>
  <c r="CV33" i="10"/>
  <c r="CU33" i="10"/>
  <c r="CT33" i="10"/>
  <c r="CS33" i="10"/>
  <c r="CR33" i="10"/>
  <c r="CQ33" i="10"/>
  <c r="CP33" i="10"/>
  <c r="CO33" i="10"/>
  <c r="CN33" i="10"/>
  <c r="CM33" i="10"/>
  <c r="CL33" i="10"/>
  <c r="CK33" i="10"/>
  <c r="CJ33" i="10"/>
  <c r="CI33" i="10"/>
  <c r="CH33" i="10"/>
  <c r="CG33" i="10"/>
  <c r="CF33" i="10"/>
  <c r="CE33" i="10"/>
  <c r="CD33" i="10"/>
  <c r="CC33" i="10"/>
  <c r="CB33" i="10"/>
  <c r="CA33" i="10"/>
  <c r="BZ33" i="10"/>
  <c r="BY33" i="10"/>
  <c r="BX33" i="10"/>
  <c r="BW33" i="10"/>
  <c r="BV33" i="10"/>
  <c r="BU33" i="10"/>
  <c r="BT33" i="10"/>
  <c r="BS33" i="10"/>
  <c r="BR33" i="10"/>
  <c r="BQ33" i="10"/>
  <c r="BP33" i="10"/>
  <c r="BO33" i="10"/>
  <c r="BN33" i="10"/>
  <c r="BM33" i="10"/>
  <c r="BL33" i="10"/>
  <c r="BK33" i="10"/>
  <c r="BJ33" i="10"/>
  <c r="BI33" i="10"/>
  <c r="BH33" i="10"/>
  <c r="BG33" i="10"/>
  <c r="BF33" i="10"/>
  <c r="BE33" i="10"/>
  <c r="BD33" i="10"/>
  <c r="BC33" i="10"/>
  <c r="BB33" i="10"/>
  <c r="BA33" i="10"/>
  <c r="AZ33" i="10"/>
  <c r="AY33" i="10"/>
  <c r="AX33" i="10"/>
  <c r="AW33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EL32" i="10"/>
  <c r="EK32" i="10"/>
  <c r="EJ32" i="10"/>
  <c r="EI32" i="10"/>
  <c r="EH32" i="10"/>
  <c r="EG32" i="10"/>
  <c r="EF32" i="10"/>
  <c r="EE32" i="10"/>
  <c r="ED32" i="10"/>
  <c r="EC32" i="10"/>
  <c r="EB32" i="10"/>
  <c r="EA32" i="10"/>
  <c r="DZ32" i="10"/>
  <c r="DY32" i="10"/>
  <c r="DX32" i="10"/>
  <c r="DW32" i="10"/>
  <c r="DV32" i="10"/>
  <c r="DU32" i="10"/>
  <c r="DT32" i="10"/>
  <c r="DS32" i="10"/>
  <c r="DR32" i="10"/>
  <c r="DQ32" i="10"/>
  <c r="DP32" i="10"/>
  <c r="DO32" i="10"/>
  <c r="DN32" i="10"/>
  <c r="DM32" i="10"/>
  <c r="DL32" i="10"/>
  <c r="DK32" i="10"/>
  <c r="DJ32" i="10"/>
  <c r="DI32" i="10"/>
  <c r="DH32" i="10"/>
  <c r="DG32" i="10"/>
  <c r="DF32" i="10"/>
  <c r="DE32" i="10"/>
  <c r="DD32" i="10"/>
  <c r="DC32" i="10"/>
  <c r="DB32" i="10"/>
  <c r="DA32" i="10"/>
  <c r="CZ32" i="10"/>
  <c r="CY32" i="10"/>
  <c r="CX32" i="10"/>
  <c r="CW32" i="10"/>
  <c r="CV32" i="10"/>
  <c r="CU32" i="10"/>
  <c r="CT32" i="10"/>
  <c r="CS32" i="10"/>
  <c r="CR32" i="10"/>
  <c r="CQ32" i="10"/>
  <c r="CP32" i="10"/>
  <c r="CO32" i="10"/>
  <c r="CN32" i="10"/>
  <c r="CM32" i="10"/>
  <c r="CL32" i="10"/>
  <c r="CK32" i="10"/>
  <c r="CJ32" i="10"/>
  <c r="CI32" i="10"/>
  <c r="CH32" i="10"/>
  <c r="CG32" i="10"/>
  <c r="CF32" i="10"/>
  <c r="CE32" i="10"/>
  <c r="CD32" i="10"/>
  <c r="CC32" i="10"/>
  <c r="CB32" i="10"/>
  <c r="CA32" i="10"/>
  <c r="BZ32" i="10"/>
  <c r="BY32" i="10"/>
  <c r="BX32" i="10"/>
  <c r="BW32" i="10"/>
  <c r="BV32" i="10"/>
  <c r="BU32" i="10"/>
  <c r="BT32" i="10"/>
  <c r="BS32" i="10"/>
  <c r="BR32" i="10"/>
  <c r="BQ32" i="10"/>
  <c r="BP32" i="10"/>
  <c r="BO32" i="10"/>
  <c r="BN32" i="10"/>
  <c r="BM32" i="10"/>
  <c r="BL32" i="10"/>
  <c r="BK32" i="10"/>
  <c r="BJ32" i="10"/>
  <c r="BI32" i="10"/>
  <c r="BH32" i="10"/>
  <c r="BG32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AR26" i="10"/>
  <c r="AS26" i="10"/>
  <c r="AT26" i="10"/>
  <c r="AU26" i="10"/>
  <c r="AV26" i="10"/>
  <c r="AW26" i="10"/>
  <c r="AX26" i="10"/>
  <c r="AY26" i="10"/>
  <c r="AZ26" i="10"/>
  <c r="BA26" i="10"/>
  <c r="BB26" i="10"/>
  <c r="BC26" i="10"/>
  <c r="BD26" i="10"/>
  <c r="BE26" i="10"/>
  <c r="BF26" i="10"/>
  <c r="BG26" i="10"/>
  <c r="BH26" i="10"/>
  <c r="BI26" i="10"/>
  <c r="BJ26" i="10"/>
  <c r="BK26" i="10"/>
  <c r="BL26" i="10"/>
  <c r="BM26" i="10"/>
  <c r="BN26" i="10"/>
  <c r="BO26" i="10"/>
  <c r="BP26" i="10"/>
  <c r="BQ26" i="10"/>
  <c r="BR26" i="10"/>
  <c r="BS26" i="10"/>
  <c r="BT26" i="10"/>
  <c r="BU26" i="10"/>
  <c r="BV26" i="10"/>
  <c r="BW26" i="10"/>
  <c r="BX26" i="10"/>
  <c r="BY26" i="10"/>
  <c r="BZ26" i="10"/>
  <c r="CA26" i="10"/>
  <c r="CB26" i="10"/>
  <c r="CC26" i="10"/>
  <c r="CD26" i="10"/>
  <c r="CE26" i="10"/>
  <c r="CF26" i="10"/>
  <c r="CG26" i="10"/>
  <c r="CH26" i="10"/>
  <c r="CI26" i="10"/>
  <c r="CJ26" i="10"/>
  <c r="CK26" i="10"/>
  <c r="CL26" i="10"/>
  <c r="CM26" i="10"/>
  <c r="CN26" i="10"/>
  <c r="CO26" i="10"/>
  <c r="CP26" i="10"/>
  <c r="CQ26" i="10"/>
  <c r="CR26" i="10"/>
  <c r="CS26" i="10"/>
  <c r="CT26" i="10"/>
  <c r="CU26" i="10"/>
  <c r="CV26" i="10"/>
  <c r="CW26" i="10"/>
  <c r="CX26" i="10"/>
  <c r="CY26" i="10"/>
  <c r="CZ26" i="10"/>
  <c r="DA26" i="10"/>
  <c r="DB26" i="10"/>
  <c r="DC26" i="10"/>
  <c r="DD26" i="10"/>
  <c r="DE26" i="10"/>
  <c r="DF26" i="10"/>
  <c r="DG26" i="10"/>
  <c r="DH26" i="10"/>
  <c r="DI26" i="10"/>
  <c r="DJ26" i="10"/>
  <c r="DK26" i="10"/>
  <c r="DL26" i="10"/>
  <c r="DM26" i="10"/>
  <c r="DN26" i="10"/>
  <c r="DO26" i="10"/>
  <c r="DP26" i="10"/>
  <c r="DQ26" i="10"/>
  <c r="DR26" i="10"/>
  <c r="DS26" i="10"/>
  <c r="DT26" i="10"/>
  <c r="DU26" i="10"/>
  <c r="DV26" i="10"/>
  <c r="DW26" i="10"/>
  <c r="DX26" i="10"/>
  <c r="DY26" i="10"/>
  <c r="DZ26" i="10"/>
  <c r="EA26" i="10"/>
  <c r="EB26" i="10"/>
  <c r="EC26" i="10"/>
  <c r="ED26" i="10"/>
  <c r="EE26" i="10"/>
  <c r="EF26" i="10"/>
  <c r="EG26" i="10"/>
  <c r="EH26" i="10"/>
  <c r="EI26" i="10"/>
  <c r="EJ26" i="10"/>
  <c r="EK26" i="10"/>
  <c r="EL26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BA27" i="10"/>
  <c r="BB27" i="10"/>
  <c r="BC27" i="10"/>
  <c r="BD27" i="10"/>
  <c r="BE27" i="10"/>
  <c r="BF27" i="10"/>
  <c r="BG27" i="10"/>
  <c r="BH27" i="10"/>
  <c r="BI27" i="10"/>
  <c r="BJ27" i="10"/>
  <c r="BK27" i="10"/>
  <c r="BL27" i="10"/>
  <c r="BM27" i="10"/>
  <c r="BN27" i="10"/>
  <c r="BO27" i="10"/>
  <c r="BP27" i="10"/>
  <c r="BQ27" i="10"/>
  <c r="BR27" i="10"/>
  <c r="BS27" i="10"/>
  <c r="BT27" i="10"/>
  <c r="BU27" i="10"/>
  <c r="BV27" i="10"/>
  <c r="BW27" i="10"/>
  <c r="BX27" i="10"/>
  <c r="BY27" i="10"/>
  <c r="BZ27" i="10"/>
  <c r="CA27" i="10"/>
  <c r="CB27" i="10"/>
  <c r="CC27" i="10"/>
  <c r="CD27" i="10"/>
  <c r="CE27" i="10"/>
  <c r="CF27" i="10"/>
  <c r="CG27" i="10"/>
  <c r="CH27" i="10"/>
  <c r="CI27" i="10"/>
  <c r="CJ27" i="10"/>
  <c r="CK27" i="10"/>
  <c r="CL27" i="10"/>
  <c r="CM27" i="10"/>
  <c r="CN27" i="10"/>
  <c r="CO27" i="10"/>
  <c r="CP27" i="10"/>
  <c r="CQ27" i="10"/>
  <c r="CR27" i="10"/>
  <c r="CS27" i="10"/>
  <c r="CT27" i="10"/>
  <c r="CU27" i="10"/>
  <c r="CV27" i="10"/>
  <c r="CW27" i="10"/>
  <c r="CX27" i="10"/>
  <c r="CY27" i="10"/>
  <c r="CZ27" i="10"/>
  <c r="DA27" i="10"/>
  <c r="DB27" i="10"/>
  <c r="DC27" i="10"/>
  <c r="DD27" i="10"/>
  <c r="DE27" i="10"/>
  <c r="DF27" i="10"/>
  <c r="DG27" i="10"/>
  <c r="DH27" i="10"/>
  <c r="DI27" i="10"/>
  <c r="DJ27" i="10"/>
  <c r="DK27" i="10"/>
  <c r="DL27" i="10"/>
  <c r="DM27" i="10"/>
  <c r="DN27" i="10"/>
  <c r="DO27" i="10"/>
  <c r="DP27" i="10"/>
  <c r="DQ27" i="10"/>
  <c r="DR27" i="10"/>
  <c r="DS27" i="10"/>
  <c r="DT27" i="10"/>
  <c r="DU27" i="10"/>
  <c r="DV27" i="10"/>
  <c r="DW27" i="10"/>
  <c r="DX27" i="10"/>
  <c r="DY27" i="10"/>
  <c r="DZ27" i="10"/>
  <c r="EA27" i="10"/>
  <c r="EB27" i="10"/>
  <c r="EC27" i="10"/>
  <c r="ED27" i="10"/>
  <c r="EE27" i="10"/>
  <c r="EF27" i="10"/>
  <c r="EG27" i="10"/>
  <c r="EH27" i="10"/>
  <c r="EI27" i="10"/>
  <c r="EJ27" i="10"/>
  <c r="EK27" i="10"/>
  <c r="EL27" i="10"/>
  <c r="R27" i="10"/>
  <c r="R26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L20" i="10"/>
  <c r="BM20" i="10"/>
  <c r="BN20" i="10"/>
  <c r="BO20" i="10"/>
  <c r="BP20" i="10"/>
  <c r="BQ20" i="10"/>
  <c r="BR20" i="10"/>
  <c r="BS20" i="10"/>
  <c r="BT20" i="10"/>
  <c r="BU20" i="10"/>
  <c r="BV20" i="10"/>
  <c r="BW20" i="10"/>
  <c r="BX20" i="10"/>
  <c r="BY20" i="10"/>
  <c r="BZ20" i="10"/>
  <c r="CA20" i="10"/>
  <c r="CB20" i="10"/>
  <c r="CC20" i="10"/>
  <c r="CD20" i="10"/>
  <c r="CE20" i="10"/>
  <c r="CF20" i="10"/>
  <c r="CG20" i="10"/>
  <c r="CH20" i="10"/>
  <c r="CI20" i="10"/>
  <c r="CJ20" i="10"/>
  <c r="CK20" i="10"/>
  <c r="CL20" i="10"/>
  <c r="CM20" i="10"/>
  <c r="CN20" i="10"/>
  <c r="CO20" i="10"/>
  <c r="CP20" i="10"/>
  <c r="CQ20" i="10"/>
  <c r="CR20" i="10"/>
  <c r="CS20" i="10"/>
  <c r="CT20" i="10"/>
  <c r="CU20" i="10"/>
  <c r="CV20" i="10"/>
  <c r="CW20" i="10"/>
  <c r="CX20" i="10"/>
  <c r="CY20" i="10"/>
  <c r="CZ20" i="10"/>
  <c r="DA20" i="10"/>
  <c r="DB20" i="10"/>
  <c r="DC20" i="10"/>
  <c r="DD20" i="10"/>
  <c r="DE20" i="10"/>
  <c r="DF20" i="10"/>
  <c r="DG20" i="10"/>
  <c r="DH20" i="10"/>
  <c r="DI20" i="10"/>
  <c r="DJ20" i="10"/>
  <c r="DK20" i="10"/>
  <c r="DL20" i="10"/>
  <c r="DM20" i="10"/>
  <c r="DN20" i="10"/>
  <c r="DO20" i="10"/>
  <c r="DP20" i="10"/>
  <c r="DQ20" i="10"/>
  <c r="DR20" i="10"/>
  <c r="DS20" i="10"/>
  <c r="DT20" i="10"/>
  <c r="DU20" i="10"/>
  <c r="DV20" i="10"/>
  <c r="DW20" i="10"/>
  <c r="DX20" i="10"/>
  <c r="DY20" i="10"/>
  <c r="DZ20" i="10"/>
  <c r="EA20" i="10"/>
  <c r="EB20" i="10"/>
  <c r="EC20" i="10"/>
  <c r="ED20" i="10"/>
  <c r="EE20" i="10"/>
  <c r="EF20" i="10"/>
  <c r="EG20" i="10"/>
  <c r="EH20" i="10"/>
  <c r="EI20" i="10"/>
  <c r="EJ20" i="10"/>
  <c r="EK20" i="10"/>
  <c r="EL20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BA21" i="10"/>
  <c r="BB21" i="10"/>
  <c r="BC21" i="10"/>
  <c r="BD21" i="10"/>
  <c r="BE21" i="10"/>
  <c r="BF21" i="10"/>
  <c r="BG21" i="10"/>
  <c r="BH21" i="10"/>
  <c r="BI21" i="10"/>
  <c r="BJ21" i="10"/>
  <c r="BK21" i="10"/>
  <c r="BL21" i="10"/>
  <c r="BM21" i="10"/>
  <c r="BN21" i="10"/>
  <c r="BO21" i="10"/>
  <c r="BP21" i="10"/>
  <c r="BQ21" i="10"/>
  <c r="BR21" i="10"/>
  <c r="BS21" i="10"/>
  <c r="BT21" i="10"/>
  <c r="BU21" i="10"/>
  <c r="BV21" i="10"/>
  <c r="BW21" i="10"/>
  <c r="BX21" i="10"/>
  <c r="BY21" i="10"/>
  <c r="BZ21" i="10"/>
  <c r="CA21" i="10"/>
  <c r="CB21" i="10"/>
  <c r="CC21" i="10"/>
  <c r="CD21" i="10"/>
  <c r="CE21" i="10"/>
  <c r="CF21" i="10"/>
  <c r="CG21" i="10"/>
  <c r="CH21" i="10"/>
  <c r="CI21" i="10"/>
  <c r="CJ21" i="10"/>
  <c r="CK21" i="10"/>
  <c r="CL21" i="10"/>
  <c r="CM21" i="10"/>
  <c r="CN21" i="10"/>
  <c r="CO21" i="10"/>
  <c r="CP21" i="10"/>
  <c r="CQ21" i="10"/>
  <c r="CR21" i="10"/>
  <c r="CS21" i="10"/>
  <c r="CT21" i="10"/>
  <c r="CU21" i="10"/>
  <c r="CV21" i="10"/>
  <c r="CW21" i="10"/>
  <c r="CX21" i="10"/>
  <c r="CY21" i="10"/>
  <c r="CZ21" i="10"/>
  <c r="DA21" i="10"/>
  <c r="DB21" i="10"/>
  <c r="DC21" i="10"/>
  <c r="DD21" i="10"/>
  <c r="DE21" i="10"/>
  <c r="DF21" i="10"/>
  <c r="DG21" i="10"/>
  <c r="DH21" i="10"/>
  <c r="DI21" i="10"/>
  <c r="DJ21" i="10"/>
  <c r="DK21" i="10"/>
  <c r="DL21" i="10"/>
  <c r="DM21" i="10"/>
  <c r="DN21" i="10"/>
  <c r="DO21" i="10"/>
  <c r="DP21" i="10"/>
  <c r="DQ21" i="10"/>
  <c r="DR21" i="10"/>
  <c r="DS21" i="10"/>
  <c r="DT21" i="10"/>
  <c r="DU21" i="10"/>
  <c r="DV21" i="10"/>
  <c r="DW21" i="10"/>
  <c r="DX21" i="10"/>
  <c r="DY21" i="10"/>
  <c r="DZ21" i="10"/>
  <c r="EA21" i="10"/>
  <c r="EB21" i="10"/>
  <c r="EC21" i="10"/>
  <c r="ED21" i="10"/>
  <c r="EE21" i="10"/>
  <c r="EF21" i="10"/>
  <c r="EG21" i="10"/>
  <c r="EH21" i="10"/>
  <c r="EI21" i="10"/>
  <c r="EJ21" i="10"/>
  <c r="EK21" i="10"/>
  <c r="EL21" i="10"/>
  <c r="R21" i="10"/>
  <c r="R20" i="10"/>
  <c r="EL19" i="10"/>
  <c r="EK19" i="10"/>
  <c r="EJ19" i="10"/>
  <c r="EI19" i="10"/>
  <c r="EH19" i="10"/>
  <c r="EG19" i="10"/>
  <c r="EF19" i="10"/>
  <c r="EE19" i="10"/>
  <c r="ED19" i="10"/>
  <c r="EC19" i="10"/>
  <c r="EB19" i="10"/>
  <c r="EA19" i="10"/>
  <c r="DZ19" i="10"/>
  <c r="DY19" i="10"/>
  <c r="DX19" i="10"/>
  <c r="DW19" i="10"/>
  <c r="DV19" i="10"/>
  <c r="DU19" i="10"/>
  <c r="DT19" i="10"/>
  <c r="DS19" i="10"/>
  <c r="DR19" i="10"/>
  <c r="DQ19" i="10"/>
  <c r="DP19" i="10"/>
  <c r="DO19" i="10"/>
  <c r="DN19" i="10"/>
  <c r="DM19" i="10"/>
  <c r="DL19" i="10"/>
  <c r="DK19" i="10"/>
  <c r="DJ19" i="10"/>
  <c r="DI19" i="10"/>
  <c r="DH19" i="10"/>
  <c r="DG19" i="10"/>
  <c r="DF19" i="10"/>
  <c r="DE19" i="10"/>
  <c r="DD19" i="10"/>
  <c r="DC19" i="10"/>
  <c r="DB19" i="10"/>
  <c r="DA19" i="10"/>
  <c r="CZ19" i="10"/>
  <c r="CY19" i="10"/>
  <c r="CX19" i="10"/>
  <c r="CW19" i="10"/>
  <c r="CV19" i="10"/>
  <c r="CU19" i="10"/>
  <c r="CT19" i="10"/>
  <c r="CS19" i="10"/>
  <c r="CR19" i="10"/>
  <c r="CQ19" i="10"/>
  <c r="CP19" i="10"/>
  <c r="CO19" i="10"/>
  <c r="CN19" i="10"/>
  <c r="CM19" i="10"/>
  <c r="CL19" i="10"/>
  <c r="CK19" i="10"/>
  <c r="CJ19" i="10"/>
  <c r="CI19" i="10"/>
  <c r="CH19" i="10"/>
  <c r="CG19" i="10"/>
  <c r="CF19" i="10"/>
  <c r="CE19" i="10"/>
  <c r="CD19" i="10"/>
  <c r="CC19" i="10"/>
  <c r="CB19" i="10"/>
  <c r="CA19" i="10"/>
  <c r="BZ19" i="10"/>
  <c r="BY19" i="10"/>
  <c r="BX19" i="10"/>
  <c r="BW19" i="10"/>
  <c r="BV19" i="10"/>
  <c r="BU19" i="10"/>
  <c r="BT19" i="10"/>
  <c r="BS19" i="10"/>
  <c r="BR19" i="10"/>
  <c r="BQ19" i="10"/>
  <c r="BP19" i="10"/>
  <c r="BO19" i="10"/>
  <c r="BN19" i="10"/>
  <c r="BM19" i="10"/>
  <c r="BL19" i="10"/>
  <c r="BK19" i="10"/>
  <c r="BJ19" i="10"/>
  <c r="BI19" i="10"/>
  <c r="BH19" i="10"/>
  <c r="BG19" i="10"/>
  <c r="BF19" i="10"/>
  <c r="BE19" i="10"/>
  <c r="BD19" i="10"/>
  <c r="BC19" i="10"/>
  <c r="BB19" i="10"/>
  <c r="BA19" i="10"/>
  <c r="AZ19" i="10"/>
  <c r="AY19" i="10"/>
  <c r="AX19" i="10"/>
  <c r="AW19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EL18" i="10"/>
  <c r="EK18" i="10"/>
  <c r="EJ18" i="10"/>
  <c r="EI18" i="10"/>
  <c r="EH18" i="10"/>
  <c r="EG18" i="10"/>
  <c r="EF18" i="10"/>
  <c r="EE18" i="10"/>
  <c r="ED18" i="10"/>
  <c r="EC18" i="10"/>
  <c r="EB18" i="10"/>
  <c r="EA18" i="10"/>
  <c r="DZ18" i="10"/>
  <c r="DY18" i="10"/>
  <c r="DX18" i="10"/>
  <c r="DW18" i="10"/>
  <c r="DV18" i="10"/>
  <c r="DU18" i="10"/>
  <c r="DT18" i="10"/>
  <c r="DS18" i="10"/>
  <c r="DR18" i="10"/>
  <c r="DQ18" i="10"/>
  <c r="DP18" i="10"/>
  <c r="DO18" i="10"/>
  <c r="DN18" i="10"/>
  <c r="DM18" i="10"/>
  <c r="DL18" i="10"/>
  <c r="DK18" i="10"/>
  <c r="DJ18" i="10"/>
  <c r="DI18" i="10"/>
  <c r="DH18" i="10"/>
  <c r="DG18" i="10"/>
  <c r="DF18" i="10"/>
  <c r="DE18" i="10"/>
  <c r="DD18" i="10"/>
  <c r="DC18" i="10"/>
  <c r="DB18" i="10"/>
  <c r="DA18" i="10"/>
  <c r="CZ18" i="10"/>
  <c r="CY18" i="10"/>
  <c r="CX18" i="10"/>
  <c r="CW18" i="10"/>
  <c r="CV18" i="10"/>
  <c r="CU18" i="10"/>
  <c r="CT18" i="10"/>
  <c r="CS18" i="10"/>
  <c r="CR18" i="10"/>
  <c r="CQ18" i="10"/>
  <c r="CP18" i="10"/>
  <c r="CO18" i="10"/>
  <c r="CN18" i="10"/>
  <c r="CM18" i="10"/>
  <c r="CL18" i="10"/>
  <c r="CK18" i="10"/>
  <c r="CJ18" i="10"/>
  <c r="CI18" i="10"/>
  <c r="CH18" i="10"/>
  <c r="CG18" i="10"/>
  <c r="CF18" i="10"/>
  <c r="CE18" i="10"/>
  <c r="CD18" i="10"/>
  <c r="CC18" i="10"/>
  <c r="CB18" i="10"/>
  <c r="CA18" i="10"/>
  <c r="BZ18" i="10"/>
  <c r="BY18" i="10"/>
  <c r="BX18" i="10"/>
  <c r="BW18" i="10"/>
  <c r="BV18" i="10"/>
  <c r="BU18" i="10"/>
  <c r="BT18" i="10"/>
  <c r="BS18" i="10"/>
  <c r="BR18" i="10"/>
  <c r="BQ18" i="10"/>
  <c r="BP18" i="10"/>
  <c r="BO18" i="10"/>
  <c r="BN18" i="10"/>
  <c r="BM18" i="10"/>
  <c r="BL18" i="10"/>
  <c r="BK18" i="10"/>
  <c r="BJ18" i="10"/>
  <c r="BI18" i="10"/>
  <c r="BH18" i="10"/>
  <c r="BG18" i="10"/>
  <c r="BF18" i="10"/>
  <c r="BE18" i="10"/>
  <c r="BD18" i="10"/>
  <c r="BC18" i="10"/>
  <c r="BB18" i="10"/>
  <c r="BA18" i="10"/>
  <c r="AZ18" i="10"/>
  <c r="AY18" i="10"/>
  <c r="AX18" i="10"/>
  <c r="AW18" i="10"/>
  <c r="AV18" i="10"/>
  <c r="AU18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EL13" i="10"/>
  <c r="EK13" i="10"/>
  <c r="EJ13" i="10"/>
  <c r="EI13" i="10"/>
  <c r="EH13" i="10"/>
  <c r="EG13" i="10"/>
  <c r="EF13" i="10"/>
  <c r="EE13" i="10"/>
  <c r="ED13" i="10"/>
  <c r="EC13" i="10"/>
  <c r="EB13" i="10"/>
  <c r="EA13" i="10"/>
  <c r="DZ13" i="10"/>
  <c r="DY13" i="10"/>
  <c r="DX13" i="10"/>
  <c r="DW13" i="10"/>
  <c r="DV13" i="10"/>
  <c r="DU13" i="10"/>
  <c r="DT13" i="10"/>
  <c r="DS13" i="10"/>
  <c r="DR13" i="10"/>
  <c r="DQ13" i="10"/>
  <c r="DP13" i="10"/>
  <c r="DO13" i="10"/>
  <c r="DN13" i="10"/>
  <c r="DM13" i="10"/>
  <c r="DL13" i="10"/>
  <c r="DK13" i="10"/>
  <c r="DJ13" i="10"/>
  <c r="DI13" i="10"/>
  <c r="DH13" i="10"/>
  <c r="DG13" i="10"/>
  <c r="DF13" i="10"/>
  <c r="DE13" i="10"/>
  <c r="DD13" i="10"/>
  <c r="DC13" i="10"/>
  <c r="DB13" i="10"/>
  <c r="DA13" i="10"/>
  <c r="CZ13" i="10"/>
  <c r="CY13" i="10"/>
  <c r="CX13" i="10"/>
  <c r="CW13" i="10"/>
  <c r="CV13" i="10"/>
  <c r="CU13" i="10"/>
  <c r="CT13" i="10"/>
  <c r="CS13" i="10"/>
  <c r="CR13" i="10"/>
  <c r="CQ13" i="10"/>
  <c r="CP13" i="10"/>
  <c r="CO13" i="10"/>
  <c r="CN13" i="10"/>
  <c r="CM13" i="10"/>
  <c r="CL13" i="10"/>
  <c r="CK13" i="10"/>
  <c r="CJ13" i="10"/>
  <c r="CI13" i="10"/>
  <c r="CH13" i="10"/>
  <c r="CG13" i="10"/>
  <c r="CF13" i="10"/>
  <c r="CE13" i="10"/>
  <c r="CD13" i="10"/>
  <c r="CC13" i="10"/>
  <c r="CB13" i="10"/>
  <c r="CA13" i="10"/>
  <c r="BZ13" i="10"/>
  <c r="BY13" i="10"/>
  <c r="BX13" i="10"/>
  <c r="BW13" i="10"/>
  <c r="BV13" i="10"/>
  <c r="BU13" i="10"/>
  <c r="BT13" i="10"/>
  <c r="BS13" i="10"/>
  <c r="BR13" i="10"/>
  <c r="BQ13" i="10"/>
  <c r="BP13" i="10"/>
  <c r="BO13" i="10"/>
  <c r="BN13" i="10"/>
  <c r="BM13" i="10"/>
  <c r="BL13" i="10"/>
  <c r="BK13" i="10"/>
  <c r="BJ13" i="10"/>
  <c r="BI13" i="10"/>
  <c r="BH13" i="10"/>
  <c r="BG13" i="10"/>
  <c r="BF13" i="10"/>
  <c r="BE13" i="10"/>
  <c r="BD13" i="10"/>
  <c r="BC13" i="10"/>
  <c r="BB13" i="10"/>
  <c r="BA13" i="10"/>
  <c r="AZ13" i="10"/>
  <c r="AY13" i="10"/>
  <c r="AX13" i="10"/>
  <c r="AW13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EL47" i="10"/>
  <c r="EK47" i="10"/>
  <c r="EJ47" i="10"/>
  <c r="EI47" i="10"/>
  <c r="EH47" i="10"/>
  <c r="EG47" i="10"/>
  <c r="EF47" i="10"/>
  <c r="EE47" i="10"/>
  <c r="ED47" i="10"/>
  <c r="EC47" i="10"/>
  <c r="EB47" i="10"/>
  <c r="EA47" i="10"/>
  <c r="DZ47" i="10"/>
  <c r="DY47" i="10"/>
  <c r="DX47" i="10"/>
  <c r="DW47" i="10"/>
  <c r="DV47" i="10"/>
  <c r="DU47" i="10"/>
  <c r="DT47" i="10"/>
  <c r="DS47" i="10"/>
  <c r="DR47" i="10"/>
  <c r="DQ47" i="10"/>
  <c r="DP47" i="10"/>
  <c r="DO47" i="10"/>
  <c r="DN47" i="10"/>
  <c r="DM47" i="10"/>
  <c r="DL47" i="10"/>
  <c r="DK47" i="10"/>
  <c r="DJ47" i="10"/>
  <c r="DI47" i="10"/>
  <c r="DH47" i="10"/>
  <c r="DG47" i="10"/>
  <c r="DF47" i="10"/>
  <c r="DE47" i="10"/>
  <c r="DD47" i="10"/>
  <c r="DC47" i="10"/>
  <c r="DB47" i="10"/>
  <c r="DA47" i="10"/>
  <c r="CZ47" i="10"/>
  <c r="CY47" i="10"/>
  <c r="CX47" i="10"/>
  <c r="CW47" i="10"/>
  <c r="CV47" i="10"/>
  <c r="CU47" i="10"/>
  <c r="CT47" i="10"/>
  <c r="CS47" i="10"/>
  <c r="CR47" i="10"/>
  <c r="CQ47" i="10"/>
  <c r="CP47" i="10"/>
  <c r="CO47" i="10"/>
  <c r="CN47" i="10"/>
  <c r="CM47" i="10"/>
  <c r="CL47" i="10"/>
  <c r="CK47" i="10"/>
  <c r="CJ47" i="10"/>
  <c r="CI47" i="10"/>
  <c r="CH47" i="10"/>
  <c r="CG47" i="10"/>
  <c r="CF47" i="10"/>
  <c r="CE47" i="10"/>
  <c r="CD47" i="10"/>
  <c r="CC47" i="10"/>
  <c r="CB47" i="10"/>
  <c r="CA47" i="10"/>
  <c r="BZ47" i="10"/>
  <c r="BY47" i="10"/>
  <c r="BX47" i="10"/>
  <c r="BW47" i="10"/>
  <c r="BV47" i="10"/>
  <c r="BU47" i="10"/>
  <c r="BT47" i="10"/>
  <c r="BS47" i="10"/>
  <c r="BR47" i="10"/>
  <c r="BQ47" i="10"/>
  <c r="BP47" i="10"/>
  <c r="BO47" i="10"/>
  <c r="BN47" i="10"/>
  <c r="BM47" i="10"/>
  <c r="BL47" i="10"/>
  <c r="BK47" i="10"/>
  <c r="BJ47" i="10"/>
  <c r="BI47" i="10"/>
  <c r="BH47" i="10"/>
  <c r="BG47" i="10"/>
  <c r="BF47" i="10"/>
  <c r="BE47" i="10"/>
  <c r="BD47" i="10"/>
  <c r="BC47" i="10"/>
  <c r="BB47" i="10"/>
  <c r="BA47" i="10"/>
  <c r="AZ47" i="10"/>
  <c r="AY47" i="10"/>
  <c r="AX47" i="10"/>
  <c r="AW47" i="10"/>
  <c r="AV47" i="10"/>
  <c r="AU47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EL41" i="10"/>
  <c r="EK41" i="10"/>
  <c r="EJ41" i="10"/>
  <c r="EI41" i="10"/>
  <c r="EH41" i="10"/>
  <c r="EG41" i="10"/>
  <c r="EF41" i="10"/>
  <c r="EE41" i="10"/>
  <c r="ED41" i="10"/>
  <c r="EC41" i="10"/>
  <c r="EB41" i="10"/>
  <c r="EA41" i="10"/>
  <c r="DZ41" i="10"/>
  <c r="DY41" i="10"/>
  <c r="DX41" i="10"/>
  <c r="DW41" i="10"/>
  <c r="DV41" i="10"/>
  <c r="DU41" i="10"/>
  <c r="DT41" i="10"/>
  <c r="DS41" i="10"/>
  <c r="DR41" i="10"/>
  <c r="DQ41" i="10"/>
  <c r="DP41" i="10"/>
  <c r="DO41" i="10"/>
  <c r="DN41" i="10"/>
  <c r="DM41" i="10"/>
  <c r="DL41" i="10"/>
  <c r="DK41" i="10"/>
  <c r="DJ41" i="10"/>
  <c r="DI41" i="10"/>
  <c r="DH41" i="10"/>
  <c r="DG41" i="10"/>
  <c r="DF41" i="10"/>
  <c r="DE41" i="10"/>
  <c r="DD41" i="10"/>
  <c r="DC41" i="10"/>
  <c r="DB41" i="10"/>
  <c r="DA41" i="10"/>
  <c r="CZ41" i="10"/>
  <c r="CY41" i="10"/>
  <c r="CX41" i="10"/>
  <c r="CW41" i="10"/>
  <c r="CV41" i="10"/>
  <c r="CU41" i="10"/>
  <c r="CT41" i="10"/>
  <c r="CS41" i="10"/>
  <c r="CR41" i="10"/>
  <c r="CQ41" i="10"/>
  <c r="CP41" i="10"/>
  <c r="CO41" i="10"/>
  <c r="CN41" i="10"/>
  <c r="CM41" i="10"/>
  <c r="CL41" i="10"/>
  <c r="CK41" i="10"/>
  <c r="CJ41" i="10"/>
  <c r="CI41" i="10"/>
  <c r="CH41" i="10"/>
  <c r="CG41" i="10"/>
  <c r="CF41" i="10"/>
  <c r="CE41" i="10"/>
  <c r="CD41" i="10"/>
  <c r="CC41" i="10"/>
  <c r="CB41" i="10"/>
  <c r="CA41" i="10"/>
  <c r="BZ41" i="10"/>
  <c r="BY41" i="10"/>
  <c r="BX41" i="10"/>
  <c r="BW41" i="10"/>
  <c r="BV41" i="10"/>
  <c r="BU41" i="10"/>
  <c r="BT41" i="10"/>
  <c r="BS41" i="10"/>
  <c r="BR41" i="10"/>
  <c r="BQ41" i="10"/>
  <c r="BP41" i="10"/>
  <c r="BO41" i="10"/>
  <c r="BN41" i="10"/>
  <c r="BM41" i="10"/>
  <c r="BL41" i="10"/>
  <c r="BK41" i="10"/>
  <c r="BJ41" i="10"/>
  <c r="BI41" i="10"/>
  <c r="BH41" i="10"/>
  <c r="BG41" i="10"/>
  <c r="BF41" i="10"/>
  <c r="BE41" i="10"/>
  <c r="BD41" i="10"/>
  <c r="BC41" i="10"/>
  <c r="BB41" i="10"/>
  <c r="BA41" i="10"/>
  <c r="AZ41" i="10"/>
  <c r="AY41" i="10"/>
  <c r="AX41" i="10"/>
  <c r="AW41" i="10"/>
  <c r="AV41" i="10"/>
  <c r="AU41" i="10"/>
  <c r="AT41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EL12" i="10"/>
  <c r="EK12" i="10"/>
  <c r="EJ12" i="10"/>
  <c r="EI12" i="10"/>
  <c r="EH12" i="10"/>
  <c r="EG12" i="10"/>
  <c r="EF12" i="10"/>
  <c r="EE12" i="10"/>
  <c r="ED12" i="10"/>
  <c r="EC12" i="10"/>
  <c r="EB12" i="10"/>
  <c r="EA12" i="10"/>
  <c r="DZ12" i="10"/>
  <c r="DY12" i="10"/>
  <c r="DX12" i="10"/>
  <c r="DW12" i="10"/>
  <c r="DV12" i="10"/>
  <c r="DU12" i="10"/>
  <c r="DT12" i="10"/>
  <c r="DS12" i="10"/>
  <c r="DR12" i="10"/>
  <c r="DQ12" i="10"/>
  <c r="DP12" i="10"/>
  <c r="DO12" i="10"/>
  <c r="DN12" i="10"/>
  <c r="DM12" i="10"/>
  <c r="DL12" i="10"/>
  <c r="DK12" i="10"/>
  <c r="DJ12" i="10"/>
  <c r="DI12" i="10"/>
  <c r="DH12" i="10"/>
  <c r="DG12" i="10"/>
  <c r="DF12" i="10"/>
  <c r="DE12" i="10"/>
  <c r="DD12" i="10"/>
  <c r="DC12" i="10"/>
  <c r="DB12" i="10"/>
  <c r="DA12" i="10"/>
  <c r="CZ12" i="10"/>
  <c r="CY12" i="10"/>
  <c r="CX12" i="10"/>
  <c r="CW12" i="10"/>
  <c r="CV12" i="10"/>
  <c r="CU12" i="10"/>
  <c r="CT12" i="10"/>
  <c r="CS12" i="10"/>
  <c r="CR12" i="10"/>
  <c r="CQ12" i="10"/>
  <c r="CP12" i="10"/>
  <c r="CO12" i="10"/>
  <c r="CN12" i="10"/>
  <c r="CM12" i="10"/>
  <c r="CL12" i="10"/>
  <c r="CK12" i="10"/>
  <c r="CJ12" i="10"/>
  <c r="CI12" i="10"/>
  <c r="CH12" i="10"/>
  <c r="CG12" i="10"/>
  <c r="CF12" i="10"/>
  <c r="CE12" i="10"/>
  <c r="CD12" i="10"/>
  <c r="CC12" i="10"/>
  <c r="CB12" i="10"/>
  <c r="CA12" i="10"/>
  <c r="BZ12" i="10"/>
  <c r="BY12" i="10"/>
  <c r="BX12" i="10"/>
  <c r="BW12" i="10"/>
  <c r="BV12" i="10"/>
  <c r="BU12" i="10"/>
  <c r="BT12" i="10"/>
  <c r="BS12" i="10"/>
  <c r="BR12" i="10"/>
  <c r="BQ12" i="10"/>
  <c r="BP12" i="10"/>
  <c r="BO12" i="10"/>
  <c r="BN12" i="10"/>
  <c r="BM12" i="10"/>
  <c r="BL12" i="10"/>
  <c r="BK12" i="10"/>
  <c r="BJ12" i="10"/>
  <c r="BI12" i="10"/>
  <c r="BH12" i="10"/>
  <c r="BG12" i="10"/>
  <c r="BF12" i="10"/>
  <c r="BE12" i="10"/>
  <c r="BD12" i="10"/>
  <c r="BC12" i="10"/>
  <c r="BB12" i="10"/>
  <c r="BA12" i="10"/>
  <c r="AZ12" i="10"/>
  <c r="AY12" i="10"/>
  <c r="AX12" i="10"/>
  <c r="AW12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M50" i="10"/>
  <c r="L50" i="10"/>
  <c r="K50" i="10"/>
  <c r="J50" i="10"/>
  <c r="I50" i="10"/>
  <c r="H50" i="10"/>
  <c r="G50" i="10"/>
  <c r="F50" i="10"/>
  <c r="M49" i="10"/>
  <c r="L49" i="10"/>
  <c r="K49" i="10"/>
  <c r="J49" i="10"/>
  <c r="I49" i="10"/>
  <c r="H49" i="10"/>
  <c r="G49" i="10"/>
  <c r="F49" i="10"/>
  <c r="M48" i="10"/>
  <c r="L48" i="10"/>
  <c r="K48" i="10"/>
  <c r="J48" i="10"/>
  <c r="I48" i="10"/>
  <c r="H48" i="10"/>
  <c r="G48" i="10"/>
  <c r="F48" i="10"/>
  <c r="M47" i="10"/>
  <c r="L47" i="10"/>
  <c r="K47" i="10"/>
  <c r="J47" i="10"/>
  <c r="I47" i="10"/>
  <c r="H47" i="10"/>
  <c r="G47" i="10"/>
  <c r="F47" i="10"/>
  <c r="M42" i="10"/>
  <c r="L42" i="10"/>
  <c r="K42" i="10"/>
  <c r="J42" i="10"/>
  <c r="I42" i="10"/>
  <c r="H42" i="10"/>
  <c r="G42" i="10"/>
  <c r="F42" i="10"/>
  <c r="M41" i="10"/>
  <c r="L41" i="10"/>
  <c r="K41" i="10"/>
  <c r="J41" i="10"/>
  <c r="I41" i="10"/>
  <c r="H41" i="10"/>
  <c r="G41" i="10"/>
  <c r="F41" i="10"/>
  <c r="G35" i="10"/>
  <c r="H35" i="10"/>
  <c r="I35" i="10"/>
  <c r="J35" i="10"/>
  <c r="K35" i="10"/>
  <c r="L35" i="10"/>
  <c r="M35" i="10"/>
  <c r="F35" i="10"/>
  <c r="G34" i="10"/>
  <c r="H34" i="10"/>
  <c r="I34" i="10"/>
  <c r="J34" i="10"/>
  <c r="K34" i="10"/>
  <c r="L34" i="10"/>
  <c r="F34" i="10"/>
  <c r="M34" i="10"/>
  <c r="M33" i="10"/>
  <c r="L33" i="10"/>
  <c r="K33" i="10"/>
  <c r="J33" i="10"/>
  <c r="I33" i="10"/>
  <c r="H33" i="10"/>
  <c r="G33" i="10"/>
  <c r="F33" i="10"/>
  <c r="M32" i="10"/>
  <c r="L32" i="10"/>
  <c r="K32" i="10"/>
  <c r="J32" i="10"/>
  <c r="I32" i="10"/>
  <c r="H32" i="10"/>
  <c r="G32" i="10"/>
  <c r="F32" i="10"/>
  <c r="G27" i="10"/>
  <c r="H27" i="10"/>
  <c r="I27" i="10"/>
  <c r="J27" i="10"/>
  <c r="K27" i="10"/>
  <c r="L27" i="10"/>
  <c r="M27" i="10"/>
  <c r="F27" i="10"/>
  <c r="G26" i="10"/>
  <c r="H26" i="10"/>
  <c r="I26" i="10"/>
  <c r="J26" i="10"/>
  <c r="K26" i="10"/>
  <c r="L26" i="10"/>
  <c r="M26" i="10"/>
  <c r="F26" i="10"/>
  <c r="F12" i="10"/>
  <c r="G12" i="10"/>
  <c r="H12" i="10"/>
  <c r="I12" i="10"/>
  <c r="J12" i="10"/>
  <c r="K12" i="10"/>
  <c r="L12" i="10"/>
  <c r="M12" i="10"/>
  <c r="F13" i="10"/>
  <c r="G13" i="10"/>
  <c r="H13" i="10"/>
  <c r="I13" i="10"/>
  <c r="J13" i="10"/>
  <c r="K13" i="10"/>
  <c r="L13" i="10"/>
  <c r="M13" i="10"/>
  <c r="F18" i="10"/>
  <c r="G18" i="10"/>
  <c r="H18" i="10"/>
  <c r="I18" i="10"/>
  <c r="J18" i="10"/>
  <c r="K18" i="10"/>
  <c r="L18" i="10"/>
  <c r="M18" i="10"/>
  <c r="F19" i="10"/>
  <c r="G19" i="10"/>
  <c r="H19" i="10"/>
  <c r="I19" i="10"/>
  <c r="J19" i="10"/>
  <c r="K19" i="10"/>
  <c r="L19" i="10"/>
  <c r="M19" i="10"/>
  <c r="F20" i="10"/>
  <c r="G20" i="10"/>
  <c r="H20" i="10"/>
  <c r="I20" i="10"/>
  <c r="J20" i="10"/>
  <c r="K20" i="10"/>
  <c r="L20" i="10"/>
  <c r="M20" i="10"/>
  <c r="F21" i="10"/>
  <c r="G21" i="10"/>
  <c r="H21" i="10"/>
  <c r="I21" i="10"/>
  <c r="J21" i="10"/>
  <c r="K21" i="10"/>
  <c r="L21" i="10"/>
  <c r="M21" i="10"/>
  <c r="V19" i="9"/>
  <c r="V25" i="9"/>
  <c r="V15" i="9"/>
  <c r="V37" i="9"/>
  <c r="V36" i="9"/>
  <c r="V35" i="9"/>
  <c r="V34" i="9"/>
  <c r="V31" i="9"/>
  <c r="V30" i="9"/>
  <c r="V24" i="9"/>
  <c r="V23" i="9"/>
  <c r="V13" i="9"/>
  <c r="V12" i="9"/>
  <c r="V18" i="9" l="1"/>
  <c r="V26" i="9"/>
  <c r="V8" i="9"/>
  <c r="V14" i="9"/>
  <c r="V9" i="9"/>
  <c r="Q34" i="9" l="1"/>
  <c r="Q26" i="9"/>
  <c r="Q19" i="9"/>
  <c r="Q18" i="9"/>
  <c r="Q17" i="9"/>
  <c r="Q16" i="9"/>
  <c r="Q11" i="9"/>
  <c r="Q10" i="9"/>
  <c r="Q25" i="9"/>
  <c r="Q31" i="9"/>
  <c r="Q32" i="9"/>
  <c r="Q33" i="9"/>
  <c r="Q40" i="9"/>
  <c r="Q41" i="9"/>
  <c r="Q46" i="9"/>
  <c r="Q47" i="9"/>
  <c r="Q48" i="9"/>
  <c r="Q49" i="9"/>
  <c r="L16" i="9" l="1"/>
  <c r="L41" i="9"/>
  <c r="L40" i="9"/>
  <c r="L26" i="9"/>
  <c r="L25" i="9"/>
  <c r="L11" i="9"/>
  <c r="L10" i="9"/>
  <c r="L19" i="9"/>
  <c r="L18" i="9"/>
  <c r="L17" i="9"/>
  <c r="L49" i="9"/>
  <c r="L48" i="9"/>
  <c r="L47" i="9"/>
  <c r="L46" i="9"/>
  <c r="L34" i="9"/>
  <c r="L33" i="9"/>
  <c r="L32" i="9"/>
  <c r="L31" i="9"/>
  <c r="G34" i="9"/>
  <c r="F34" i="9"/>
  <c r="E34" i="9"/>
  <c r="G33" i="9"/>
  <c r="F33" i="9"/>
  <c r="E33" i="9"/>
  <c r="G49" i="9"/>
  <c r="F49" i="9"/>
  <c r="E49" i="9"/>
  <c r="G48" i="9"/>
  <c r="F48" i="9"/>
  <c r="E48" i="9"/>
  <c r="F18" i="9"/>
  <c r="G18" i="9"/>
  <c r="F19" i="9"/>
  <c r="G19" i="9"/>
  <c r="E19" i="9"/>
  <c r="E18" i="9"/>
  <c r="G47" i="9"/>
  <c r="F47" i="9"/>
  <c r="E47" i="9"/>
  <c r="G46" i="9"/>
  <c r="F46" i="9"/>
  <c r="E46" i="9"/>
  <c r="G41" i="9"/>
  <c r="F41" i="9"/>
  <c r="E41" i="9"/>
  <c r="G40" i="9"/>
  <c r="F40" i="9"/>
  <c r="E40" i="9"/>
  <c r="G32" i="9"/>
  <c r="F32" i="9"/>
  <c r="E32" i="9"/>
  <c r="G31" i="9"/>
  <c r="F31" i="9"/>
  <c r="E31" i="9"/>
  <c r="G26" i="9"/>
  <c r="F26" i="9"/>
  <c r="E26" i="9"/>
  <c r="G25" i="9"/>
  <c r="F25" i="9"/>
  <c r="E25" i="9"/>
  <c r="G17" i="9"/>
  <c r="F17" i="9"/>
  <c r="E17" i="9"/>
  <c r="G16" i="9"/>
  <c r="F16" i="9"/>
  <c r="E16" i="9"/>
  <c r="F11" i="9"/>
  <c r="G11" i="9"/>
  <c r="E11" i="9"/>
  <c r="F10" i="9"/>
  <c r="G10" i="9"/>
  <c r="E10" i="9"/>
  <c r="Q25" i="8" l="1"/>
  <c r="Q14" i="8"/>
  <c r="Q68" i="8"/>
  <c r="Q60" i="8"/>
  <c r="Q47" i="8"/>
  <c r="Q36" i="8"/>
  <c r="Q24" i="8"/>
  <c r="E67" i="8"/>
  <c r="E66" i="8"/>
  <c r="E65" i="8"/>
  <c r="E64" i="8"/>
  <c r="E63" i="8"/>
  <c r="E62" i="8"/>
  <c r="E61" i="8"/>
  <c r="E58" i="8"/>
  <c r="E57" i="8"/>
  <c r="E56" i="8"/>
  <c r="E55" i="8"/>
  <c r="E54" i="8"/>
  <c r="E53" i="8"/>
  <c r="E52" i="8"/>
  <c r="E51" i="8"/>
  <c r="E45" i="8"/>
  <c r="E44" i="8"/>
  <c r="E43" i="8"/>
  <c r="E42" i="8"/>
  <c r="E41" i="8"/>
  <c r="E40" i="8"/>
  <c r="E39" i="8"/>
  <c r="E38" i="8"/>
  <c r="E35" i="8"/>
  <c r="E34" i="8"/>
  <c r="E33" i="8"/>
  <c r="E32" i="8"/>
  <c r="E31" i="8"/>
  <c r="E30" i="8"/>
  <c r="E29" i="8"/>
  <c r="E28" i="8"/>
  <c r="E22" i="8"/>
  <c r="E21" i="8"/>
  <c r="E20" i="8"/>
  <c r="E19" i="8"/>
  <c r="E18" i="8"/>
  <c r="E17" i="8"/>
  <c r="E16" i="8"/>
  <c r="E15" i="8"/>
  <c r="E8" i="8"/>
  <c r="E9" i="8"/>
  <c r="E10" i="8"/>
  <c r="E11" i="8"/>
  <c r="E12" i="8"/>
  <c r="E7" i="8"/>
  <c r="T14" i="8"/>
  <c r="S14" i="8"/>
  <c r="R14" i="8"/>
  <c r="T13" i="8"/>
  <c r="S13" i="8"/>
  <c r="R13" i="8"/>
  <c r="T24" i="8"/>
  <c r="S24" i="8"/>
  <c r="R24" i="8"/>
  <c r="T23" i="8"/>
  <c r="S23" i="8"/>
  <c r="R23" i="8"/>
  <c r="T26" i="8"/>
  <c r="S26" i="8"/>
  <c r="R26" i="8"/>
  <c r="T25" i="8"/>
  <c r="S25" i="8"/>
  <c r="R25" i="8"/>
  <c r="T37" i="8"/>
  <c r="S37" i="8"/>
  <c r="R37" i="8"/>
  <c r="T36" i="8"/>
  <c r="S36" i="8"/>
  <c r="R36" i="8"/>
  <c r="T49" i="8"/>
  <c r="S49" i="8"/>
  <c r="R49" i="8"/>
  <c r="T48" i="8"/>
  <c r="S48" i="8"/>
  <c r="R48" i="8"/>
  <c r="T47" i="8"/>
  <c r="S47" i="8"/>
  <c r="R47" i="8"/>
  <c r="T46" i="8"/>
  <c r="S46" i="8"/>
  <c r="R46" i="8"/>
  <c r="T60" i="8"/>
  <c r="S60" i="8"/>
  <c r="R60" i="8"/>
  <c r="T59" i="8"/>
  <c r="S59" i="8"/>
  <c r="R59" i="8"/>
  <c r="T71" i="8"/>
  <c r="S71" i="8"/>
  <c r="R71" i="8"/>
  <c r="T70" i="8"/>
  <c r="S70" i="8"/>
  <c r="R70" i="8"/>
  <c r="T69" i="8"/>
  <c r="S69" i="8"/>
  <c r="R69" i="8"/>
  <c r="T68" i="8"/>
  <c r="S68" i="8"/>
  <c r="R68" i="8"/>
  <c r="Q23" i="8" l="1"/>
  <c r="Q69" i="8"/>
  <c r="Q70" i="8"/>
  <c r="Q59" i="8"/>
  <c r="Q46" i="8"/>
  <c r="Q48" i="8"/>
  <c r="Q37" i="8"/>
  <c r="Q71" i="8"/>
  <c r="Q49" i="8"/>
  <c r="Q13" i="8"/>
  <c r="Q26" i="8"/>
  <c r="F69" i="8"/>
  <c r="G69" i="8"/>
  <c r="H69" i="8"/>
  <c r="E69" i="8"/>
  <c r="H60" i="8"/>
  <c r="G60" i="8"/>
  <c r="F60" i="8"/>
  <c r="E60" i="8"/>
  <c r="H59" i="8"/>
  <c r="G59" i="8"/>
  <c r="F59" i="8"/>
  <c r="E59" i="8"/>
  <c r="F71" i="8"/>
  <c r="G71" i="8"/>
  <c r="H71" i="8"/>
  <c r="E71" i="8"/>
  <c r="H70" i="8"/>
  <c r="G70" i="8"/>
  <c r="F70" i="8"/>
  <c r="E70" i="8"/>
  <c r="H68" i="8"/>
  <c r="G68" i="8"/>
  <c r="F68" i="8"/>
  <c r="E68" i="8"/>
  <c r="E13" i="8"/>
  <c r="F25" i="8"/>
  <c r="H26" i="8"/>
  <c r="G26" i="8"/>
  <c r="F26" i="8"/>
  <c r="E26" i="8"/>
  <c r="H25" i="8"/>
  <c r="G25" i="8"/>
  <c r="E25" i="8"/>
  <c r="F24" i="8"/>
  <c r="G24" i="8"/>
  <c r="H24" i="8"/>
  <c r="E24" i="8"/>
  <c r="H23" i="8"/>
  <c r="G23" i="8"/>
  <c r="F23" i="8"/>
  <c r="E23" i="8"/>
  <c r="F14" i="8"/>
  <c r="G14" i="8"/>
  <c r="H14" i="8"/>
  <c r="E14" i="8"/>
  <c r="H13" i="8"/>
  <c r="G13" i="8"/>
  <c r="F13" i="8"/>
  <c r="H37" i="8"/>
  <c r="G37" i="8"/>
  <c r="F37" i="8"/>
  <c r="E37" i="8"/>
  <c r="H36" i="8"/>
  <c r="G36" i="8"/>
  <c r="F36" i="8"/>
  <c r="E36" i="8"/>
  <c r="E49" i="8"/>
  <c r="F46" i="8"/>
  <c r="G46" i="8"/>
  <c r="H46" i="8"/>
  <c r="F47" i="8"/>
  <c r="G47" i="8"/>
  <c r="H47" i="8"/>
  <c r="F48" i="8"/>
  <c r="G48" i="8"/>
  <c r="H48" i="8"/>
  <c r="F49" i="8"/>
  <c r="G49" i="8"/>
  <c r="H49" i="8"/>
  <c r="E48" i="8"/>
  <c r="E47" i="8"/>
  <c r="E46" i="8"/>
  <c r="BP74" i="7"/>
  <c r="BP73" i="7"/>
  <c r="BP72" i="7"/>
  <c r="BP71" i="7"/>
  <c r="BP62" i="7"/>
  <c r="BP61" i="7"/>
  <c r="BP51" i="7"/>
  <c r="BP50" i="7"/>
  <c r="BP49" i="7"/>
  <c r="BP48" i="7"/>
  <c r="BP39" i="7"/>
  <c r="BP38" i="7"/>
  <c r="BQ74" i="7"/>
  <c r="BQ73" i="7"/>
  <c r="BQ72" i="7"/>
  <c r="BQ71" i="7"/>
  <c r="BQ62" i="7"/>
  <c r="BQ61" i="7"/>
  <c r="BQ51" i="7"/>
  <c r="BQ50" i="7"/>
  <c r="BQ49" i="7"/>
  <c r="BQ48" i="7"/>
  <c r="BQ39" i="7"/>
  <c r="BQ38" i="7"/>
  <c r="BR74" i="7"/>
  <c r="BR73" i="7"/>
  <c r="BR72" i="7"/>
  <c r="BR71" i="7"/>
  <c r="BR62" i="7"/>
  <c r="BR61" i="7"/>
  <c r="BR51" i="7"/>
  <c r="BR50" i="7"/>
  <c r="BR49" i="7"/>
  <c r="BR48" i="7"/>
  <c r="BR39" i="7"/>
  <c r="BR38" i="7"/>
  <c r="BR28" i="7"/>
  <c r="BQ28" i="7"/>
  <c r="BR27" i="7"/>
  <c r="BQ27" i="7"/>
  <c r="BR26" i="7"/>
  <c r="BQ26" i="7"/>
  <c r="BP26" i="7"/>
  <c r="BR25" i="7"/>
  <c r="BQ25" i="7"/>
  <c r="BP25" i="7"/>
  <c r="BR16" i="7"/>
  <c r="BQ16" i="7"/>
  <c r="BP16" i="7"/>
  <c r="BR15" i="7"/>
  <c r="BQ15" i="7"/>
  <c r="BP15" i="7"/>
  <c r="BK16" i="7"/>
  <c r="BJ16" i="7"/>
  <c r="BI16" i="7"/>
  <c r="BK15" i="7"/>
  <c r="BJ15" i="7"/>
  <c r="BI15" i="7"/>
  <c r="BK28" i="7"/>
  <c r="BJ28" i="7"/>
  <c r="BK27" i="7"/>
  <c r="BJ27" i="7"/>
  <c r="BK26" i="7"/>
  <c r="BJ26" i="7"/>
  <c r="BI26" i="7"/>
  <c r="BK25" i="7"/>
  <c r="BJ25" i="7"/>
  <c r="BI25" i="7"/>
  <c r="BK74" i="7"/>
  <c r="BK73" i="7"/>
  <c r="BK72" i="7"/>
  <c r="BK71" i="7"/>
  <c r="BK62" i="7"/>
  <c r="BK61" i="7"/>
  <c r="BK51" i="7"/>
  <c r="BK50" i="7"/>
  <c r="BK49" i="7"/>
  <c r="BK48" i="7"/>
  <c r="BK39" i="7"/>
  <c r="BK38" i="7"/>
  <c r="BJ74" i="7"/>
  <c r="BJ73" i="7"/>
  <c r="BJ72" i="7"/>
  <c r="BJ71" i="7"/>
  <c r="BJ62" i="7"/>
  <c r="BJ61" i="7"/>
  <c r="BJ51" i="7"/>
  <c r="BJ50" i="7"/>
  <c r="BJ49" i="7"/>
  <c r="BJ48" i="7"/>
  <c r="BJ39" i="7"/>
  <c r="BJ38" i="7"/>
  <c r="BI72" i="7"/>
  <c r="BI71" i="7"/>
  <c r="BI51" i="7"/>
  <c r="BI50" i="7"/>
  <c r="BI49" i="7"/>
  <c r="BI48" i="7"/>
  <c r="BI39" i="7"/>
  <c r="BI38" i="7"/>
  <c r="BD164" i="7"/>
  <c r="BC164" i="7"/>
  <c r="BB164" i="7"/>
  <c r="BA164" i="7"/>
  <c r="AZ164" i="7"/>
  <c r="AY164" i="7"/>
  <c r="BD163" i="7"/>
  <c r="BC163" i="7"/>
  <c r="BB163" i="7"/>
  <c r="BA163" i="7"/>
  <c r="AZ163" i="7"/>
  <c r="AY163" i="7"/>
  <c r="BD176" i="7"/>
  <c r="BC176" i="7"/>
  <c r="BB176" i="7"/>
  <c r="BA176" i="7"/>
  <c r="AZ176" i="7"/>
  <c r="AY176" i="7"/>
  <c r="BD175" i="7"/>
  <c r="BC175" i="7"/>
  <c r="BB175" i="7"/>
  <c r="BA175" i="7"/>
  <c r="AZ175" i="7"/>
  <c r="AY175" i="7"/>
  <c r="BD174" i="7"/>
  <c r="BC174" i="7"/>
  <c r="BB174" i="7"/>
  <c r="BA174" i="7"/>
  <c r="AZ174" i="7"/>
  <c r="AY174" i="7"/>
  <c r="BD173" i="7"/>
  <c r="BC173" i="7"/>
  <c r="BB173" i="7"/>
  <c r="BA173" i="7"/>
  <c r="AZ173" i="7"/>
  <c r="AY173" i="7"/>
  <c r="BD222" i="7"/>
  <c r="BC222" i="7"/>
  <c r="BB222" i="7"/>
  <c r="BA222" i="7"/>
  <c r="AZ222" i="7"/>
  <c r="AY222" i="7"/>
  <c r="BD221" i="7"/>
  <c r="BC221" i="7"/>
  <c r="BB221" i="7"/>
  <c r="BA221" i="7"/>
  <c r="AZ221" i="7"/>
  <c r="AY221" i="7"/>
  <c r="BD220" i="7"/>
  <c r="BC220" i="7"/>
  <c r="BB220" i="7"/>
  <c r="BA220" i="7"/>
  <c r="AZ220" i="7"/>
  <c r="AY220" i="7"/>
  <c r="BD219" i="7"/>
  <c r="BC219" i="7"/>
  <c r="BB219" i="7"/>
  <c r="BA219" i="7"/>
  <c r="AZ219" i="7"/>
  <c r="AY219" i="7"/>
  <c r="BD210" i="7"/>
  <c r="BC210" i="7"/>
  <c r="BB210" i="7"/>
  <c r="BA210" i="7"/>
  <c r="AZ210" i="7"/>
  <c r="AY210" i="7"/>
  <c r="BD209" i="7"/>
  <c r="BC209" i="7"/>
  <c r="BB209" i="7"/>
  <c r="BA209" i="7"/>
  <c r="AZ209" i="7"/>
  <c r="AY209" i="7"/>
  <c r="BD199" i="7"/>
  <c r="BC199" i="7"/>
  <c r="BB199" i="7"/>
  <c r="BA199" i="7"/>
  <c r="AZ199" i="7"/>
  <c r="AY199" i="7"/>
  <c r="BD198" i="7"/>
  <c r="BC198" i="7"/>
  <c r="BB198" i="7"/>
  <c r="BA198" i="7"/>
  <c r="AZ198" i="7"/>
  <c r="AY198" i="7"/>
  <c r="BD197" i="7"/>
  <c r="BC197" i="7"/>
  <c r="BB197" i="7"/>
  <c r="BA197" i="7"/>
  <c r="AZ197" i="7"/>
  <c r="AY197" i="7"/>
  <c r="BD196" i="7"/>
  <c r="BC196" i="7"/>
  <c r="BB196" i="7"/>
  <c r="BA196" i="7"/>
  <c r="AZ196" i="7"/>
  <c r="AY196" i="7"/>
  <c r="BD187" i="7"/>
  <c r="BC187" i="7"/>
  <c r="BB187" i="7"/>
  <c r="BA187" i="7"/>
  <c r="AZ187" i="7"/>
  <c r="AY187" i="7"/>
  <c r="BD186" i="7"/>
  <c r="BC186" i="7"/>
  <c r="BB186" i="7"/>
  <c r="BA186" i="7"/>
  <c r="AZ186" i="7"/>
  <c r="AY186" i="7"/>
  <c r="BD90" i="7"/>
  <c r="BC90" i="7"/>
  <c r="BB90" i="7"/>
  <c r="BA90" i="7"/>
  <c r="AZ90" i="7"/>
  <c r="AY90" i="7"/>
  <c r="BD89" i="7"/>
  <c r="BC89" i="7"/>
  <c r="BB89" i="7"/>
  <c r="BA89" i="7"/>
  <c r="AZ89" i="7"/>
  <c r="AY89" i="7"/>
  <c r="BD102" i="7"/>
  <c r="BC102" i="7"/>
  <c r="BB102" i="7"/>
  <c r="BA102" i="7"/>
  <c r="AZ102" i="7"/>
  <c r="AY102" i="7"/>
  <c r="BD101" i="7"/>
  <c r="BC101" i="7"/>
  <c r="BB101" i="7"/>
  <c r="BA101" i="7"/>
  <c r="AZ101" i="7"/>
  <c r="AY101" i="7"/>
  <c r="BD100" i="7"/>
  <c r="BC100" i="7"/>
  <c r="BB100" i="7"/>
  <c r="BA100" i="7"/>
  <c r="AZ100" i="7"/>
  <c r="AY100" i="7"/>
  <c r="BD99" i="7"/>
  <c r="BC99" i="7"/>
  <c r="BB99" i="7"/>
  <c r="BA99" i="7"/>
  <c r="AZ99" i="7"/>
  <c r="AY99" i="7"/>
  <c r="BD148" i="7"/>
  <c r="BC148" i="7"/>
  <c r="BB148" i="7"/>
  <c r="BA148" i="7"/>
  <c r="AZ148" i="7"/>
  <c r="AY148" i="7"/>
  <c r="BD147" i="7"/>
  <c r="BC147" i="7"/>
  <c r="BB147" i="7"/>
  <c r="BA147" i="7"/>
  <c r="AZ147" i="7"/>
  <c r="AY147" i="7"/>
  <c r="BD146" i="7"/>
  <c r="BC146" i="7"/>
  <c r="BB146" i="7"/>
  <c r="BA146" i="7"/>
  <c r="AZ146" i="7"/>
  <c r="AY146" i="7"/>
  <c r="BD145" i="7"/>
  <c r="BC145" i="7"/>
  <c r="BB145" i="7"/>
  <c r="BA145" i="7"/>
  <c r="AZ145" i="7"/>
  <c r="AY145" i="7"/>
  <c r="BD136" i="7"/>
  <c r="BC136" i="7"/>
  <c r="BB136" i="7"/>
  <c r="BA136" i="7"/>
  <c r="AZ136" i="7"/>
  <c r="AY136" i="7"/>
  <c r="BD135" i="7"/>
  <c r="BC135" i="7"/>
  <c r="BB135" i="7"/>
  <c r="BA135" i="7"/>
  <c r="AZ135" i="7"/>
  <c r="AY135" i="7"/>
  <c r="BD125" i="7"/>
  <c r="BC125" i="7"/>
  <c r="BB125" i="7"/>
  <c r="BA125" i="7"/>
  <c r="AZ125" i="7"/>
  <c r="AY125" i="7"/>
  <c r="BD124" i="7"/>
  <c r="BC124" i="7"/>
  <c r="BB124" i="7"/>
  <c r="BA124" i="7"/>
  <c r="AZ124" i="7"/>
  <c r="AY124" i="7"/>
  <c r="BD123" i="7"/>
  <c r="BC123" i="7"/>
  <c r="BB123" i="7"/>
  <c r="BA123" i="7"/>
  <c r="AZ123" i="7"/>
  <c r="AY123" i="7"/>
  <c r="BD122" i="7"/>
  <c r="BC122" i="7"/>
  <c r="BB122" i="7"/>
  <c r="BA122" i="7"/>
  <c r="AZ122" i="7"/>
  <c r="AY122" i="7"/>
  <c r="BD113" i="7"/>
  <c r="BC113" i="7"/>
  <c r="BB113" i="7"/>
  <c r="BA113" i="7"/>
  <c r="AZ113" i="7"/>
  <c r="AY113" i="7"/>
  <c r="BD112" i="7"/>
  <c r="BC112" i="7"/>
  <c r="BB112" i="7"/>
  <c r="BA112" i="7"/>
  <c r="AZ112" i="7"/>
  <c r="AY112" i="7"/>
  <c r="BD16" i="7"/>
  <c r="BC16" i="7"/>
  <c r="BB16" i="7"/>
  <c r="BA16" i="7"/>
  <c r="AZ16" i="7"/>
  <c r="AY16" i="7"/>
  <c r="BD15" i="7"/>
  <c r="BC15" i="7"/>
  <c r="BB15" i="7"/>
  <c r="BA15" i="7"/>
  <c r="AZ15" i="7"/>
  <c r="AY15" i="7"/>
  <c r="BD28" i="7"/>
  <c r="BC28" i="7"/>
  <c r="BB28" i="7"/>
  <c r="BA28" i="7"/>
  <c r="AZ28" i="7"/>
  <c r="AY28" i="7"/>
  <c r="BD27" i="7"/>
  <c r="BC27" i="7"/>
  <c r="BB27" i="7"/>
  <c r="BA27" i="7"/>
  <c r="AZ27" i="7"/>
  <c r="AY27" i="7"/>
  <c r="BD26" i="7"/>
  <c r="BC26" i="7"/>
  <c r="BB26" i="7"/>
  <c r="BA26" i="7"/>
  <c r="AZ26" i="7"/>
  <c r="AY26" i="7"/>
  <c r="BD25" i="7"/>
  <c r="BC25" i="7"/>
  <c r="BB25" i="7"/>
  <c r="BA25" i="7"/>
  <c r="AZ25" i="7"/>
  <c r="AY25" i="7"/>
  <c r="BD74" i="7"/>
  <c r="BC74" i="7"/>
  <c r="BB74" i="7"/>
  <c r="BA74" i="7"/>
  <c r="AZ74" i="7"/>
  <c r="AY74" i="7"/>
  <c r="BD73" i="7"/>
  <c r="BC73" i="7"/>
  <c r="BB73" i="7"/>
  <c r="BA73" i="7"/>
  <c r="AZ73" i="7"/>
  <c r="AY73" i="7"/>
  <c r="BD72" i="7"/>
  <c r="BC72" i="7"/>
  <c r="BB72" i="7"/>
  <c r="BA72" i="7"/>
  <c r="AZ72" i="7"/>
  <c r="AY72" i="7"/>
  <c r="BD71" i="7"/>
  <c r="BC71" i="7"/>
  <c r="BB71" i="7"/>
  <c r="BA71" i="7"/>
  <c r="AZ71" i="7"/>
  <c r="AY71" i="7"/>
  <c r="BD62" i="7"/>
  <c r="BC62" i="7"/>
  <c r="BB62" i="7"/>
  <c r="BA62" i="7"/>
  <c r="AZ62" i="7"/>
  <c r="AY62" i="7"/>
  <c r="BD61" i="7"/>
  <c r="BC61" i="7"/>
  <c r="BB61" i="7"/>
  <c r="BA61" i="7"/>
  <c r="AZ61" i="7"/>
  <c r="AY61" i="7"/>
  <c r="BD51" i="7"/>
  <c r="BC51" i="7"/>
  <c r="BB51" i="7"/>
  <c r="BA51" i="7"/>
  <c r="AZ51" i="7"/>
  <c r="AY51" i="7"/>
  <c r="BD50" i="7"/>
  <c r="BC50" i="7"/>
  <c r="BB50" i="7"/>
  <c r="BA50" i="7"/>
  <c r="AZ50" i="7"/>
  <c r="AY50" i="7"/>
  <c r="BD49" i="7"/>
  <c r="BC49" i="7"/>
  <c r="BB49" i="7"/>
  <c r="BA49" i="7"/>
  <c r="AZ49" i="7"/>
  <c r="AY49" i="7"/>
  <c r="BD48" i="7"/>
  <c r="BC48" i="7"/>
  <c r="BB48" i="7"/>
  <c r="BA48" i="7"/>
  <c r="AZ48" i="7"/>
  <c r="AY48" i="7"/>
  <c r="BD39" i="7"/>
  <c r="BC39" i="7"/>
  <c r="BB39" i="7"/>
  <c r="BA39" i="7"/>
  <c r="AZ39" i="7"/>
  <c r="AY39" i="7"/>
  <c r="BD38" i="7"/>
  <c r="BC38" i="7"/>
  <c r="BB38" i="7"/>
  <c r="BA38" i="7"/>
  <c r="AZ38" i="7"/>
  <c r="AY38" i="7"/>
  <c r="AT164" i="7" l="1"/>
  <c r="AS164" i="7"/>
  <c r="AR164" i="7"/>
  <c r="AQ164" i="7"/>
  <c r="AP164" i="7"/>
  <c r="AO164" i="7"/>
  <c r="AN164" i="7"/>
  <c r="AM164" i="7"/>
  <c r="AL164" i="7"/>
  <c r="AK164" i="7"/>
  <c r="AJ164" i="7"/>
  <c r="AI164" i="7"/>
  <c r="AH164" i="7"/>
  <c r="AG164" i="7"/>
  <c r="AF164" i="7"/>
  <c r="AE164" i="7"/>
  <c r="AD164" i="7"/>
  <c r="AC164" i="7"/>
  <c r="AB164" i="7"/>
  <c r="AA164" i="7"/>
  <c r="Z164" i="7"/>
  <c r="Y164" i="7"/>
  <c r="X164" i="7"/>
  <c r="W164" i="7"/>
  <c r="AT163" i="7"/>
  <c r="AS163" i="7"/>
  <c r="AR163" i="7"/>
  <c r="AQ163" i="7"/>
  <c r="AP163" i="7"/>
  <c r="AO163" i="7"/>
  <c r="AN163" i="7"/>
  <c r="AM163" i="7"/>
  <c r="AL163" i="7"/>
  <c r="AK163" i="7"/>
  <c r="AJ163" i="7"/>
  <c r="AI163" i="7"/>
  <c r="AH163" i="7"/>
  <c r="AG163" i="7"/>
  <c r="AF163" i="7"/>
  <c r="AE163" i="7"/>
  <c r="AD163" i="7"/>
  <c r="AC163" i="7"/>
  <c r="AB163" i="7"/>
  <c r="AA163" i="7"/>
  <c r="Z163" i="7"/>
  <c r="Y163" i="7"/>
  <c r="X163" i="7"/>
  <c r="W163" i="7"/>
  <c r="AT176" i="7"/>
  <c r="AS176" i="7"/>
  <c r="AR176" i="7"/>
  <c r="AQ176" i="7"/>
  <c r="AP176" i="7"/>
  <c r="AO176" i="7"/>
  <c r="AN176" i="7"/>
  <c r="AM176" i="7"/>
  <c r="AL176" i="7"/>
  <c r="AK176" i="7"/>
  <c r="AJ176" i="7"/>
  <c r="AI176" i="7"/>
  <c r="AH176" i="7"/>
  <c r="AG176" i="7"/>
  <c r="AF176" i="7"/>
  <c r="AE176" i="7"/>
  <c r="AD176" i="7"/>
  <c r="AC176" i="7"/>
  <c r="AB176" i="7"/>
  <c r="AA176" i="7"/>
  <c r="Z176" i="7"/>
  <c r="Y176" i="7"/>
  <c r="X176" i="7"/>
  <c r="W176" i="7"/>
  <c r="AT175" i="7"/>
  <c r="AS175" i="7"/>
  <c r="AR175" i="7"/>
  <c r="AQ175" i="7"/>
  <c r="AP175" i="7"/>
  <c r="AO175" i="7"/>
  <c r="AN175" i="7"/>
  <c r="AM175" i="7"/>
  <c r="AL175" i="7"/>
  <c r="AK175" i="7"/>
  <c r="AJ175" i="7"/>
  <c r="AI175" i="7"/>
  <c r="AH175" i="7"/>
  <c r="AG175" i="7"/>
  <c r="AF175" i="7"/>
  <c r="AE175" i="7"/>
  <c r="AD175" i="7"/>
  <c r="AC175" i="7"/>
  <c r="AB175" i="7"/>
  <c r="AA175" i="7"/>
  <c r="Z175" i="7"/>
  <c r="Y175" i="7"/>
  <c r="X175" i="7"/>
  <c r="W175" i="7"/>
  <c r="AT174" i="7"/>
  <c r="AS174" i="7"/>
  <c r="AR174" i="7"/>
  <c r="AQ174" i="7"/>
  <c r="AP174" i="7"/>
  <c r="AO174" i="7"/>
  <c r="AN174" i="7"/>
  <c r="AM174" i="7"/>
  <c r="AL174" i="7"/>
  <c r="AK174" i="7"/>
  <c r="AJ174" i="7"/>
  <c r="AI174" i="7"/>
  <c r="AH174" i="7"/>
  <c r="AG174" i="7"/>
  <c r="AF174" i="7"/>
  <c r="AE174" i="7"/>
  <c r="AD174" i="7"/>
  <c r="AC174" i="7"/>
  <c r="AB174" i="7"/>
  <c r="AA174" i="7"/>
  <c r="Z174" i="7"/>
  <c r="Y174" i="7"/>
  <c r="X174" i="7"/>
  <c r="W174" i="7"/>
  <c r="AT173" i="7"/>
  <c r="AS173" i="7"/>
  <c r="AR173" i="7"/>
  <c r="AQ173" i="7"/>
  <c r="AP173" i="7"/>
  <c r="AO173" i="7"/>
  <c r="AN173" i="7"/>
  <c r="AM173" i="7"/>
  <c r="AL173" i="7"/>
  <c r="AK173" i="7"/>
  <c r="AJ173" i="7"/>
  <c r="AI173" i="7"/>
  <c r="AH173" i="7"/>
  <c r="AG173" i="7"/>
  <c r="AF173" i="7"/>
  <c r="AE173" i="7"/>
  <c r="AD173" i="7"/>
  <c r="AC173" i="7"/>
  <c r="AB173" i="7"/>
  <c r="AA173" i="7"/>
  <c r="Z173" i="7"/>
  <c r="Y173" i="7"/>
  <c r="X173" i="7"/>
  <c r="W173" i="7"/>
  <c r="AT222" i="7"/>
  <c r="AS222" i="7"/>
  <c r="AR222" i="7"/>
  <c r="AQ222" i="7"/>
  <c r="AP222" i="7"/>
  <c r="AO222" i="7"/>
  <c r="AN222" i="7"/>
  <c r="AM222" i="7"/>
  <c r="AL222" i="7"/>
  <c r="AK222" i="7"/>
  <c r="AJ222" i="7"/>
  <c r="AI222" i="7"/>
  <c r="AH222" i="7"/>
  <c r="AG222" i="7"/>
  <c r="AF222" i="7"/>
  <c r="AE222" i="7"/>
  <c r="AD222" i="7"/>
  <c r="AC222" i="7"/>
  <c r="AB222" i="7"/>
  <c r="AA222" i="7"/>
  <c r="Z222" i="7"/>
  <c r="Y222" i="7"/>
  <c r="X222" i="7"/>
  <c r="W222" i="7"/>
  <c r="AT221" i="7"/>
  <c r="AS221" i="7"/>
  <c r="AR221" i="7"/>
  <c r="AQ221" i="7"/>
  <c r="AP221" i="7"/>
  <c r="AO221" i="7"/>
  <c r="AN221" i="7"/>
  <c r="AM221" i="7"/>
  <c r="AL221" i="7"/>
  <c r="AK221" i="7"/>
  <c r="AJ221" i="7"/>
  <c r="AI221" i="7"/>
  <c r="AH221" i="7"/>
  <c r="AG221" i="7"/>
  <c r="AF221" i="7"/>
  <c r="AE221" i="7"/>
  <c r="AD221" i="7"/>
  <c r="AC221" i="7"/>
  <c r="AB221" i="7"/>
  <c r="AA221" i="7"/>
  <c r="Z221" i="7"/>
  <c r="Y221" i="7"/>
  <c r="X221" i="7"/>
  <c r="W221" i="7"/>
  <c r="AT220" i="7"/>
  <c r="AS220" i="7"/>
  <c r="AR220" i="7"/>
  <c r="AQ220" i="7"/>
  <c r="AP220" i="7"/>
  <c r="AO220" i="7"/>
  <c r="AN220" i="7"/>
  <c r="AM220" i="7"/>
  <c r="AL220" i="7"/>
  <c r="AK220" i="7"/>
  <c r="AJ220" i="7"/>
  <c r="AI220" i="7"/>
  <c r="AH220" i="7"/>
  <c r="AG220" i="7"/>
  <c r="AF220" i="7"/>
  <c r="AE220" i="7"/>
  <c r="AD220" i="7"/>
  <c r="AC220" i="7"/>
  <c r="AB220" i="7"/>
  <c r="AA220" i="7"/>
  <c r="Z220" i="7"/>
  <c r="Y220" i="7"/>
  <c r="X220" i="7"/>
  <c r="W220" i="7"/>
  <c r="AT219" i="7"/>
  <c r="AS219" i="7"/>
  <c r="AR219" i="7"/>
  <c r="AQ219" i="7"/>
  <c r="AP219" i="7"/>
  <c r="AO219" i="7"/>
  <c r="AN219" i="7"/>
  <c r="AM219" i="7"/>
  <c r="AL219" i="7"/>
  <c r="AK219" i="7"/>
  <c r="AJ219" i="7"/>
  <c r="AI219" i="7"/>
  <c r="AH219" i="7"/>
  <c r="AG219" i="7"/>
  <c r="AF219" i="7"/>
  <c r="AE219" i="7"/>
  <c r="AD219" i="7"/>
  <c r="AC219" i="7"/>
  <c r="AB219" i="7"/>
  <c r="AA219" i="7"/>
  <c r="Z219" i="7"/>
  <c r="Y219" i="7"/>
  <c r="X219" i="7"/>
  <c r="W219" i="7"/>
  <c r="AT210" i="7"/>
  <c r="AS210" i="7"/>
  <c r="AR210" i="7"/>
  <c r="AQ210" i="7"/>
  <c r="AP210" i="7"/>
  <c r="AO210" i="7"/>
  <c r="AN210" i="7"/>
  <c r="AM210" i="7"/>
  <c r="AL210" i="7"/>
  <c r="AK210" i="7"/>
  <c r="AJ210" i="7"/>
  <c r="AI210" i="7"/>
  <c r="AH210" i="7"/>
  <c r="AG210" i="7"/>
  <c r="AF210" i="7"/>
  <c r="AE210" i="7"/>
  <c r="AD210" i="7"/>
  <c r="AC210" i="7"/>
  <c r="AB210" i="7"/>
  <c r="AA210" i="7"/>
  <c r="Z210" i="7"/>
  <c r="Y210" i="7"/>
  <c r="X210" i="7"/>
  <c r="W210" i="7"/>
  <c r="AT209" i="7"/>
  <c r="AS209" i="7"/>
  <c r="AR209" i="7"/>
  <c r="AQ209" i="7"/>
  <c r="AP209" i="7"/>
  <c r="AO209" i="7"/>
  <c r="AN209" i="7"/>
  <c r="AM209" i="7"/>
  <c r="AL209" i="7"/>
  <c r="AK209" i="7"/>
  <c r="AJ209" i="7"/>
  <c r="AI209" i="7"/>
  <c r="AH209" i="7"/>
  <c r="AG209" i="7"/>
  <c r="AF209" i="7"/>
  <c r="AE209" i="7"/>
  <c r="AD209" i="7"/>
  <c r="AC209" i="7"/>
  <c r="AB209" i="7"/>
  <c r="AA209" i="7"/>
  <c r="Z209" i="7"/>
  <c r="Y209" i="7"/>
  <c r="X209" i="7"/>
  <c r="W209" i="7"/>
  <c r="AT199" i="7"/>
  <c r="AS199" i="7"/>
  <c r="AR199" i="7"/>
  <c r="AQ199" i="7"/>
  <c r="AP199" i="7"/>
  <c r="AO199" i="7"/>
  <c r="AN199" i="7"/>
  <c r="AM199" i="7"/>
  <c r="AL199" i="7"/>
  <c r="AK199" i="7"/>
  <c r="AJ199" i="7"/>
  <c r="AI199" i="7"/>
  <c r="AH199" i="7"/>
  <c r="AG199" i="7"/>
  <c r="AF199" i="7"/>
  <c r="AE199" i="7"/>
  <c r="AD199" i="7"/>
  <c r="AC199" i="7"/>
  <c r="AB199" i="7"/>
  <c r="AA199" i="7"/>
  <c r="Z199" i="7"/>
  <c r="Y199" i="7"/>
  <c r="X199" i="7"/>
  <c r="W199" i="7"/>
  <c r="AT198" i="7"/>
  <c r="AS198" i="7"/>
  <c r="AR198" i="7"/>
  <c r="AQ198" i="7"/>
  <c r="AP198" i="7"/>
  <c r="AO198" i="7"/>
  <c r="AN198" i="7"/>
  <c r="AM198" i="7"/>
  <c r="AL198" i="7"/>
  <c r="AK198" i="7"/>
  <c r="AJ198" i="7"/>
  <c r="AI198" i="7"/>
  <c r="AH198" i="7"/>
  <c r="AG198" i="7"/>
  <c r="AF198" i="7"/>
  <c r="AE198" i="7"/>
  <c r="AD198" i="7"/>
  <c r="AC198" i="7"/>
  <c r="AB198" i="7"/>
  <c r="AA198" i="7"/>
  <c r="Z198" i="7"/>
  <c r="Y198" i="7"/>
  <c r="X198" i="7"/>
  <c r="W198" i="7"/>
  <c r="AT197" i="7"/>
  <c r="AS197" i="7"/>
  <c r="AR197" i="7"/>
  <c r="AQ197" i="7"/>
  <c r="AP197" i="7"/>
  <c r="AO197" i="7"/>
  <c r="AN197" i="7"/>
  <c r="AM197" i="7"/>
  <c r="AL197" i="7"/>
  <c r="AK197" i="7"/>
  <c r="AJ197" i="7"/>
  <c r="AI197" i="7"/>
  <c r="AH197" i="7"/>
  <c r="AG197" i="7"/>
  <c r="AF197" i="7"/>
  <c r="AE197" i="7"/>
  <c r="AD197" i="7"/>
  <c r="AC197" i="7"/>
  <c r="AB197" i="7"/>
  <c r="AA197" i="7"/>
  <c r="Z197" i="7"/>
  <c r="Y197" i="7"/>
  <c r="X197" i="7"/>
  <c r="W197" i="7"/>
  <c r="AT196" i="7"/>
  <c r="AS196" i="7"/>
  <c r="AR196" i="7"/>
  <c r="AQ196" i="7"/>
  <c r="AP196" i="7"/>
  <c r="AO196" i="7"/>
  <c r="AN196" i="7"/>
  <c r="AM196" i="7"/>
  <c r="AL196" i="7"/>
  <c r="AK196" i="7"/>
  <c r="AJ196" i="7"/>
  <c r="AI196" i="7"/>
  <c r="AH196" i="7"/>
  <c r="AG196" i="7"/>
  <c r="AF196" i="7"/>
  <c r="AE196" i="7"/>
  <c r="AD196" i="7"/>
  <c r="AC196" i="7"/>
  <c r="AB196" i="7"/>
  <c r="AA196" i="7"/>
  <c r="Z196" i="7"/>
  <c r="Y196" i="7"/>
  <c r="X196" i="7"/>
  <c r="W196" i="7"/>
  <c r="AT187" i="7"/>
  <c r="AS187" i="7"/>
  <c r="AR187" i="7"/>
  <c r="AQ187" i="7"/>
  <c r="AP187" i="7"/>
  <c r="AO187" i="7"/>
  <c r="AN187" i="7"/>
  <c r="AM187" i="7"/>
  <c r="AL187" i="7"/>
  <c r="AK187" i="7"/>
  <c r="AJ187" i="7"/>
  <c r="AI187" i="7"/>
  <c r="AH187" i="7"/>
  <c r="AG187" i="7"/>
  <c r="AF187" i="7"/>
  <c r="AE187" i="7"/>
  <c r="AD187" i="7"/>
  <c r="AC187" i="7"/>
  <c r="AB187" i="7"/>
  <c r="AA187" i="7"/>
  <c r="Z187" i="7"/>
  <c r="Y187" i="7"/>
  <c r="X187" i="7"/>
  <c r="W187" i="7"/>
  <c r="AT186" i="7"/>
  <c r="AS186" i="7"/>
  <c r="AR186" i="7"/>
  <c r="AQ186" i="7"/>
  <c r="AP186" i="7"/>
  <c r="AO186" i="7"/>
  <c r="AN186" i="7"/>
  <c r="AM186" i="7"/>
  <c r="AL186" i="7"/>
  <c r="AK186" i="7"/>
  <c r="AJ186" i="7"/>
  <c r="AI186" i="7"/>
  <c r="AH186" i="7"/>
  <c r="AG186" i="7"/>
  <c r="AF186" i="7"/>
  <c r="AE186" i="7"/>
  <c r="AD186" i="7"/>
  <c r="AC186" i="7"/>
  <c r="AB186" i="7"/>
  <c r="AA186" i="7"/>
  <c r="Z186" i="7"/>
  <c r="Y186" i="7"/>
  <c r="X186" i="7"/>
  <c r="W186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AT102" i="7"/>
  <c r="AS102" i="7"/>
  <c r="AR102" i="7"/>
  <c r="AQ102" i="7"/>
  <c r="AP102" i="7"/>
  <c r="AO102" i="7"/>
  <c r="AN102" i="7"/>
  <c r="AM102" i="7"/>
  <c r="AL102" i="7"/>
  <c r="AK102" i="7"/>
  <c r="AJ102" i="7"/>
  <c r="AI102" i="7"/>
  <c r="AH102" i="7"/>
  <c r="AG102" i="7"/>
  <c r="AF102" i="7"/>
  <c r="AE102" i="7"/>
  <c r="AD102" i="7"/>
  <c r="AC102" i="7"/>
  <c r="AB102" i="7"/>
  <c r="AA102" i="7"/>
  <c r="Z102" i="7"/>
  <c r="Y102" i="7"/>
  <c r="X102" i="7"/>
  <c r="W102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AH101" i="7"/>
  <c r="AG101" i="7"/>
  <c r="AF101" i="7"/>
  <c r="AE101" i="7"/>
  <c r="AD101" i="7"/>
  <c r="AC101" i="7"/>
  <c r="AB101" i="7"/>
  <c r="AA101" i="7"/>
  <c r="Z101" i="7"/>
  <c r="Y101" i="7"/>
  <c r="X101" i="7"/>
  <c r="W101" i="7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AH100" i="7"/>
  <c r="AG100" i="7"/>
  <c r="AF100" i="7"/>
  <c r="AE100" i="7"/>
  <c r="AD100" i="7"/>
  <c r="AC100" i="7"/>
  <c r="AB100" i="7"/>
  <c r="AA100" i="7"/>
  <c r="Z100" i="7"/>
  <c r="Y100" i="7"/>
  <c r="X100" i="7"/>
  <c r="W100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AH99" i="7"/>
  <c r="AG99" i="7"/>
  <c r="AF99" i="7"/>
  <c r="AE99" i="7"/>
  <c r="AD99" i="7"/>
  <c r="AC99" i="7"/>
  <c r="AB99" i="7"/>
  <c r="AA99" i="7"/>
  <c r="Z99" i="7"/>
  <c r="Y99" i="7"/>
  <c r="X99" i="7"/>
  <c r="W99" i="7"/>
  <c r="AT148" i="7"/>
  <c r="AS148" i="7"/>
  <c r="AR148" i="7"/>
  <c r="AQ148" i="7"/>
  <c r="AP148" i="7"/>
  <c r="AO148" i="7"/>
  <c r="AN148" i="7"/>
  <c r="AM148" i="7"/>
  <c r="AL148" i="7"/>
  <c r="AK148" i="7"/>
  <c r="AJ148" i="7"/>
  <c r="AI148" i="7"/>
  <c r="AH148" i="7"/>
  <c r="AG148" i="7"/>
  <c r="AF148" i="7"/>
  <c r="AE148" i="7"/>
  <c r="AD148" i="7"/>
  <c r="AC148" i="7"/>
  <c r="AB148" i="7"/>
  <c r="AA148" i="7"/>
  <c r="Z148" i="7"/>
  <c r="Y148" i="7"/>
  <c r="X148" i="7"/>
  <c r="W148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AH147" i="7"/>
  <c r="AG147" i="7"/>
  <c r="AF147" i="7"/>
  <c r="AE147" i="7"/>
  <c r="AD147" i="7"/>
  <c r="AC147" i="7"/>
  <c r="AB147" i="7"/>
  <c r="AA147" i="7"/>
  <c r="Z147" i="7"/>
  <c r="Y147" i="7"/>
  <c r="X147" i="7"/>
  <c r="W147" i="7"/>
  <c r="AT146" i="7"/>
  <c r="AS146" i="7"/>
  <c r="AR146" i="7"/>
  <c r="AQ146" i="7"/>
  <c r="AP146" i="7"/>
  <c r="AO146" i="7"/>
  <c r="AN146" i="7"/>
  <c r="AM146" i="7"/>
  <c r="AL146" i="7"/>
  <c r="AK146" i="7"/>
  <c r="AJ146" i="7"/>
  <c r="AI146" i="7"/>
  <c r="AH146" i="7"/>
  <c r="AG146" i="7"/>
  <c r="AF146" i="7"/>
  <c r="AE146" i="7"/>
  <c r="AD146" i="7"/>
  <c r="AC146" i="7"/>
  <c r="AB146" i="7"/>
  <c r="AA146" i="7"/>
  <c r="Z146" i="7"/>
  <c r="Y146" i="7"/>
  <c r="X146" i="7"/>
  <c r="W146" i="7"/>
  <c r="AT145" i="7"/>
  <c r="AS145" i="7"/>
  <c r="AR145" i="7"/>
  <c r="AQ145" i="7"/>
  <c r="AP145" i="7"/>
  <c r="AO145" i="7"/>
  <c r="AN145" i="7"/>
  <c r="AM145" i="7"/>
  <c r="AL145" i="7"/>
  <c r="AK145" i="7"/>
  <c r="AJ145" i="7"/>
  <c r="AI145" i="7"/>
  <c r="AH145" i="7"/>
  <c r="AG145" i="7"/>
  <c r="AF145" i="7"/>
  <c r="AE145" i="7"/>
  <c r="AD145" i="7"/>
  <c r="AC145" i="7"/>
  <c r="AB145" i="7"/>
  <c r="AA145" i="7"/>
  <c r="Z145" i="7"/>
  <c r="Y145" i="7"/>
  <c r="X145" i="7"/>
  <c r="W145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AH136" i="7"/>
  <c r="AG136" i="7"/>
  <c r="AF136" i="7"/>
  <c r="AE136" i="7"/>
  <c r="AD136" i="7"/>
  <c r="AC136" i="7"/>
  <c r="AB136" i="7"/>
  <c r="AA136" i="7"/>
  <c r="Z136" i="7"/>
  <c r="Y136" i="7"/>
  <c r="X136" i="7"/>
  <c r="W136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AH135" i="7"/>
  <c r="AG135" i="7"/>
  <c r="AF135" i="7"/>
  <c r="AE135" i="7"/>
  <c r="AD135" i="7"/>
  <c r="AC135" i="7"/>
  <c r="AB135" i="7"/>
  <c r="AA135" i="7"/>
  <c r="Z135" i="7"/>
  <c r="Y135" i="7"/>
  <c r="X135" i="7"/>
  <c r="W135" i="7"/>
  <c r="AT125" i="7"/>
  <c r="AS125" i="7"/>
  <c r="AR125" i="7"/>
  <c r="AQ125" i="7"/>
  <c r="AP125" i="7"/>
  <c r="AO125" i="7"/>
  <c r="AN125" i="7"/>
  <c r="AM125" i="7"/>
  <c r="AL125" i="7"/>
  <c r="AK125" i="7"/>
  <c r="AJ125" i="7"/>
  <c r="AI125" i="7"/>
  <c r="AH125" i="7"/>
  <c r="AG125" i="7"/>
  <c r="AF125" i="7"/>
  <c r="AE125" i="7"/>
  <c r="AD125" i="7"/>
  <c r="AC125" i="7"/>
  <c r="AB125" i="7"/>
  <c r="AA125" i="7"/>
  <c r="Z125" i="7"/>
  <c r="Y125" i="7"/>
  <c r="X125" i="7"/>
  <c r="W125" i="7"/>
  <c r="AT124" i="7"/>
  <c r="AS124" i="7"/>
  <c r="AR124" i="7"/>
  <c r="AQ124" i="7"/>
  <c r="AP124" i="7"/>
  <c r="AO124" i="7"/>
  <c r="AN124" i="7"/>
  <c r="AM124" i="7"/>
  <c r="AL124" i="7"/>
  <c r="AK124" i="7"/>
  <c r="AJ124" i="7"/>
  <c r="AI124" i="7"/>
  <c r="AH124" i="7"/>
  <c r="AG124" i="7"/>
  <c r="AF124" i="7"/>
  <c r="AE124" i="7"/>
  <c r="AD124" i="7"/>
  <c r="AC124" i="7"/>
  <c r="AB124" i="7"/>
  <c r="AA124" i="7"/>
  <c r="Z124" i="7"/>
  <c r="Y124" i="7"/>
  <c r="X124" i="7"/>
  <c r="W124" i="7"/>
  <c r="AT123" i="7"/>
  <c r="AS123" i="7"/>
  <c r="AR123" i="7"/>
  <c r="AQ123" i="7"/>
  <c r="AP123" i="7"/>
  <c r="AO123" i="7"/>
  <c r="AN123" i="7"/>
  <c r="AM123" i="7"/>
  <c r="AL123" i="7"/>
  <c r="AK123" i="7"/>
  <c r="AJ123" i="7"/>
  <c r="AI123" i="7"/>
  <c r="AH123" i="7"/>
  <c r="AG123" i="7"/>
  <c r="AF123" i="7"/>
  <c r="AE123" i="7"/>
  <c r="AD123" i="7"/>
  <c r="AC123" i="7"/>
  <c r="AB123" i="7"/>
  <c r="AA123" i="7"/>
  <c r="Z123" i="7"/>
  <c r="Y123" i="7"/>
  <c r="X123" i="7"/>
  <c r="W123" i="7"/>
  <c r="AT122" i="7"/>
  <c r="AS122" i="7"/>
  <c r="AR122" i="7"/>
  <c r="AQ122" i="7"/>
  <c r="AP122" i="7"/>
  <c r="AO122" i="7"/>
  <c r="AN122" i="7"/>
  <c r="AM122" i="7"/>
  <c r="AL122" i="7"/>
  <c r="AK122" i="7"/>
  <c r="AJ122" i="7"/>
  <c r="AI122" i="7"/>
  <c r="AH122" i="7"/>
  <c r="AG122" i="7"/>
  <c r="AF122" i="7"/>
  <c r="AE122" i="7"/>
  <c r="AD122" i="7"/>
  <c r="AC122" i="7"/>
  <c r="AB122" i="7"/>
  <c r="AA122" i="7"/>
  <c r="Z122" i="7"/>
  <c r="Y122" i="7"/>
  <c r="X122" i="7"/>
  <c r="W122" i="7"/>
  <c r="AT113" i="7"/>
  <c r="AS113" i="7"/>
  <c r="AR113" i="7"/>
  <c r="AQ113" i="7"/>
  <c r="AP113" i="7"/>
  <c r="AO113" i="7"/>
  <c r="AN113" i="7"/>
  <c r="AM113" i="7"/>
  <c r="AL113" i="7"/>
  <c r="AK113" i="7"/>
  <c r="AJ113" i="7"/>
  <c r="AI113" i="7"/>
  <c r="AH113" i="7"/>
  <c r="AG113" i="7"/>
  <c r="AF113" i="7"/>
  <c r="AE113" i="7"/>
  <c r="AD113" i="7"/>
  <c r="AC113" i="7"/>
  <c r="AB113" i="7"/>
  <c r="AA113" i="7"/>
  <c r="Z113" i="7"/>
  <c r="Y113" i="7"/>
  <c r="X113" i="7"/>
  <c r="W113" i="7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AH112" i="7"/>
  <c r="AG112" i="7"/>
  <c r="AF112" i="7"/>
  <c r="AE112" i="7"/>
  <c r="AD112" i="7"/>
  <c r="AC112" i="7"/>
  <c r="AB112" i="7"/>
  <c r="AA112" i="7"/>
  <c r="Z112" i="7"/>
  <c r="Y112" i="7"/>
  <c r="X112" i="7"/>
  <c r="W112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AT71" i="7"/>
  <c r="AS71" i="7"/>
  <c r="AR71" i="7"/>
  <c r="AQ71" i="7"/>
  <c r="AP71" i="7"/>
  <c r="AO71" i="7"/>
  <c r="AN71" i="7"/>
  <c r="AM71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AT61" i="7"/>
  <c r="AS61" i="7"/>
  <c r="AR61" i="7"/>
  <c r="AQ61" i="7"/>
  <c r="AP61" i="7"/>
  <c r="AO61" i="7"/>
  <c r="AN61" i="7"/>
  <c r="AM61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R210" i="7"/>
  <c r="Q210" i="7"/>
  <c r="P210" i="7"/>
  <c r="O210" i="7"/>
  <c r="N210" i="7"/>
  <c r="M210" i="7"/>
  <c r="L210" i="7"/>
  <c r="K210" i="7"/>
  <c r="R209" i="7"/>
  <c r="Q209" i="7"/>
  <c r="P209" i="7"/>
  <c r="O209" i="7"/>
  <c r="N209" i="7"/>
  <c r="M209" i="7"/>
  <c r="L209" i="7"/>
  <c r="K209" i="7"/>
  <c r="R187" i="7"/>
  <c r="Q187" i="7"/>
  <c r="P187" i="7"/>
  <c r="O187" i="7"/>
  <c r="N187" i="7"/>
  <c r="M187" i="7"/>
  <c r="L187" i="7"/>
  <c r="K187" i="7"/>
  <c r="R186" i="7"/>
  <c r="Q186" i="7"/>
  <c r="P186" i="7"/>
  <c r="O186" i="7"/>
  <c r="N186" i="7"/>
  <c r="M186" i="7"/>
  <c r="L186" i="7"/>
  <c r="K186" i="7"/>
  <c r="R164" i="7"/>
  <c r="Q164" i="7"/>
  <c r="P164" i="7"/>
  <c r="O164" i="7"/>
  <c r="N164" i="7"/>
  <c r="M164" i="7"/>
  <c r="L164" i="7"/>
  <c r="K164" i="7"/>
  <c r="R163" i="7"/>
  <c r="Q163" i="7"/>
  <c r="P163" i="7"/>
  <c r="O163" i="7"/>
  <c r="N163" i="7"/>
  <c r="M163" i="7"/>
  <c r="L163" i="7"/>
  <c r="K163" i="7"/>
  <c r="R222" i="7"/>
  <c r="Q222" i="7"/>
  <c r="P222" i="7"/>
  <c r="O222" i="7"/>
  <c r="N222" i="7"/>
  <c r="M222" i="7"/>
  <c r="L222" i="7"/>
  <c r="K222" i="7"/>
  <c r="R221" i="7"/>
  <c r="Q221" i="7"/>
  <c r="P221" i="7"/>
  <c r="O221" i="7"/>
  <c r="N221" i="7"/>
  <c r="M221" i="7"/>
  <c r="L221" i="7"/>
  <c r="K221" i="7"/>
  <c r="R220" i="7"/>
  <c r="Q220" i="7"/>
  <c r="P220" i="7"/>
  <c r="O220" i="7"/>
  <c r="N220" i="7"/>
  <c r="M220" i="7"/>
  <c r="L220" i="7"/>
  <c r="K220" i="7"/>
  <c r="R219" i="7"/>
  <c r="Q219" i="7"/>
  <c r="P219" i="7"/>
  <c r="O219" i="7"/>
  <c r="N219" i="7"/>
  <c r="M219" i="7"/>
  <c r="L219" i="7"/>
  <c r="K219" i="7"/>
  <c r="R199" i="7"/>
  <c r="Q199" i="7"/>
  <c r="P199" i="7"/>
  <c r="O199" i="7"/>
  <c r="N199" i="7"/>
  <c r="M199" i="7"/>
  <c r="L199" i="7"/>
  <c r="K199" i="7"/>
  <c r="R198" i="7"/>
  <c r="Q198" i="7"/>
  <c r="P198" i="7"/>
  <c r="O198" i="7"/>
  <c r="N198" i="7"/>
  <c r="M198" i="7"/>
  <c r="L198" i="7"/>
  <c r="K198" i="7"/>
  <c r="R197" i="7"/>
  <c r="Q197" i="7"/>
  <c r="P197" i="7"/>
  <c r="O197" i="7"/>
  <c r="N197" i="7"/>
  <c r="M197" i="7"/>
  <c r="L197" i="7"/>
  <c r="K197" i="7"/>
  <c r="R196" i="7"/>
  <c r="Q196" i="7"/>
  <c r="P196" i="7"/>
  <c r="O196" i="7"/>
  <c r="N196" i="7"/>
  <c r="M196" i="7"/>
  <c r="L196" i="7"/>
  <c r="K196" i="7"/>
  <c r="R176" i="7"/>
  <c r="Q176" i="7"/>
  <c r="P176" i="7"/>
  <c r="O176" i="7"/>
  <c r="N176" i="7"/>
  <c r="M176" i="7"/>
  <c r="L176" i="7"/>
  <c r="K176" i="7"/>
  <c r="R175" i="7"/>
  <c r="Q175" i="7"/>
  <c r="P175" i="7"/>
  <c r="O175" i="7"/>
  <c r="N175" i="7"/>
  <c r="M175" i="7"/>
  <c r="L175" i="7"/>
  <c r="K175" i="7"/>
  <c r="R174" i="7"/>
  <c r="Q174" i="7"/>
  <c r="P174" i="7"/>
  <c r="O174" i="7"/>
  <c r="N174" i="7"/>
  <c r="M174" i="7"/>
  <c r="L174" i="7"/>
  <c r="K174" i="7"/>
  <c r="R173" i="7"/>
  <c r="Q173" i="7"/>
  <c r="P173" i="7"/>
  <c r="O173" i="7"/>
  <c r="N173" i="7"/>
  <c r="M173" i="7"/>
  <c r="L173" i="7"/>
  <c r="K173" i="7"/>
  <c r="R90" i="7"/>
  <c r="Q90" i="7"/>
  <c r="P90" i="7"/>
  <c r="O90" i="7"/>
  <c r="N90" i="7"/>
  <c r="M90" i="7"/>
  <c r="L90" i="7"/>
  <c r="K90" i="7"/>
  <c r="R89" i="7"/>
  <c r="Q89" i="7"/>
  <c r="P89" i="7"/>
  <c r="O89" i="7"/>
  <c r="N89" i="7"/>
  <c r="M89" i="7"/>
  <c r="L89" i="7"/>
  <c r="K89" i="7"/>
  <c r="R102" i="7"/>
  <c r="Q102" i="7"/>
  <c r="P102" i="7"/>
  <c r="O102" i="7"/>
  <c r="N102" i="7"/>
  <c r="M102" i="7"/>
  <c r="L102" i="7"/>
  <c r="K102" i="7"/>
  <c r="R101" i="7"/>
  <c r="Q101" i="7"/>
  <c r="P101" i="7"/>
  <c r="O101" i="7"/>
  <c r="N101" i="7"/>
  <c r="M101" i="7"/>
  <c r="L101" i="7"/>
  <c r="K101" i="7"/>
  <c r="R100" i="7"/>
  <c r="Q100" i="7"/>
  <c r="P100" i="7"/>
  <c r="O100" i="7"/>
  <c r="N100" i="7"/>
  <c r="M100" i="7"/>
  <c r="L100" i="7"/>
  <c r="K100" i="7"/>
  <c r="R99" i="7"/>
  <c r="Q99" i="7"/>
  <c r="P99" i="7"/>
  <c r="O99" i="7"/>
  <c r="N99" i="7"/>
  <c r="M99" i="7"/>
  <c r="L99" i="7"/>
  <c r="K99" i="7"/>
  <c r="R148" i="7"/>
  <c r="Q148" i="7"/>
  <c r="P148" i="7"/>
  <c r="O148" i="7"/>
  <c r="N148" i="7"/>
  <c r="M148" i="7"/>
  <c r="L148" i="7"/>
  <c r="K148" i="7"/>
  <c r="R147" i="7"/>
  <c r="Q147" i="7"/>
  <c r="P147" i="7"/>
  <c r="O147" i="7"/>
  <c r="N147" i="7"/>
  <c r="M147" i="7"/>
  <c r="L147" i="7"/>
  <c r="K147" i="7"/>
  <c r="R146" i="7"/>
  <c r="Q146" i="7"/>
  <c r="P146" i="7"/>
  <c r="O146" i="7"/>
  <c r="N146" i="7"/>
  <c r="M146" i="7"/>
  <c r="L146" i="7"/>
  <c r="K146" i="7"/>
  <c r="R145" i="7"/>
  <c r="Q145" i="7"/>
  <c r="P145" i="7"/>
  <c r="O145" i="7"/>
  <c r="N145" i="7"/>
  <c r="M145" i="7"/>
  <c r="L145" i="7"/>
  <c r="K145" i="7"/>
  <c r="R136" i="7"/>
  <c r="Q136" i="7"/>
  <c r="P136" i="7"/>
  <c r="O136" i="7"/>
  <c r="N136" i="7"/>
  <c r="M136" i="7"/>
  <c r="L136" i="7"/>
  <c r="K136" i="7"/>
  <c r="R135" i="7"/>
  <c r="Q135" i="7"/>
  <c r="P135" i="7"/>
  <c r="O135" i="7"/>
  <c r="N135" i="7"/>
  <c r="M135" i="7"/>
  <c r="L135" i="7"/>
  <c r="K135" i="7"/>
  <c r="R125" i="7"/>
  <c r="Q125" i="7"/>
  <c r="P125" i="7"/>
  <c r="O125" i="7"/>
  <c r="N125" i="7"/>
  <c r="M125" i="7"/>
  <c r="L125" i="7"/>
  <c r="K125" i="7"/>
  <c r="R124" i="7"/>
  <c r="Q124" i="7"/>
  <c r="P124" i="7"/>
  <c r="O124" i="7"/>
  <c r="N124" i="7"/>
  <c r="M124" i="7"/>
  <c r="L124" i="7"/>
  <c r="K124" i="7"/>
  <c r="R123" i="7"/>
  <c r="Q123" i="7"/>
  <c r="P123" i="7"/>
  <c r="O123" i="7"/>
  <c r="N123" i="7"/>
  <c r="M123" i="7"/>
  <c r="L123" i="7"/>
  <c r="K123" i="7"/>
  <c r="R122" i="7"/>
  <c r="Q122" i="7"/>
  <c r="P122" i="7"/>
  <c r="O122" i="7"/>
  <c r="N122" i="7"/>
  <c r="M122" i="7"/>
  <c r="L122" i="7"/>
  <c r="K122" i="7"/>
  <c r="R113" i="7"/>
  <c r="Q113" i="7"/>
  <c r="P113" i="7"/>
  <c r="O113" i="7"/>
  <c r="N113" i="7"/>
  <c r="M113" i="7"/>
  <c r="L113" i="7"/>
  <c r="K113" i="7"/>
  <c r="R112" i="7"/>
  <c r="Q112" i="7"/>
  <c r="P112" i="7"/>
  <c r="O112" i="7"/>
  <c r="N112" i="7"/>
  <c r="M112" i="7"/>
  <c r="L112" i="7"/>
  <c r="K112" i="7"/>
  <c r="R16" i="7"/>
  <c r="Q16" i="7"/>
  <c r="P16" i="7"/>
  <c r="O16" i="7"/>
  <c r="N16" i="7"/>
  <c r="M16" i="7"/>
  <c r="L16" i="7"/>
  <c r="K16" i="7"/>
  <c r="R15" i="7"/>
  <c r="Q15" i="7"/>
  <c r="P15" i="7"/>
  <c r="O15" i="7"/>
  <c r="N15" i="7"/>
  <c r="M15" i="7"/>
  <c r="L15" i="7"/>
  <c r="K15" i="7"/>
  <c r="R28" i="7"/>
  <c r="Q28" i="7"/>
  <c r="P28" i="7"/>
  <c r="O28" i="7"/>
  <c r="N28" i="7"/>
  <c r="M28" i="7"/>
  <c r="L28" i="7"/>
  <c r="K28" i="7"/>
  <c r="R27" i="7"/>
  <c r="Q27" i="7"/>
  <c r="P27" i="7"/>
  <c r="O27" i="7"/>
  <c r="N27" i="7"/>
  <c r="M27" i="7"/>
  <c r="L27" i="7"/>
  <c r="K27" i="7"/>
  <c r="R26" i="7"/>
  <c r="Q26" i="7"/>
  <c r="P26" i="7"/>
  <c r="O26" i="7"/>
  <c r="N26" i="7"/>
  <c r="M26" i="7"/>
  <c r="L26" i="7"/>
  <c r="K26" i="7"/>
  <c r="R25" i="7"/>
  <c r="Q25" i="7"/>
  <c r="P25" i="7"/>
  <c r="O25" i="7"/>
  <c r="N25" i="7"/>
  <c r="M25" i="7"/>
  <c r="L25" i="7"/>
  <c r="K25" i="7"/>
  <c r="R74" i="7"/>
  <c r="Q74" i="7"/>
  <c r="P74" i="7"/>
  <c r="O74" i="7"/>
  <c r="N74" i="7"/>
  <c r="M74" i="7"/>
  <c r="L74" i="7"/>
  <c r="K74" i="7"/>
  <c r="R73" i="7"/>
  <c r="Q73" i="7"/>
  <c r="P73" i="7"/>
  <c r="O73" i="7"/>
  <c r="N73" i="7"/>
  <c r="M73" i="7"/>
  <c r="L73" i="7"/>
  <c r="K73" i="7"/>
  <c r="R72" i="7"/>
  <c r="Q72" i="7"/>
  <c r="P72" i="7"/>
  <c r="O72" i="7"/>
  <c r="N72" i="7"/>
  <c r="M72" i="7"/>
  <c r="L72" i="7"/>
  <c r="K72" i="7"/>
  <c r="R71" i="7"/>
  <c r="Q71" i="7"/>
  <c r="P71" i="7"/>
  <c r="O71" i="7"/>
  <c r="N71" i="7"/>
  <c r="M71" i="7"/>
  <c r="L71" i="7"/>
  <c r="K71" i="7"/>
  <c r="R62" i="7"/>
  <c r="Q62" i="7"/>
  <c r="P62" i="7"/>
  <c r="O62" i="7"/>
  <c r="N62" i="7"/>
  <c r="M62" i="7"/>
  <c r="L62" i="7"/>
  <c r="K62" i="7"/>
  <c r="R61" i="7"/>
  <c r="Q61" i="7"/>
  <c r="P61" i="7"/>
  <c r="O61" i="7"/>
  <c r="N61" i="7"/>
  <c r="M61" i="7"/>
  <c r="L61" i="7"/>
  <c r="K61" i="7"/>
  <c r="R51" i="7"/>
  <c r="Q51" i="7"/>
  <c r="P51" i="7"/>
  <c r="O51" i="7"/>
  <c r="N51" i="7"/>
  <c r="M51" i="7"/>
  <c r="L51" i="7"/>
  <c r="K51" i="7"/>
  <c r="R50" i="7"/>
  <c r="Q50" i="7"/>
  <c r="P50" i="7"/>
  <c r="O50" i="7"/>
  <c r="N50" i="7"/>
  <c r="M50" i="7"/>
  <c r="L50" i="7"/>
  <c r="K50" i="7"/>
  <c r="R49" i="7"/>
  <c r="Q49" i="7"/>
  <c r="P49" i="7"/>
  <c r="O49" i="7"/>
  <c r="N49" i="7"/>
  <c r="M49" i="7"/>
  <c r="L49" i="7"/>
  <c r="K49" i="7"/>
  <c r="R48" i="7"/>
  <c r="Q48" i="7"/>
  <c r="P48" i="7"/>
  <c r="O48" i="7"/>
  <c r="N48" i="7"/>
  <c r="M48" i="7"/>
  <c r="L48" i="7"/>
  <c r="K48" i="7"/>
  <c r="R39" i="7"/>
  <c r="Q39" i="7"/>
  <c r="P39" i="7"/>
  <c r="O39" i="7"/>
  <c r="N39" i="7"/>
  <c r="M39" i="7"/>
  <c r="L39" i="7"/>
  <c r="K39" i="7"/>
  <c r="R38" i="7"/>
  <c r="Q38" i="7"/>
  <c r="P38" i="7"/>
  <c r="O38" i="7"/>
  <c r="N38" i="7"/>
  <c r="M38" i="7"/>
  <c r="L38" i="7"/>
  <c r="K38" i="7"/>
  <c r="F28" i="7"/>
  <c r="E28" i="7"/>
  <c r="F27" i="7"/>
  <c r="E27" i="7"/>
  <c r="F26" i="7"/>
  <c r="E26" i="7"/>
  <c r="F25" i="7"/>
  <c r="E25" i="7"/>
  <c r="F16" i="7"/>
  <c r="E16" i="7"/>
  <c r="F15" i="7"/>
  <c r="E15" i="7"/>
  <c r="F74" i="7"/>
  <c r="E74" i="7"/>
  <c r="F73" i="7"/>
  <c r="E73" i="7"/>
  <c r="F72" i="7"/>
  <c r="E72" i="7"/>
  <c r="F71" i="7"/>
  <c r="E71" i="7"/>
  <c r="F62" i="7"/>
  <c r="E62" i="7"/>
  <c r="F61" i="7"/>
  <c r="E61" i="7"/>
  <c r="F51" i="7"/>
  <c r="E51" i="7"/>
  <c r="F50" i="7"/>
  <c r="E50" i="7"/>
  <c r="F49" i="7"/>
  <c r="E49" i="7"/>
  <c r="F48" i="7"/>
  <c r="E48" i="7"/>
  <c r="F39" i="7"/>
  <c r="E39" i="7"/>
  <c r="F38" i="7"/>
  <c r="E38" i="7"/>
  <c r="G26" i="6" l="1"/>
  <c r="F27" i="6"/>
  <c r="G27" i="6"/>
  <c r="E27" i="6"/>
  <c r="E26" i="6"/>
  <c r="F25" i="6"/>
  <c r="G25" i="6"/>
  <c r="E25" i="6"/>
  <c r="F15" i="6"/>
  <c r="G15" i="6"/>
  <c r="E15" i="6"/>
  <c r="E14" i="6"/>
  <c r="F14" i="6"/>
  <c r="F24" i="6"/>
  <c r="F26" i="6"/>
  <c r="F37" i="6"/>
  <c r="F38" i="6"/>
  <c r="F47" i="6"/>
  <c r="F48" i="6"/>
  <c r="F49" i="6"/>
  <c r="F50" i="6"/>
  <c r="F60" i="6"/>
  <c r="F61" i="6"/>
  <c r="F70" i="6"/>
  <c r="F71" i="6"/>
  <c r="F72" i="6"/>
  <c r="F73" i="6"/>
  <c r="G73" i="6"/>
  <c r="E73" i="6"/>
  <c r="G72" i="6"/>
  <c r="E72" i="6"/>
  <c r="G71" i="6"/>
  <c r="E71" i="6"/>
  <c r="G70" i="6"/>
  <c r="E70" i="6"/>
  <c r="G61" i="6"/>
  <c r="E61" i="6"/>
  <c r="G60" i="6"/>
  <c r="E60" i="6"/>
  <c r="G50" i="6"/>
  <c r="E50" i="6"/>
  <c r="G49" i="6"/>
  <c r="E49" i="6"/>
  <c r="G48" i="6"/>
  <c r="E48" i="6"/>
  <c r="G47" i="6"/>
  <c r="E47" i="6"/>
  <c r="G38" i="6"/>
  <c r="E38" i="6"/>
  <c r="G37" i="6"/>
  <c r="E37" i="6"/>
  <c r="G24" i="6"/>
  <c r="E24" i="6"/>
  <c r="G14" i="6"/>
  <c r="AG70" i="5" l="1"/>
  <c r="AG69" i="5"/>
  <c r="AG68" i="5"/>
  <c r="AG67" i="5"/>
  <c r="AG66" i="5"/>
  <c r="AG65" i="5"/>
  <c r="AG64" i="5"/>
  <c r="AG63" i="5"/>
  <c r="AG71" i="5" s="1"/>
  <c r="AG60" i="5"/>
  <c r="AG59" i="5"/>
  <c r="AG58" i="5"/>
  <c r="AG57" i="5"/>
  <c r="AG56" i="5"/>
  <c r="AG55" i="5"/>
  <c r="AG54" i="5"/>
  <c r="AG53" i="5"/>
  <c r="AG62" i="5" s="1"/>
  <c r="AG47" i="5"/>
  <c r="AG46" i="5"/>
  <c r="AG45" i="5"/>
  <c r="AG44" i="5"/>
  <c r="AG43" i="5"/>
  <c r="AG42" i="5"/>
  <c r="AG41" i="5"/>
  <c r="AG40" i="5"/>
  <c r="AG49" i="5" s="1"/>
  <c r="AG37" i="5"/>
  <c r="AG36" i="5"/>
  <c r="AG35" i="5"/>
  <c r="AG34" i="5"/>
  <c r="AG33" i="5"/>
  <c r="AG32" i="5"/>
  <c r="AG31" i="5"/>
  <c r="AG30" i="5"/>
  <c r="AG51" i="5" s="1"/>
  <c r="AG24" i="5"/>
  <c r="AG23" i="5"/>
  <c r="AG22" i="5"/>
  <c r="AG21" i="5"/>
  <c r="AG20" i="5"/>
  <c r="AG19" i="5"/>
  <c r="AG18" i="5"/>
  <c r="AG17" i="5"/>
  <c r="AG25" i="5" s="1"/>
  <c r="AG14" i="5"/>
  <c r="AG13" i="5"/>
  <c r="AG12" i="5"/>
  <c r="AG11" i="5"/>
  <c r="AG10" i="5"/>
  <c r="AG9" i="5"/>
  <c r="AG8" i="5"/>
  <c r="AG7" i="5"/>
  <c r="AG28" i="5" s="1"/>
  <c r="X70" i="5"/>
  <c r="X69" i="5"/>
  <c r="X68" i="5"/>
  <c r="X67" i="5"/>
  <c r="X66" i="5"/>
  <c r="X65" i="5"/>
  <c r="X64" i="5"/>
  <c r="X63" i="5"/>
  <c r="X72" i="5" s="1"/>
  <c r="X60" i="5"/>
  <c r="X59" i="5"/>
  <c r="X58" i="5"/>
  <c r="X57" i="5"/>
  <c r="X56" i="5"/>
  <c r="X55" i="5"/>
  <c r="X54" i="5"/>
  <c r="X53" i="5"/>
  <c r="X74" i="5" s="1"/>
  <c r="X47" i="5"/>
  <c r="X46" i="5"/>
  <c r="X45" i="5"/>
  <c r="X44" i="5"/>
  <c r="X43" i="5"/>
  <c r="X42" i="5"/>
  <c r="X41" i="5"/>
  <c r="X40" i="5"/>
  <c r="X49" i="5" s="1"/>
  <c r="X37" i="5"/>
  <c r="X36" i="5"/>
  <c r="X35" i="5"/>
  <c r="X34" i="5"/>
  <c r="X33" i="5"/>
  <c r="X32" i="5"/>
  <c r="X31" i="5"/>
  <c r="X30" i="5"/>
  <c r="X51" i="5" s="1"/>
  <c r="X24" i="5"/>
  <c r="X23" i="5"/>
  <c r="X22" i="5"/>
  <c r="X21" i="5"/>
  <c r="X20" i="5"/>
  <c r="X19" i="5"/>
  <c r="X18" i="5"/>
  <c r="X17" i="5"/>
  <c r="X26" i="5" s="1"/>
  <c r="X14" i="5"/>
  <c r="X13" i="5"/>
  <c r="X12" i="5"/>
  <c r="X11" i="5"/>
  <c r="X10" i="5"/>
  <c r="X9" i="5"/>
  <c r="X8" i="5"/>
  <c r="X7" i="5"/>
  <c r="X28" i="5" s="1"/>
  <c r="V16" i="5"/>
  <c r="U74" i="5"/>
  <c r="AF74" i="5"/>
  <c r="AE74" i="5"/>
  <c r="AD74" i="5"/>
  <c r="AC74" i="5"/>
  <c r="AF73" i="5"/>
  <c r="AE73" i="5"/>
  <c r="AD73" i="5"/>
  <c r="AC73" i="5"/>
  <c r="AF72" i="5"/>
  <c r="AE72" i="5"/>
  <c r="AD72" i="5"/>
  <c r="AC72" i="5"/>
  <c r="AF71" i="5"/>
  <c r="AE71" i="5"/>
  <c r="AD71" i="5"/>
  <c r="AC71" i="5"/>
  <c r="AF62" i="5"/>
  <c r="AE62" i="5"/>
  <c r="AD62" i="5"/>
  <c r="AC62" i="5"/>
  <c r="AF61" i="5"/>
  <c r="AE61" i="5"/>
  <c r="AD61" i="5"/>
  <c r="AC61" i="5"/>
  <c r="AF51" i="5"/>
  <c r="AE51" i="5"/>
  <c r="AD51" i="5"/>
  <c r="AC51" i="5"/>
  <c r="AF50" i="5"/>
  <c r="AE50" i="5"/>
  <c r="AD50" i="5"/>
  <c r="AC50" i="5"/>
  <c r="AF49" i="5"/>
  <c r="AE49" i="5"/>
  <c r="AD49" i="5"/>
  <c r="AC49" i="5"/>
  <c r="AF48" i="5"/>
  <c r="AE48" i="5"/>
  <c r="AD48" i="5"/>
  <c r="AC48" i="5"/>
  <c r="AF39" i="5"/>
  <c r="AE39" i="5"/>
  <c r="AD39" i="5"/>
  <c r="AC39" i="5"/>
  <c r="AF38" i="5"/>
  <c r="AE38" i="5"/>
  <c r="AD38" i="5"/>
  <c r="AC38" i="5"/>
  <c r="AF28" i="5"/>
  <c r="AE28" i="5"/>
  <c r="AD28" i="5"/>
  <c r="AC28" i="5"/>
  <c r="AF27" i="5"/>
  <c r="AE27" i="5"/>
  <c r="AD27" i="5"/>
  <c r="AC27" i="5"/>
  <c r="AF26" i="5"/>
  <c r="AE26" i="5"/>
  <c r="AD26" i="5"/>
  <c r="AC26" i="5"/>
  <c r="AF25" i="5"/>
  <c r="AE25" i="5"/>
  <c r="AD25" i="5"/>
  <c r="AC25" i="5"/>
  <c r="AF16" i="5"/>
  <c r="AE16" i="5"/>
  <c r="AD16" i="5"/>
  <c r="AC16" i="5"/>
  <c r="AF15" i="5"/>
  <c r="AE15" i="5"/>
  <c r="AD15" i="5"/>
  <c r="AC15" i="5"/>
  <c r="W74" i="5"/>
  <c r="V74" i="5"/>
  <c r="T74" i="5"/>
  <c r="W73" i="5"/>
  <c r="V73" i="5"/>
  <c r="T73" i="5"/>
  <c r="W72" i="5"/>
  <c r="V72" i="5"/>
  <c r="T72" i="5"/>
  <c r="W71" i="5"/>
  <c r="V71" i="5"/>
  <c r="T71" i="5"/>
  <c r="W62" i="5"/>
  <c r="V62" i="5"/>
  <c r="U62" i="5"/>
  <c r="T62" i="5"/>
  <c r="W61" i="5"/>
  <c r="V61" i="5"/>
  <c r="U61" i="5"/>
  <c r="T61" i="5"/>
  <c r="W51" i="5"/>
  <c r="V51" i="5"/>
  <c r="U51" i="5"/>
  <c r="T51" i="5"/>
  <c r="W50" i="5"/>
  <c r="V50" i="5"/>
  <c r="U50" i="5"/>
  <c r="T50" i="5"/>
  <c r="W49" i="5"/>
  <c r="V49" i="5"/>
  <c r="U49" i="5"/>
  <c r="T49" i="5"/>
  <c r="W48" i="5"/>
  <c r="V48" i="5"/>
  <c r="U48" i="5"/>
  <c r="T48" i="5"/>
  <c r="W39" i="5"/>
  <c r="V39" i="5"/>
  <c r="U39" i="5"/>
  <c r="T39" i="5"/>
  <c r="W38" i="5"/>
  <c r="V38" i="5"/>
  <c r="U38" i="5"/>
  <c r="T38" i="5"/>
  <c r="W28" i="5"/>
  <c r="U28" i="5"/>
  <c r="T28" i="5"/>
  <c r="W27" i="5"/>
  <c r="U27" i="5"/>
  <c r="T27" i="5"/>
  <c r="W26" i="5"/>
  <c r="V26" i="5"/>
  <c r="U26" i="5"/>
  <c r="T26" i="5"/>
  <c r="W25" i="5"/>
  <c r="V25" i="5"/>
  <c r="U25" i="5"/>
  <c r="T25" i="5"/>
  <c r="W16" i="5"/>
  <c r="U16" i="5"/>
  <c r="T16" i="5"/>
  <c r="W15" i="5"/>
  <c r="U15" i="5"/>
  <c r="T15" i="5"/>
  <c r="L15" i="5"/>
  <c r="M15" i="5"/>
  <c r="N15" i="5"/>
  <c r="L16" i="5"/>
  <c r="M16" i="5"/>
  <c r="N16" i="5"/>
  <c r="L25" i="5"/>
  <c r="M25" i="5"/>
  <c r="N25" i="5"/>
  <c r="L26" i="5"/>
  <c r="M26" i="5"/>
  <c r="N26" i="5"/>
  <c r="L27" i="5"/>
  <c r="M27" i="5"/>
  <c r="N27" i="5"/>
  <c r="L28" i="5"/>
  <c r="M28" i="5"/>
  <c r="N28" i="5"/>
  <c r="L38" i="5"/>
  <c r="M38" i="5"/>
  <c r="N38" i="5"/>
  <c r="L39" i="5"/>
  <c r="M39" i="5"/>
  <c r="N39" i="5"/>
  <c r="L48" i="5"/>
  <c r="M48" i="5"/>
  <c r="N48" i="5"/>
  <c r="L49" i="5"/>
  <c r="M49" i="5"/>
  <c r="N49" i="5"/>
  <c r="L50" i="5"/>
  <c r="M50" i="5"/>
  <c r="N50" i="5"/>
  <c r="L51" i="5"/>
  <c r="M51" i="5"/>
  <c r="N51" i="5"/>
  <c r="L61" i="5"/>
  <c r="M61" i="5"/>
  <c r="N61" i="5"/>
  <c r="L62" i="5"/>
  <c r="M62" i="5"/>
  <c r="N62" i="5"/>
  <c r="L71" i="5"/>
  <c r="M71" i="5"/>
  <c r="N71" i="5"/>
  <c r="L72" i="5"/>
  <c r="M72" i="5"/>
  <c r="N72" i="5"/>
  <c r="L73" i="5"/>
  <c r="M73" i="5"/>
  <c r="N73" i="5"/>
  <c r="L74" i="5"/>
  <c r="M74" i="5"/>
  <c r="N74" i="5"/>
  <c r="K74" i="5"/>
  <c r="K73" i="5"/>
  <c r="K72" i="5"/>
  <c r="K71" i="5"/>
  <c r="K62" i="5"/>
  <c r="K61" i="5"/>
  <c r="K51" i="5"/>
  <c r="K50" i="5"/>
  <c r="K49" i="5"/>
  <c r="K48" i="5"/>
  <c r="K39" i="5"/>
  <c r="K38" i="5"/>
  <c r="K28" i="5"/>
  <c r="K27" i="5"/>
  <c r="K26" i="5"/>
  <c r="K25" i="5"/>
  <c r="K16" i="5"/>
  <c r="K15" i="5"/>
  <c r="O70" i="5"/>
  <c r="O69" i="5"/>
  <c r="O68" i="5"/>
  <c r="O67" i="5"/>
  <c r="O66" i="5"/>
  <c r="O65" i="5"/>
  <c r="O64" i="5"/>
  <c r="O63" i="5"/>
  <c r="O60" i="5"/>
  <c r="O59" i="5"/>
  <c r="O58" i="5"/>
  <c r="O57" i="5"/>
  <c r="O56" i="5"/>
  <c r="O55" i="5"/>
  <c r="O54" i="5"/>
  <c r="O53" i="5"/>
  <c r="O47" i="5"/>
  <c r="O46" i="5"/>
  <c r="O45" i="5"/>
  <c r="O44" i="5"/>
  <c r="O43" i="5"/>
  <c r="O42" i="5"/>
  <c r="O41" i="5"/>
  <c r="O40" i="5"/>
  <c r="O37" i="5"/>
  <c r="O36" i="5"/>
  <c r="O35" i="5"/>
  <c r="O34" i="5"/>
  <c r="O33" i="5"/>
  <c r="O32" i="5"/>
  <c r="O31" i="5"/>
  <c r="O30" i="5"/>
  <c r="O24" i="5"/>
  <c r="O23" i="5"/>
  <c r="O22" i="5"/>
  <c r="O21" i="5"/>
  <c r="O20" i="5"/>
  <c r="O19" i="5"/>
  <c r="O18" i="5"/>
  <c r="O17" i="5"/>
  <c r="O14" i="5"/>
  <c r="O13" i="5"/>
  <c r="O12" i="5"/>
  <c r="O11" i="5"/>
  <c r="O10" i="5"/>
  <c r="O9" i="5"/>
  <c r="O8" i="5"/>
  <c r="O7" i="5"/>
  <c r="F28" i="5"/>
  <c r="E28" i="5"/>
  <c r="F26" i="5"/>
  <c r="E26" i="5"/>
  <c r="F16" i="5"/>
  <c r="E16" i="5"/>
  <c r="F74" i="5"/>
  <c r="E74" i="5"/>
  <c r="F73" i="5"/>
  <c r="E73" i="5"/>
  <c r="F72" i="5"/>
  <c r="E72" i="5"/>
  <c r="F71" i="5"/>
  <c r="E71" i="5"/>
  <c r="F62" i="5"/>
  <c r="E62" i="5"/>
  <c r="F61" i="5"/>
  <c r="E61" i="5"/>
  <c r="F51" i="5"/>
  <c r="E51" i="5"/>
  <c r="F50" i="5"/>
  <c r="E50" i="5"/>
  <c r="F49" i="5"/>
  <c r="E49" i="5"/>
  <c r="F48" i="5"/>
  <c r="E48" i="5"/>
  <c r="F39" i="5"/>
  <c r="E39" i="5"/>
  <c r="F38" i="5"/>
  <c r="E38" i="5"/>
  <c r="F27" i="5"/>
  <c r="E27" i="5"/>
  <c r="F25" i="5"/>
  <c r="E25" i="5"/>
  <c r="F15" i="5"/>
  <c r="E15" i="5"/>
  <c r="E14" i="4"/>
  <c r="F14" i="4"/>
  <c r="G14" i="4"/>
  <c r="E15" i="4"/>
  <c r="F15" i="4"/>
  <c r="G15" i="4"/>
  <c r="E24" i="4"/>
  <c r="F24" i="4"/>
  <c r="G24" i="4"/>
  <c r="E25" i="4"/>
  <c r="F25" i="4"/>
  <c r="G25" i="4"/>
  <c r="E26" i="4"/>
  <c r="F26" i="4"/>
  <c r="G26" i="4"/>
  <c r="E27" i="4"/>
  <c r="F27" i="4"/>
  <c r="G27" i="4"/>
  <c r="E37" i="4"/>
  <c r="F37" i="4"/>
  <c r="G37" i="4"/>
  <c r="E38" i="4"/>
  <c r="F38" i="4"/>
  <c r="G38" i="4"/>
  <c r="E47" i="4"/>
  <c r="F47" i="4"/>
  <c r="G47" i="4"/>
  <c r="E48" i="4"/>
  <c r="F48" i="4"/>
  <c r="G48" i="4"/>
  <c r="E49" i="4"/>
  <c r="F49" i="4"/>
  <c r="G49" i="4"/>
  <c r="E50" i="4"/>
  <c r="F50" i="4"/>
  <c r="G50" i="4"/>
  <c r="E60" i="4"/>
  <c r="F60" i="4"/>
  <c r="G60" i="4"/>
  <c r="E61" i="4"/>
  <c r="F61" i="4"/>
  <c r="G61" i="4"/>
  <c r="E70" i="4"/>
  <c r="F70" i="4"/>
  <c r="G70" i="4"/>
  <c r="E71" i="4"/>
  <c r="F71" i="4"/>
  <c r="G71" i="4"/>
  <c r="E72" i="4"/>
  <c r="F72" i="4"/>
  <c r="G72" i="4"/>
  <c r="E73" i="4"/>
  <c r="F73" i="4"/>
  <c r="G73" i="4"/>
  <c r="Y73" i="2"/>
  <c r="X73" i="2"/>
  <c r="W73" i="2"/>
  <c r="V73" i="2"/>
  <c r="U73" i="2"/>
  <c r="T73" i="2"/>
  <c r="S73" i="2"/>
  <c r="R73" i="2"/>
  <c r="Y72" i="2"/>
  <c r="X72" i="2"/>
  <c r="W72" i="2"/>
  <c r="V72" i="2"/>
  <c r="U72" i="2"/>
  <c r="T72" i="2"/>
  <c r="S72" i="2"/>
  <c r="R72" i="2"/>
  <c r="Y71" i="2"/>
  <c r="X71" i="2"/>
  <c r="W71" i="2"/>
  <c r="V71" i="2"/>
  <c r="U71" i="2"/>
  <c r="T71" i="2"/>
  <c r="S71" i="2"/>
  <c r="R71" i="2"/>
  <c r="Y70" i="2"/>
  <c r="X70" i="2"/>
  <c r="W70" i="2"/>
  <c r="V70" i="2"/>
  <c r="U70" i="2"/>
  <c r="T70" i="2"/>
  <c r="S70" i="2"/>
  <c r="R70" i="2"/>
  <c r="Y61" i="2"/>
  <c r="X61" i="2"/>
  <c r="W61" i="2"/>
  <c r="V61" i="2"/>
  <c r="U61" i="2"/>
  <c r="T61" i="2"/>
  <c r="S61" i="2"/>
  <c r="R61" i="2"/>
  <c r="Y60" i="2"/>
  <c r="X60" i="2"/>
  <c r="W60" i="2"/>
  <c r="V60" i="2"/>
  <c r="U60" i="2"/>
  <c r="T60" i="2"/>
  <c r="S60" i="2"/>
  <c r="R60" i="2"/>
  <c r="Y50" i="2"/>
  <c r="X50" i="2"/>
  <c r="W50" i="2"/>
  <c r="V50" i="2"/>
  <c r="U50" i="2"/>
  <c r="T50" i="2"/>
  <c r="S50" i="2"/>
  <c r="R50" i="2"/>
  <c r="Y49" i="2"/>
  <c r="X49" i="2"/>
  <c r="W49" i="2"/>
  <c r="V49" i="2"/>
  <c r="U49" i="2"/>
  <c r="T49" i="2"/>
  <c r="S49" i="2"/>
  <c r="R49" i="2"/>
  <c r="Y48" i="2"/>
  <c r="X48" i="2"/>
  <c r="W48" i="2"/>
  <c r="V48" i="2"/>
  <c r="U48" i="2"/>
  <c r="T48" i="2"/>
  <c r="S48" i="2"/>
  <c r="R48" i="2"/>
  <c r="Y47" i="2"/>
  <c r="X47" i="2"/>
  <c r="W47" i="2"/>
  <c r="V47" i="2"/>
  <c r="U47" i="2"/>
  <c r="T47" i="2"/>
  <c r="S47" i="2"/>
  <c r="R47" i="2"/>
  <c r="Y38" i="2"/>
  <c r="X38" i="2"/>
  <c r="W38" i="2"/>
  <c r="V38" i="2"/>
  <c r="U38" i="2"/>
  <c r="T38" i="2"/>
  <c r="S38" i="2"/>
  <c r="R38" i="2"/>
  <c r="Y37" i="2"/>
  <c r="X37" i="2"/>
  <c r="W37" i="2"/>
  <c r="V37" i="2"/>
  <c r="U37" i="2"/>
  <c r="T37" i="2"/>
  <c r="S37" i="2"/>
  <c r="R37" i="2"/>
  <c r="Y27" i="2"/>
  <c r="X27" i="2"/>
  <c r="W27" i="2"/>
  <c r="V27" i="2"/>
  <c r="U27" i="2"/>
  <c r="T27" i="2"/>
  <c r="S27" i="2"/>
  <c r="R27" i="2"/>
  <c r="Y26" i="2"/>
  <c r="X26" i="2"/>
  <c r="W26" i="2"/>
  <c r="V26" i="2"/>
  <c r="U26" i="2"/>
  <c r="T26" i="2"/>
  <c r="S26" i="2"/>
  <c r="R26" i="2"/>
  <c r="Y25" i="2"/>
  <c r="X25" i="2"/>
  <c r="W25" i="2"/>
  <c r="V25" i="2"/>
  <c r="U25" i="2"/>
  <c r="T25" i="2"/>
  <c r="S25" i="2"/>
  <c r="R25" i="2"/>
  <c r="Y24" i="2"/>
  <c r="X24" i="2"/>
  <c r="W24" i="2"/>
  <c r="V24" i="2"/>
  <c r="U24" i="2"/>
  <c r="T24" i="2"/>
  <c r="S24" i="2"/>
  <c r="R24" i="2"/>
  <c r="Y15" i="2"/>
  <c r="X15" i="2"/>
  <c r="W15" i="2"/>
  <c r="V15" i="2"/>
  <c r="U15" i="2"/>
  <c r="T15" i="2"/>
  <c r="S15" i="2"/>
  <c r="R15" i="2"/>
  <c r="Y14" i="2"/>
  <c r="X14" i="2"/>
  <c r="W14" i="2"/>
  <c r="V14" i="2"/>
  <c r="U14" i="2"/>
  <c r="T14" i="2"/>
  <c r="S14" i="2"/>
  <c r="R1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71" i="2"/>
  <c r="K71" i="2"/>
  <c r="J71" i="2"/>
  <c r="I71" i="2"/>
  <c r="H71" i="2"/>
  <c r="G71" i="2"/>
  <c r="F71" i="2"/>
  <c r="E71" i="2"/>
  <c r="L70" i="2"/>
  <c r="K70" i="2"/>
  <c r="J70" i="2"/>
  <c r="I70" i="2"/>
  <c r="H70" i="2"/>
  <c r="G70" i="2"/>
  <c r="F70" i="2"/>
  <c r="E70" i="2"/>
  <c r="L61" i="2"/>
  <c r="K61" i="2"/>
  <c r="J61" i="2"/>
  <c r="I61" i="2"/>
  <c r="H61" i="2"/>
  <c r="G61" i="2"/>
  <c r="F61" i="2"/>
  <c r="E61" i="2"/>
  <c r="L60" i="2"/>
  <c r="K60" i="2"/>
  <c r="J60" i="2"/>
  <c r="I60" i="2"/>
  <c r="H60" i="2"/>
  <c r="G60" i="2"/>
  <c r="F60" i="2"/>
  <c r="E60" i="2"/>
  <c r="L50" i="2"/>
  <c r="K50" i="2"/>
  <c r="J50" i="2"/>
  <c r="I50" i="2"/>
  <c r="H50" i="2"/>
  <c r="G50" i="2"/>
  <c r="F50" i="2"/>
  <c r="E50" i="2"/>
  <c r="L49" i="2"/>
  <c r="K49" i="2"/>
  <c r="J49" i="2"/>
  <c r="I49" i="2"/>
  <c r="H49" i="2"/>
  <c r="G49" i="2"/>
  <c r="F49" i="2"/>
  <c r="E49" i="2"/>
  <c r="L48" i="2"/>
  <c r="K48" i="2"/>
  <c r="J48" i="2"/>
  <c r="I48" i="2"/>
  <c r="H48" i="2"/>
  <c r="G48" i="2"/>
  <c r="F48" i="2"/>
  <c r="E48" i="2"/>
  <c r="L47" i="2"/>
  <c r="K47" i="2"/>
  <c r="J47" i="2"/>
  <c r="I47" i="2"/>
  <c r="H47" i="2"/>
  <c r="G47" i="2"/>
  <c r="F47" i="2"/>
  <c r="E47" i="2"/>
  <c r="L38" i="2"/>
  <c r="K38" i="2"/>
  <c r="J38" i="2"/>
  <c r="I38" i="2"/>
  <c r="H38" i="2"/>
  <c r="G38" i="2"/>
  <c r="F38" i="2"/>
  <c r="E38" i="2"/>
  <c r="L37" i="2"/>
  <c r="K37" i="2"/>
  <c r="J37" i="2"/>
  <c r="I37" i="2"/>
  <c r="H37" i="2"/>
  <c r="G37" i="2"/>
  <c r="F37" i="2"/>
  <c r="E37" i="2"/>
  <c r="L27" i="2"/>
  <c r="K27" i="2"/>
  <c r="J27" i="2"/>
  <c r="I27" i="2"/>
  <c r="H27" i="2"/>
  <c r="G27" i="2"/>
  <c r="F27" i="2"/>
  <c r="E27" i="2"/>
  <c r="L26" i="2"/>
  <c r="K26" i="2"/>
  <c r="J26" i="2"/>
  <c r="I26" i="2"/>
  <c r="H26" i="2"/>
  <c r="G26" i="2"/>
  <c r="F26" i="2"/>
  <c r="E26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15" i="2"/>
  <c r="K15" i="2"/>
  <c r="J15" i="2"/>
  <c r="I15" i="2"/>
  <c r="H15" i="2"/>
  <c r="G15" i="2"/>
  <c r="F15" i="2"/>
  <c r="E15" i="2"/>
  <c r="L14" i="2"/>
  <c r="K14" i="2"/>
  <c r="J14" i="2"/>
  <c r="I14" i="2"/>
  <c r="H14" i="2"/>
  <c r="G14" i="2"/>
  <c r="F14" i="2"/>
  <c r="E14" i="2"/>
  <c r="O62" i="5" l="1"/>
  <c r="AG61" i="5"/>
  <c r="O25" i="5"/>
  <c r="O38" i="5"/>
  <c r="O48" i="5"/>
  <c r="O73" i="5"/>
  <c r="O71" i="5"/>
  <c r="O15" i="5"/>
  <c r="O74" i="5"/>
  <c r="O72" i="5"/>
  <c r="O50" i="5"/>
  <c r="O49" i="5"/>
  <c r="O39" i="5"/>
  <c r="O28" i="5"/>
  <c r="O26" i="5"/>
  <c r="O16" i="5"/>
  <c r="AG72" i="5"/>
  <c r="AG15" i="5"/>
  <c r="O61" i="5"/>
  <c r="O51" i="5"/>
  <c r="O27" i="5"/>
  <c r="AG26" i="5"/>
  <c r="AG73" i="5"/>
  <c r="AG74" i="5"/>
  <c r="AG48" i="5"/>
  <c r="AG38" i="5"/>
  <c r="AG50" i="5"/>
  <c r="AG39" i="5"/>
  <c r="AG27" i="5"/>
  <c r="AG16" i="5"/>
  <c r="X71" i="5"/>
  <c r="X50" i="5"/>
  <c r="X25" i="5"/>
  <c r="V27" i="5"/>
  <c r="V28" i="5"/>
  <c r="V15" i="5"/>
  <c r="U71" i="5"/>
  <c r="U72" i="5"/>
  <c r="U73" i="5"/>
  <c r="X39" i="5"/>
  <c r="X38" i="5"/>
  <c r="X15" i="5"/>
  <c r="X27" i="5"/>
  <c r="X48" i="5"/>
  <c r="X61" i="5"/>
  <c r="X73" i="5"/>
  <c r="X16" i="5"/>
  <c r="X62" i="5"/>
  <c r="BI27" i="7"/>
  <c r="BI28" i="7"/>
  <c r="BI62" i="7"/>
  <c r="BI73" i="7"/>
  <c r="BI61" i="7"/>
  <c r="BI74" i="7"/>
  <c r="BP28" i="7"/>
  <c r="BP27" i="7"/>
</calcChain>
</file>

<file path=xl/sharedStrings.xml><?xml version="1.0" encoding="utf-8"?>
<sst xmlns="http://schemas.openxmlformats.org/spreadsheetml/2006/main" count="1146" uniqueCount="101">
  <si>
    <t>Animal</t>
  </si>
  <si>
    <t>SEM</t>
  </si>
  <si>
    <t>21.6</t>
  </si>
  <si>
    <t>Diet</t>
  </si>
  <si>
    <t>Standard (CTRL)</t>
  </si>
  <si>
    <t>Sex</t>
  </si>
  <si>
    <t>Male</t>
  </si>
  <si>
    <t>Female</t>
  </si>
  <si>
    <t>High Polyphenol content (HPC)</t>
  </si>
  <si>
    <t>Low Polyphenol content (LPC)</t>
  </si>
  <si>
    <t>Mean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</si>
  <si>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</si>
  <si>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</si>
  <si>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</si>
  <si>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</si>
  <si>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</si>
  <si>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</si>
  <si>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</si>
  <si>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</si>
  <si>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FOOD INTAKE(gr)</t>
  </si>
  <si>
    <t xml:space="preserve"> ANIMAL WEIGHT(gr)</t>
  </si>
  <si>
    <t>s</t>
  </si>
  <si>
    <t>cm</t>
  </si>
  <si>
    <t>Locomotion</t>
  </si>
  <si>
    <t>Time open arm</t>
  </si>
  <si>
    <t>Open arm latency</t>
  </si>
  <si>
    <t>Time in center</t>
  </si>
  <si>
    <t>OFT</t>
  </si>
  <si>
    <t>Time exploring objects</t>
  </si>
  <si>
    <t>Sample Object 1</t>
  </si>
  <si>
    <t>Sample Object 2</t>
  </si>
  <si>
    <t>Ratio</t>
  </si>
  <si>
    <t>Sample Object 1 and 2 are two samples of the same object</t>
  </si>
  <si>
    <t>NOR</t>
  </si>
  <si>
    <t>Sample</t>
  </si>
  <si>
    <t>NPR</t>
  </si>
  <si>
    <t xml:space="preserve">Novel Object </t>
  </si>
  <si>
    <t xml:space="preserve">Sample Object </t>
  </si>
  <si>
    <t xml:space="preserve">Sample Object 1 was located in the opposite corner from Sample Object 2 (located in the same position than during the Sample test) </t>
  </si>
  <si>
    <t>Immobility</t>
  </si>
  <si>
    <t>Struggling</t>
  </si>
  <si>
    <t>Time</t>
  </si>
  <si>
    <t xml:space="preserve">Latency </t>
  </si>
  <si>
    <t>Habituation</t>
  </si>
  <si>
    <t>Perifery</t>
  </si>
  <si>
    <t>Latency (s)</t>
  </si>
  <si>
    <t>Assay 1</t>
  </si>
  <si>
    <t>Assay 2</t>
  </si>
  <si>
    <t>Assay 3</t>
  </si>
  <si>
    <t>Assay 4</t>
  </si>
  <si>
    <t>Path lenght (cm)</t>
  </si>
  <si>
    <t>Visible platform training</t>
  </si>
  <si>
    <t>Velocity (cm/s)</t>
  </si>
  <si>
    <t>Trial 1</t>
  </si>
  <si>
    <t>Trial 2</t>
  </si>
  <si>
    <t>Trial 3</t>
  </si>
  <si>
    <t>Trial 4</t>
  </si>
  <si>
    <t>Reference memory aquisition</t>
  </si>
  <si>
    <t>Trial1</t>
  </si>
  <si>
    <t>Trial 5</t>
  </si>
  <si>
    <t>Trial 6</t>
  </si>
  <si>
    <t>Platform inversion training</t>
  </si>
  <si>
    <t>Target</t>
  </si>
  <si>
    <t>Opposite</t>
  </si>
  <si>
    <t>Time (s)</t>
  </si>
  <si>
    <t>Platform crossings (No.)</t>
  </si>
  <si>
    <t>Short-term aquisition</t>
  </si>
  <si>
    <t>Long-term retention</t>
  </si>
  <si>
    <t>The platform was ubicated in quadrant 1 during reference memory aquisition</t>
  </si>
  <si>
    <t>The platform was ubicated in quadrant 4 during the inversion training</t>
  </si>
  <si>
    <t>pCREB</t>
  </si>
  <si>
    <t>tCREB</t>
  </si>
  <si>
    <t>BDNF</t>
  </si>
  <si>
    <t>Hippocampus</t>
  </si>
  <si>
    <t>pCREB/tCREB ratio</t>
  </si>
  <si>
    <t>Standard (CTR)</t>
  </si>
  <si>
    <t>Prefrontal cortex</t>
  </si>
  <si>
    <t>Data normalized to standard group</t>
  </si>
  <si>
    <t>Data normalized to standard male group</t>
  </si>
  <si>
    <t>DCX</t>
  </si>
  <si>
    <t>Type I</t>
  </si>
  <si>
    <t>Type II</t>
  </si>
  <si>
    <t>Total</t>
  </si>
  <si>
    <t>DCX+ cells/mm2</t>
  </si>
  <si>
    <t>BrdU+ cells/mm2</t>
  </si>
  <si>
    <t>PCNA+ cells/mm2</t>
  </si>
  <si>
    <t>BrdU</t>
  </si>
  <si>
    <t>PCNA</t>
  </si>
  <si>
    <t>BrdU/NeuN</t>
  </si>
  <si>
    <t>%BrdU/NeuN+ cells</t>
  </si>
  <si>
    <t>Voltage (V)</t>
  </si>
  <si>
    <t>Long-term potentiation (LTP)</t>
  </si>
  <si>
    <t>Input-output (I/O)</t>
  </si>
  <si>
    <t>Paired-pulse</t>
  </si>
  <si>
    <t>Before LTP</t>
  </si>
  <si>
    <t>After LTP</t>
  </si>
  <si>
    <t>Slope normalized to the maximum voltage (7V)</t>
  </si>
  <si>
    <t>Baseline time (min) before LTP induction</t>
  </si>
  <si>
    <t>Time (min) after LTP induction</t>
  </si>
  <si>
    <t>Slope normalized to the mean of the baseline (from 0 to 10.75 min)</t>
  </si>
  <si>
    <t>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</si>
</sst>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Arial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CA6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164" fontId="1" fillId="4" borderId="0" xfId="0" applyNumberFormat="1" applyFont="1" applyFill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4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0" fillId="0" borderId="0" xfId="0" applyNumberFormat="1"/>
    <xf numFmtId="2" fontId="0" fillId="6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9" borderId="0" xfId="0" applyFont="1" applyFill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9" borderId="0" xfId="0" applyFont="1" applyFill="1"/>
    <xf numFmtId="0" fontId="5" fillId="0" borderId="8" xfId="0" applyFont="1" applyBorder="1"/>
    <xf numFmtId="0" fontId="0" fillId="0" borderId="9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164" fontId="1" fillId="4" borderId="0" xfId="0" applyNumberFormat="1" applyFont="1" applyFill="1"/>
    <xf numFmtId="0" fontId="0" fillId="9" borderId="0" xfId="0" applyFill="1"/>
    <xf numFmtId="0" fontId="5" fillId="0" borderId="0" xfId="0" applyFont="1"/>
    <xf numFmtId="165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11" borderId="0" xfId="0" applyFont="1" applyFill="1"/>
    <xf numFmtId="0" fontId="1" fillId="9" borderId="0" xfId="0" applyFont="1" applyFill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174171</xdr:colOff>
      <xdr:row>17</xdr:row>
      <xdr:rowOff>108856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67C1A14-5B29-0A91-1334-C0997E8D9904}"/>
            </a:ext>
          </a:extLst>
        </xdr:cNvPr>
        <xdr:cNvSpPr txBox="1"/>
      </xdr:nvSpPr>
      <xdr:spPr>
        <a:xfrm>
          <a:off x="9710057" y="336368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21771</xdr:colOff>
      <xdr:row>3</xdr:row>
      <xdr:rowOff>-1</xdr:rowOff>
    </xdr:from>
    <xdr:ext cx="65" cy="17222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34EC60D-7274-1A03-3589-D9CAC5019146}"/>
            </a:ext>
          </a:extLst>
        </xdr:cNvPr>
        <xdr:cNvSpPr txBox="1"/>
      </xdr:nvSpPr>
      <xdr:spPr>
        <a:xfrm>
          <a:off x="4789714" y="6640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D7F00-D265-4472-BDD2-7F8C97A10D98}">
  <dimension ref="B2:Y89"/>
  <sheetViews>
    <sheetView topLeftCell="A6" zoomScale="50" zoomScaleNormal="50" workbookViewId="0">
      <selection activeCell="AB31" sqref="AB31"/>
    </sheetView>
  </sheetViews>
  <sheetFormatPr baseColWidth="10" defaultRowHeight="14.4" x14ac:dyDescent="0.3"/>
  <cols>
    <col min="2" max="2" width="15.6640625" customWidth="1"/>
    <col min="7" max="7" width="11.5546875" customWidth="1"/>
    <col min="15" max="15" width="13.77734375" customWidth="1"/>
  </cols>
  <sheetData>
    <row r="2" spans="2:25" ht="14.4" customHeight="1" x14ac:dyDescent="0.3">
      <c r="S2" s="11"/>
      <c r="T2" s="11"/>
      <c r="U2" s="11"/>
      <c r="V2" s="11"/>
      <c r="W2" s="11"/>
      <c r="X2" s="11"/>
      <c r="Y2" s="11"/>
    </row>
    <row r="3" spans="2:25" ht="21.6" customHeight="1" x14ac:dyDescent="0.45">
      <c r="B3" s="96" t="s">
        <v>20</v>
      </c>
      <c r="C3" s="96"/>
      <c r="D3" s="96"/>
      <c r="L3" s="1"/>
      <c r="O3" s="96" t="s">
        <v>19</v>
      </c>
      <c r="P3" s="96"/>
      <c r="Q3" s="96"/>
    </row>
    <row r="4" spans="2:25" ht="15.6" x14ac:dyDescent="0.3">
      <c r="E4" s="1"/>
      <c r="L4" s="32"/>
      <c r="O4" s="27"/>
      <c r="R4" s="1"/>
    </row>
    <row r="5" spans="2:25" x14ac:dyDescent="0.3">
      <c r="B5" s="53" t="s">
        <v>3</v>
      </c>
      <c r="C5" s="53" t="s">
        <v>5</v>
      </c>
      <c r="D5" s="53" t="s">
        <v>0</v>
      </c>
      <c r="E5" s="53" t="s">
        <v>11</v>
      </c>
      <c r="F5" s="76" t="s">
        <v>12</v>
      </c>
      <c r="G5" s="53" t="s">
        <v>13</v>
      </c>
      <c r="H5" s="53" t="s">
        <v>14</v>
      </c>
      <c r="I5" s="53" t="s">
        <v>15</v>
      </c>
      <c r="J5" s="53" t="s">
        <v>16</v>
      </c>
      <c r="K5" s="53" t="s">
        <v>17</v>
      </c>
      <c r="L5" s="53" t="s">
        <v>18</v>
      </c>
      <c r="O5" s="53" t="s">
        <v>3</v>
      </c>
      <c r="P5" s="53" t="s">
        <v>5</v>
      </c>
      <c r="Q5" s="53" t="s">
        <v>0</v>
      </c>
      <c r="R5" s="53" t="s">
        <v>11</v>
      </c>
      <c r="S5" s="76" t="s">
        <v>12</v>
      </c>
      <c r="T5" s="53" t="s">
        <v>13</v>
      </c>
      <c r="U5" s="53" t="s">
        <v>14</v>
      </c>
      <c r="V5" s="53" t="s">
        <v>15</v>
      </c>
      <c r="W5" s="53" t="s">
        <v>16</v>
      </c>
      <c r="X5" s="53" t="s">
        <v>17</v>
      </c>
      <c r="Y5" s="53" t="s">
        <v>18</v>
      </c>
    </row>
    <row r="6" spans="2:25" x14ac:dyDescent="0.3">
      <c r="B6" s="90" t="s">
        <v>4</v>
      </c>
      <c r="C6" s="93" t="s">
        <v>6</v>
      </c>
      <c r="D6" s="49">
        <v>1</v>
      </c>
      <c r="E6" s="2">
        <v>24.4</v>
      </c>
      <c r="F6" s="2">
        <v>23.8</v>
      </c>
      <c r="G6" s="2">
        <v>23.9</v>
      </c>
      <c r="H6" s="2">
        <v>24</v>
      </c>
      <c r="I6" s="2">
        <v>24.1</v>
      </c>
      <c r="J6" s="2">
        <v>24.2</v>
      </c>
      <c r="K6" s="2">
        <v>23.9</v>
      </c>
      <c r="L6" s="2">
        <v>24</v>
      </c>
      <c r="O6" s="90" t="s">
        <v>4</v>
      </c>
      <c r="P6" s="93" t="s">
        <v>6</v>
      </c>
      <c r="Q6" s="49">
        <v>1</v>
      </c>
      <c r="R6" s="33">
        <v>3.4249999999999998</v>
      </c>
      <c r="S6" s="33">
        <v>3.8333333333333335</v>
      </c>
      <c r="T6" s="33">
        <v>3.7</v>
      </c>
      <c r="U6" s="33">
        <v>3.8666666666666671</v>
      </c>
      <c r="V6" s="33">
        <v>3.5750000000000002</v>
      </c>
      <c r="W6" s="33">
        <v>3.9333333333333336</v>
      </c>
      <c r="X6" s="33">
        <v>3.65</v>
      </c>
      <c r="Y6" s="33">
        <v>4.333333333333333</v>
      </c>
    </row>
    <row r="7" spans="2:25" x14ac:dyDescent="0.3">
      <c r="B7" s="91"/>
      <c r="C7" s="94"/>
      <c r="D7" s="49">
        <v>2</v>
      </c>
      <c r="E7" s="2">
        <v>22.2</v>
      </c>
      <c r="F7" s="2">
        <v>22.1</v>
      </c>
      <c r="G7" s="2">
        <v>22</v>
      </c>
      <c r="H7" s="2">
        <v>22.2</v>
      </c>
      <c r="I7" s="2">
        <v>21.8</v>
      </c>
      <c r="J7" s="2">
        <v>22.4</v>
      </c>
      <c r="K7" s="2">
        <v>22.2</v>
      </c>
      <c r="L7" s="2">
        <v>22.3</v>
      </c>
      <c r="O7" s="91"/>
      <c r="P7" s="94"/>
      <c r="Q7" s="49">
        <v>2</v>
      </c>
      <c r="R7" s="33">
        <v>3.9249999999999998</v>
      </c>
      <c r="S7" s="33">
        <v>4.1000000000000005</v>
      </c>
      <c r="T7" s="33">
        <v>3.55</v>
      </c>
      <c r="U7" s="33">
        <v>3.6</v>
      </c>
      <c r="V7" s="33">
        <v>3.3250000000000002</v>
      </c>
      <c r="W7" s="33">
        <v>3.6333333333333329</v>
      </c>
      <c r="X7" s="33">
        <v>3.3499999999999996</v>
      </c>
      <c r="Y7" s="33">
        <v>3.8333333333333335</v>
      </c>
    </row>
    <row r="8" spans="2:25" x14ac:dyDescent="0.3">
      <c r="B8" s="91"/>
      <c r="C8" s="94"/>
      <c r="D8" s="49">
        <v>3</v>
      </c>
      <c r="E8" s="2">
        <v>23.8</v>
      </c>
      <c r="F8" s="2">
        <v>23.4</v>
      </c>
      <c r="G8" s="2">
        <v>23.3</v>
      </c>
      <c r="H8" s="2">
        <v>24.3</v>
      </c>
      <c r="I8" s="2">
        <v>24.6</v>
      </c>
      <c r="J8" s="2">
        <v>24.5</v>
      </c>
      <c r="K8" s="2">
        <v>24.5</v>
      </c>
      <c r="L8" s="2">
        <v>24.9</v>
      </c>
      <c r="O8" s="91"/>
      <c r="P8" s="94"/>
      <c r="Q8" s="49">
        <v>3</v>
      </c>
      <c r="R8" s="33">
        <v>4.5250000000000004</v>
      </c>
      <c r="S8" s="33">
        <v>4.7333333333333334</v>
      </c>
      <c r="T8" s="33">
        <v>4.4749999999999996</v>
      </c>
      <c r="U8" s="33">
        <v>5.2666666666666666</v>
      </c>
      <c r="V8" s="33">
        <v>4.25</v>
      </c>
      <c r="W8" s="33">
        <v>5.1000000000000005</v>
      </c>
      <c r="X8" s="33">
        <v>4.7</v>
      </c>
      <c r="Y8" s="33">
        <v>5.1000000000000005</v>
      </c>
    </row>
    <row r="9" spans="2:25" x14ac:dyDescent="0.3">
      <c r="B9" s="91"/>
      <c r="C9" s="94"/>
      <c r="D9" s="49">
        <v>4</v>
      </c>
      <c r="E9" s="2">
        <v>22.8</v>
      </c>
      <c r="F9" s="2">
        <v>21.6</v>
      </c>
      <c r="G9" s="2">
        <v>22</v>
      </c>
      <c r="H9" s="2">
        <v>22.9</v>
      </c>
      <c r="I9" s="2">
        <v>22.9</v>
      </c>
      <c r="J9" s="2">
        <v>23.3</v>
      </c>
      <c r="K9" s="2">
        <v>23.1</v>
      </c>
      <c r="L9" s="2">
        <v>23.6</v>
      </c>
      <c r="O9" s="91"/>
      <c r="P9" s="94"/>
      <c r="Q9" s="49">
        <v>4</v>
      </c>
      <c r="R9" s="33">
        <v>3.7749999999999999</v>
      </c>
      <c r="S9" s="33">
        <v>3.7000000000000006</v>
      </c>
      <c r="T9" s="33">
        <v>3.75</v>
      </c>
      <c r="U9" s="33">
        <v>4.4666666666666659</v>
      </c>
      <c r="V9" s="33">
        <v>4.25</v>
      </c>
      <c r="W9" s="33">
        <v>4.0666666666666664</v>
      </c>
      <c r="X9" s="33">
        <v>3.8</v>
      </c>
      <c r="Y9" s="33">
        <v>4.9333333333333336</v>
      </c>
    </row>
    <row r="10" spans="2:25" x14ac:dyDescent="0.3">
      <c r="B10" s="91"/>
      <c r="C10" s="94"/>
      <c r="D10" s="49">
        <v>5</v>
      </c>
      <c r="E10" s="2">
        <v>24.9</v>
      </c>
      <c r="F10" s="2">
        <v>24.6</v>
      </c>
      <c r="G10" s="2">
        <v>26.3</v>
      </c>
      <c r="H10" s="2">
        <v>27</v>
      </c>
      <c r="I10" s="2">
        <v>25.7</v>
      </c>
      <c r="J10" s="2">
        <v>26.2</v>
      </c>
      <c r="K10" s="2">
        <v>27.2</v>
      </c>
      <c r="L10" s="2">
        <v>28.2</v>
      </c>
      <c r="O10" s="91"/>
      <c r="P10" s="94"/>
      <c r="Q10" s="49">
        <v>5</v>
      </c>
      <c r="R10" s="33">
        <v>2.875</v>
      </c>
      <c r="S10" s="33">
        <v>3.7000000000000006</v>
      </c>
      <c r="T10" s="33">
        <v>4.38</v>
      </c>
      <c r="U10" s="33">
        <v>3.4</v>
      </c>
      <c r="V10" s="33">
        <v>3.95</v>
      </c>
      <c r="W10" s="33">
        <v>4.833333333333333</v>
      </c>
      <c r="X10" s="33">
        <v>5.75</v>
      </c>
      <c r="Y10" s="33">
        <v>5.7</v>
      </c>
    </row>
    <row r="11" spans="2:25" x14ac:dyDescent="0.3">
      <c r="B11" s="91"/>
      <c r="C11" s="94"/>
      <c r="D11" s="49">
        <v>6</v>
      </c>
      <c r="E11" s="2">
        <v>26.2</v>
      </c>
      <c r="F11" s="2">
        <v>26.1</v>
      </c>
      <c r="G11" s="2">
        <v>25.9</v>
      </c>
      <c r="H11" s="2">
        <v>26.2</v>
      </c>
      <c r="I11" s="2">
        <v>26.2</v>
      </c>
      <c r="J11" s="2">
        <v>26</v>
      </c>
      <c r="K11" s="2">
        <v>25.5</v>
      </c>
      <c r="L11" s="2">
        <v>26.4</v>
      </c>
      <c r="O11" s="91"/>
      <c r="P11" s="94"/>
      <c r="Q11" s="49">
        <v>6</v>
      </c>
      <c r="R11" s="33">
        <v>2.95</v>
      </c>
      <c r="S11" s="33">
        <v>3.8666666666666671</v>
      </c>
      <c r="T11" s="33">
        <v>3.6399999999999997</v>
      </c>
      <c r="U11" s="33">
        <v>2.5</v>
      </c>
      <c r="V11" s="33">
        <v>3.4000000000000004</v>
      </c>
      <c r="W11" s="33">
        <v>3.6666666666666665</v>
      </c>
      <c r="X11" s="33">
        <v>3.625</v>
      </c>
      <c r="Y11" s="33">
        <v>4.0666666666666664</v>
      </c>
    </row>
    <row r="12" spans="2:25" x14ac:dyDescent="0.3">
      <c r="B12" s="91"/>
      <c r="C12" s="94"/>
      <c r="D12" s="49">
        <v>7</v>
      </c>
      <c r="E12" s="2">
        <v>24.8</v>
      </c>
      <c r="F12" s="2">
        <v>25.2</v>
      </c>
      <c r="G12" s="2">
        <v>25.1</v>
      </c>
      <c r="H12" s="2">
        <v>26</v>
      </c>
      <c r="I12" s="2">
        <v>25.7</v>
      </c>
      <c r="J12" s="2">
        <v>26</v>
      </c>
      <c r="K12" s="2">
        <v>25.5</v>
      </c>
      <c r="L12" s="2">
        <v>26.6</v>
      </c>
      <c r="O12" s="91"/>
      <c r="P12" s="94"/>
      <c r="Q12" s="49">
        <v>7</v>
      </c>
      <c r="R12" s="33">
        <v>2.9249999999999998</v>
      </c>
      <c r="S12" s="33">
        <v>3.7999999999999994</v>
      </c>
      <c r="T12" s="33">
        <v>4.08</v>
      </c>
      <c r="U12" s="33">
        <v>2.7999999999999994</v>
      </c>
      <c r="V12" s="33">
        <v>4.0250000000000004</v>
      </c>
      <c r="W12" s="33">
        <v>4.7666666666666666</v>
      </c>
      <c r="X12" s="33">
        <v>4.4249999999999998</v>
      </c>
      <c r="Y12" s="33">
        <v>4.3999999999999995</v>
      </c>
    </row>
    <row r="13" spans="2:25" x14ac:dyDescent="0.3">
      <c r="B13" s="91"/>
      <c r="C13" s="94"/>
      <c r="D13" s="49">
        <v>8</v>
      </c>
      <c r="E13" s="2">
        <v>27.4</v>
      </c>
      <c r="F13" s="2">
        <v>27.6</v>
      </c>
      <c r="G13" s="2">
        <v>28.5</v>
      </c>
      <c r="H13" s="2">
        <v>28.5</v>
      </c>
      <c r="I13" s="2">
        <v>28.7</v>
      </c>
      <c r="J13" s="2">
        <v>28.5</v>
      </c>
      <c r="K13" s="2">
        <v>28.1</v>
      </c>
      <c r="L13" s="2">
        <v>29.2</v>
      </c>
      <c r="O13" s="91"/>
      <c r="P13" s="94"/>
      <c r="Q13" s="49">
        <v>8</v>
      </c>
      <c r="R13" s="33">
        <v>3.5</v>
      </c>
      <c r="S13" s="33">
        <v>4.6333333333333329</v>
      </c>
      <c r="T13" s="33">
        <v>4.7</v>
      </c>
      <c r="U13" s="33">
        <v>3.0666666666666664</v>
      </c>
      <c r="V13" s="33">
        <v>4.4000000000000004</v>
      </c>
      <c r="W13" s="33">
        <v>4.4333333333333336</v>
      </c>
      <c r="X13" s="33">
        <v>4.9249999999999998</v>
      </c>
      <c r="Y13" s="33">
        <v>5.1333333333333337</v>
      </c>
    </row>
    <row r="14" spans="2:25" x14ac:dyDescent="0.3">
      <c r="B14" s="91"/>
      <c r="C14" s="94"/>
      <c r="D14" s="49" t="s">
        <v>10</v>
      </c>
      <c r="E14" s="3">
        <f t="shared" ref="E14:L14" si="0">AVERAGE(E6:E13)</f>
        <v>24.5625</v>
      </c>
      <c r="F14" s="3">
        <f t="shared" si="0"/>
        <v>24.299999999999997</v>
      </c>
      <c r="G14" s="3">
        <f t="shared" si="0"/>
        <v>24.625</v>
      </c>
      <c r="H14" s="3">
        <f t="shared" si="0"/>
        <v>25.137499999999999</v>
      </c>
      <c r="I14" s="3">
        <f t="shared" si="0"/>
        <v>24.962499999999999</v>
      </c>
      <c r="J14" s="3">
        <f t="shared" si="0"/>
        <v>25.137499999999999</v>
      </c>
      <c r="K14" s="3">
        <f t="shared" si="0"/>
        <v>24.999999999999996</v>
      </c>
      <c r="L14" s="3">
        <f t="shared" si="0"/>
        <v>25.649999999999995</v>
      </c>
      <c r="O14" s="91"/>
      <c r="P14" s="94"/>
      <c r="Q14" s="49" t="s">
        <v>10</v>
      </c>
      <c r="R14" s="34">
        <f>AVERAGE(R6:R13)</f>
        <v>3.4874999999999998</v>
      </c>
      <c r="S14" s="34">
        <f t="shared" ref="S14:Y14" si="1">AVERAGE(S6:S13)</f>
        <v>4.0458333333333334</v>
      </c>
      <c r="T14" s="34">
        <f t="shared" si="1"/>
        <v>4.0343750000000007</v>
      </c>
      <c r="U14" s="34">
        <f t="shared" si="1"/>
        <v>3.6208333333333331</v>
      </c>
      <c r="V14" s="34">
        <f t="shared" si="1"/>
        <v>3.8968749999999996</v>
      </c>
      <c r="W14" s="34">
        <f t="shared" si="1"/>
        <v>4.3041666666666671</v>
      </c>
      <c r="X14" s="34">
        <f t="shared" si="1"/>
        <v>4.2781250000000002</v>
      </c>
      <c r="Y14" s="34">
        <f t="shared" si="1"/>
        <v>4.6875</v>
      </c>
    </row>
    <row r="15" spans="2:25" x14ac:dyDescent="0.3">
      <c r="B15" s="91"/>
      <c r="C15" s="95"/>
      <c r="D15" s="49" t="s">
        <v>1</v>
      </c>
      <c r="E15" s="3">
        <f t="shared" ref="E15:L15" si="2">_xlfn.STDEV.P(E6:E13)/SQRT(8)</f>
        <v>0.56178774350282845</v>
      </c>
      <c r="F15" s="3">
        <f t="shared" si="2"/>
        <v>0.66403124926467127</v>
      </c>
      <c r="G15" s="3">
        <f t="shared" si="2"/>
        <v>0.74723448461644215</v>
      </c>
      <c r="H15" s="3">
        <f t="shared" si="2"/>
        <v>0.71017988478272176</v>
      </c>
      <c r="I15" s="3">
        <f t="shared" si="2"/>
        <v>0.70399252037930049</v>
      </c>
      <c r="J15" s="3">
        <f t="shared" si="2"/>
        <v>0.63834196850121017</v>
      </c>
      <c r="K15" s="3">
        <f t="shared" si="2"/>
        <v>0.65978216101983245</v>
      </c>
      <c r="L15" s="3">
        <f t="shared" si="2"/>
        <v>0.78342198079961967</v>
      </c>
      <c r="O15" s="91"/>
      <c r="P15" s="95"/>
      <c r="Q15" s="49" t="s">
        <v>1</v>
      </c>
      <c r="R15" s="34">
        <f>_xlfn.STDEV.P(R6:R13)/SQRT(8)</f>
        <v>0.19100883487420131</v>
      </c>
      <c r="S15" s="34">
        <f t="shared" ref="S15:Y15" si="3">_xlfn.STDEV.P(S6:S13)/SQRT(8)</f>
        <v>0.13679586119064008</v>
      </c>
      <c r="T15" s="34">
        <f t="shared" si="3"/>
        <v>0.14478280473479613</v>
      </c>
      <c r="U15" s="34">
        <f t="shared" si="3"/>
        <v>0.30028559900904717</v>
      </c>
      <c r="V15" s="34">
        <f t="shared" si="3"/>
        <v>0.13689051709988898</v>
      </c>
      <c r="W15" s="34">
        <f t="shared" si="3"/>
        <v>0.18516485710186789</v>
      </c>
      <c r="X15" s="34">
        <f t="shared" si="3"/>
        <v>0.2708651323479544</v>
      </c>
      <c r="Y15" s="34">
        <f t="shared" si="3"/>
        <v>0.20832812493489358</v>
      </c>
    </row>
    <row r="16" spans="2:25" x14ac:dyDescent="0.3">
      <c r="B16" s="91"/>
      <c r="C16" s="97" t="s">
        <v>7</v>
      </c>
      <c r="D16" s="5">
        <v>1</v>
      </c>
      <c r="E16" s="4">
        <v>23.4</v>
      </c>
      <c r="F16" s="4">
        <v>22.6</v>
      </c>
      <c r="G16" s="4">
        <v>23.4</v>
      </c>
      <c r="H16" s="4">
        <v>23.8</v>
      </c>
      <c r="I16" s="4">
        <v>23.6</v>
      </c>
      <c r="J16" s="4">
        <v>24</v>
      </c>
      <c r="K16" s="4">
        <v>23.3</v>
      </c>
      <c r="L16" s="4">
        <v>23.7</v>
      </c>
      <c r="O16" s="91"/>
      <c r="P16" s="97" t="s">
        <v>7</v>
      </c>
      <c r="Q16" s="5">
        <v>1</v>
      </c>
      <c r="R16" s="35">
        <v>3.65</v>
      </c>
      <c r="S16" s="35">
        <v>4.2</v>
      </c>
      <c r="T16" s="35">
        <v>3.9750000000000001</v>
      </c>
      <c r="U16" s="35">
        <v>4.3999999999999995</v>
      </c>
      <c r="V16" s="35">
        <v>3.8250000000000002</v>
      </c>
      <c r="W16" s="35">
        <v>4.333333333333333</v>
      </c>
      <c r="X16" s="35">
        <v>4.3250000000000002</v>
      </c>
      <c r="Y16" s="35">
        <v>4.7</v>
      </c>
    </row>
    <row r="17" spans="2:25" x14ac:dyDescent="0.3">
      <c r="B17" s="91"/>
      <c r="C17" s="98"/>
      <c r="D17" s="5">
        <v>2</v>
      </c>
      <c r="E17" s="4">
        <v>22.2</v>
      </c>
      <c r="F17" s="4">
        <v>21.8</v>
      </c>
      <c r="G17" s="4">
        <v>21.7</v>
      </c>
      <c r="H17" s="4">
        <v>22.4</v>
      </c>
      <c r="I17" s="4">
        <v>22.7</v>
      </c>
      <c r="J17" s="4">
        <v>22.3</v>
      </c>
      <c r="K17" s="4">
        <v>22.6</v>
      </c>
      <c r="L17" s="4">
        <v>22.9</v>
      </c>
      <c r="O17" s="91"/>
      <c r="P17" s="98"/>
      <c r="Q17" s="5">
        <v>2</v>
      </c>
      <c r="R17" s="35">
        <v>4.05</v>
      </c>
      <c r="S17" s="35">
        <v>4.333333333333333</v>
      </c>
      <c r="T17" s="35">
        <v>3.8250000000000002</v>
      </c>
      <c r="U17" s="35">
        <v>4.2</v>
      </c>
      <c r="V17" s="35">
        <v>3.8250000000000002</v>
      </c>
      <c r="W17" s="35">
        <v>4.166666666666667</v>
      </c>
      <c r="X17" s="35">
        <v>4.125</v>
      </c>
      <c r="Y17" s="35">
        <v>4.5</v>
      </c>
    </row>
    <row r="18" spans="2:25" x14ac:dyDescent="0.3">
      <c r="B18" s="91"/>
      <c r="C18" s="98"/>
      <c r="D18" s="5">
        <v>3</v>
      </c>
      <c r="E18" s="4">
        <v>23</v>
      </c>
      <c r="F18" s="4">
        <v>23.1</v>
      </c>
      <c r="G18" s="4">
        <v>23</v>
      </c>
      <c r="H18" s="4">
        <v>23.2</v>
      </c>
      <c r="I18" s="4">
        <v>23.5</v>
      </c>
      <c r="J18" s="4">
        <v>24.3</v>
      </c>
      <c r="K18" s="4">
        <v>24.9</v>
      </c>
      <c r="L18" s="4">
        <v>24</v>
      </c>
      <c r="O18" s="91"/>
      <c r="P18" s="98"/>
      <c r="Q18" s="5">
        <v>3</v>
      </c>
      <c r="R18" s="35">
        <v>3.5750000000000002</v>
      </c>
      <c r="S18" s="35">
        <v>4.3</v>
      </c>
      <c r="T18" s="35">
        <v>3.8</v>
      </c>
      <c r="U18" s="35">
        <v>3.8666666666666671</v>
      </c>
      <c r="V18" s="35">
        <v>3.375</v>
      </c>
      <c r="W18" s="35">
        <v>4.0666666666666664</v>
      </c>
      <c r="X18" s="35">
        <v>3.625</v>
      </c>
      <c r="Y18" s="35">
        <v>4.2</v>
      </c>
    </row>
    <row r="19" spans="2:25" x14ac:dyDescent="0.3">
      <c r="B19" s="91"/>
      <c r="C19" s="98"/>
      <c r="D19" s="5">
        <v>4</v>
      </c>
      <c r="E19" s="4">
        <v>23.2</v>
      </c>
      <c r="F19" s="4">
        <v>22</v>
      </c>
      <c r="G19" s="4">
        <v>23.3</v>
      </c>
      <c r="H19" s="4">
        <v>23</v>
      </c>
      <c r="I19" s="4">
        <v>22.8</v>
      </c>
      <c r="J19" s="4">
        <v>22.5</v>
      </c>
      <c r="K19" s="4">
        <v>22.4</v>
      </c>
      <c r="L19" s="4">
        <v>22.5</v>
      </c>
      <c r="O19" s="91"/>
      <c r="P19" s="98"/>
      <c r="Q19" s="5">
        <v>4</v>
      </c>
      <c r="R19" s="35">
        <v>4.7750000000000004</v>
      </c>
      <c r="S19" s="35">
        <v>3.9333333333333336</v>
      </c>
      <c r="T19" s="35">
        <v>4.25</v>
      </c>
      <c r="U19" s="35">
        <v>4.3</v>
      </c>
      <c r="V19" s="35">
        <v>3.4000000000000004</v>
      </c>
      <c r="W19" s="35">
        <v>3.9</v>
      </c>
      <c r="X19" s="35">
        <v>3.6</v>
      </c>
      <c r="Y19" s="35">
        <v>4.166666666666667</v>
      </c>
    </row>
    <row r="20" spans="2:25" x14ac:dyDescent="0.3">
      <c r="B20" s="91"/>
      <c r="C20" s="98"/>
      <c r="D20" s="5">
        <v>5</v>
      </c>
      <c r="E20" s="4">
        <v>22.4</v>
      </c>
      <c r="F20" s="4">
        <v>22.4</v>
      </c>
      <c r="G20" s="4">
        <v>22.2</v>
      </c>
      <c r="H20" s="4">
        <v>23.3</v>
      </c>
      <c r="I20" s="4">
        <v>22.9</v>
      </c>
      <c r="J20" s="4">
        <v>21.8</v>
      </c>
      <c r="K20" s="4">
        <v>21.6</v>
      </c>
      <c r="L20" s="4">
        <v>21.8</v>
      </c>
      <c r="O20" s="91"/>
      <c r="P20" s="98"/>
      <c r="Q20" s="5">
        <v>5</v>
      </c>
      <c r="R20" s="35">
        <v>2.6499999999999995</v>
      </c>
      <c r="S20" s="35">
        <v>3.5666666666666664</v>
      </c>
      <c r="T20" s="35">
        <v>3.2600000000000002</v>
      </c>
      <c r="U20" s="35">
        <v>2.7666666666666671</v>
      </c>
      <c r="V20" s="35">
        <v>3.3250000000000002</v>
      </c>
      <c r="W20" s="35">
        <v>3.3333333333333335</v>
      </c>
      <c r="X20" s="35">
        <v>3.8250000000000002</v>
      </c>
      <c r="Y20" s="35">
        <v>3.7333333333333329</v>
      </c>
    </row>
    <row r="21" spans="2:25" x14ac:dyDescent="0.3">
      <c r="B21" s="91"/>
      <c r="C21" s="98"/>
      <c r="D21" s="5">
        <v>6</v>
      </c>
      <c r="E21" s="4">
        <v>22.2</v>
      </c>
      <c r="F21" s="4">
        <v>23.2</v>
      </c>
      <c r="G21" s="4">
        <v>23.7</v>
      </c>
      <c r="H21" s="4">
        <v>24</v>
      </c>
      <c r="I21" s="4">
        <v>22.6</v>
      </c>
      <c r="J21" s="4">
        <v>22.4</v>
      </c>
      <c r="K21" s="4">
        <v>22.3</v>
      </c>
      <c r="L21" s="4">
        <v>22.4</v>
      </c>
      <c r="O21" s="91"/>
      <c r="P21" s="98"/>
      <c r="Q21" s="5">
        <v>6</v>
      </c>
      <c r="R21" s="35">
        <v>2.7</v>
      </c>
      <c r="S21" s="35">
        <v>3.5333333333333337</v>
      </c>
      <c r="T21" s="35">
        <v>3.9799999999999995</v>
      </c>
      <c r="U21" s="35">
        <v>2.4666666666666663</v>
      </c>
      <c r="V21" s="35">
        <v>3.1500000000000004</v>
      </c>
      <c r="W21" s="35">
        <v>3.1</v>
      </c>
      <c r="X21" s="35">
        <v>3.7749999999999999</v>
      </c>
      <c r="Y21" s="35">
        <v>3.7999999999999994</v>
      </c>
    </row>
    <row r="22" spans="2:25" ht="14.4" customHeight="1" x14ac:dyDescent="0.3">
      <c r="B22" s="91"/>
      <c r="C22" s="98"/>
      <c r="D22" s="5">
        <v>7</v>
      </c>
      <c r="E22" s="4">
        <v>20.5</v>
      </c>
      <c r="F22" s="4">
        <v>21.5</v>
      </c>
      <c r="G22" s="4">
        <v>21.7</v>
      </c>
      <c r="H22" s="4">
        <v>22.8</v>
      </c>
      <c r="I22" s="4">
        <v>21.9</v>
      </c>
      <c r="J22" s="4">
        <v>21.6</v>
      </c>
      <c r="K22" s="4">
        <v>19.8</v>
      </c>
      <c r="L22" s="4">
        <v>21.5</v>
      </c>
      <c r="O22" s="91"/>
      <c r="P22" s="98"/>
      <c r="Q22" s="5">
        <v>7</v>
      </c>
      <c r="R22" s="35">
        <v>2.9750000000000005</v>
      </c>
      <c r="S22" s="35">
        <v>3.9333333333333336</v>
      </c>
      <c r="T22" s="35">
        <v>3.6399999999999997</v>
      </c>
      <c r="U22" s="35">
        <v>3.3666666666666671</v>
      </c>
      <c r="V22" s="35">
        <v>3.5</v>
      </c>
      <c r="W22" s="35">
        <v>3.9333333333333336</v>
      </c>
      <c r="X22" s="35">
        <v>3.6749999999999998</v>
      </c>
      <c r="Y22" s="35">
        <v>5.166666666666667</v>
      </c>
    </row>
    <row r="23" spans="2:25" x14ac:dyDescent="0.3">
      <c r="B23" s="91"/>
      <c r="C23" s="98"/>
      <c r="D23" s="5">
        <v>8</v>
      </c>
      <c r="E23" s="4">
        <v>22.6</v>
      </c>
      <c r="F23" s="4">
        <v>23.4</v>
      </c>
      <c r="G23" s="4">
        <v>22.8</v>
      </c>
      <c r="H23" s="4">
        <v>22.8</v>
      </c>
      <c r="I23" s="4">
        <v>22.5</v>
      </c>
      <c r="J23" s="4">
        <v>22.5</v>
      </c>
      <c r="K23" s="4">
        <v>22.7</v>
      </c>
      <c r="L23" s="4">
        <v>22.5</v>
      </c>
      <c r="O23" s="91"/>
      <c r="P23" s="98"/>
      <c r="Q23" s="5">
        <v>8</v>
      </c>
      <c r="R23" s="35">
        <v>2.9249999999999998</v>
      </c>
      <c r="S23" s="35">
        <v>3.8333333333333335</v>
      </c>
      <c r="T23" s="35">
        <v>4.0200000000000005</v>
      </c>
      <c r="U23" s="35">
        <v>2.9333333333333336</v>
      </c>
      <c r="V23" s="35">
        <v>3.65</v>
      </c>
      <c r="W23" s="35">
        <v>4</v>
      </c>
      <c r="X23" s="35">
        <v>4.4749999999999996</v>
      </c>
      <c r="Y23" s="35">
        <v>4.4666666666666659</v>
      </c>
    </row>
    <row r="24" spans="2:25" x14ac:dyDescent="0.3">
      <c r="B24" s="91"/>
      <c r="C24" s="98"/>
      <c r="D24" s="5" t="s">
        <v>10</v>
      </c>
      <c r="E24" s="6">
        <f t="shared" ref="E24:L24" si="4">AVERAGE(E16:E23)</f>
        <v>22.437499999999996</v>
      </c>
      <c r="F24" s="6">
        <f t="shared" si="4"/>
        <v>22.5</v>
      </c>
      <c r="G24" s="6">
        <f>AVERAGE(G16:G23)</f>
        <v>22.724999999999998</v>
      </c>
      <c r="H24" s="6">
        <f t="shared" si="4"/>
        <v>23.162500000000001</v>
      </c>
      <c r="I24" s="6">
        <f t="shared" si="4"/>
        <v>22.8125</v>
      </c>
      <c r="J24" s="6">
        <f t="shared" si="4"/>
        <v>22.674999999999997</v>
      </c>
      <c r="K24" s="6">
        <f t="shared" si="4"/>
        <v>22.450000000000003</v>
      </c>
      <c r="L24" s="6">
        <f t="shared" si="4"/>
        <v>22.662499999999998</v>
      </c>
      <c r="O24" s="91"/>
      <c r="P24" s="98"/>
      <c r="Q24" s="5" t="s">
        <v>10</v>
      </c>
      <c r="R24" s="7">
        <f>AVERAGE(R16:R23)</f>
        <v>3.4124999999999996</v>
      </c>
      <c r="S24" s="7">
        <f t="shared" ref="S24:Y24" si="5">AVERAGE(S16:S23)</f>
        <v>3.9541666666666666</v>
      </c>
      <c r="T24" s="7">
        <f t="shared" si="5"/>
        <v>3.8437500000000004</v>
      </c>
      <c r="U24" s="7">
        <f t="shared" si="5"/>
        <v>3.5374999999999996</v>
      </c>
      <c r="V24" s="7">
        <f t="shared" si="5"/>
        <v>3.5062499999999996</v>
      </c>
      <c r="W24" s="7">
        <f t="shared" si="5"/>
        <v>3.8541666666666665</v>
      </c>
      <c r="X24" s="7">
        <f t="shared" si="5"/>
        <v>3.9281249999999996</v>
      </c>
      <c r="Y24" s="7">
        <f t="shared" si="5"/>
        <v>4.3416666666666668</v>
      </c>
    </row>
    <row r="25" spans="2:25" x14ac:dyDescent="0.3">
      <c r="B25" s="92"/>
      <c r="C25" s="99"/>
      <c r="D25" s="5" t="s">
        <v>1</v>
      </c>
      <c r="E25" s="7">
        <f t="shared" ref="E25:L25" si="6">_xlfn.STDEV.P(E16:E23)/SQRT(8)</f>
        <v>0.29892385108920289</v>
      </c>
      <c r="F25" s="7">
        <f t="shared" si="6"/>
        <v>0.23116552511133653</v>
      </c>
      <c r="G25" s="7">
        <f t="shared" si="6"/>
        <v>0.25602123935330051</v>
      </c>
      <c r="H25" s="7">
        <f t="shared" si="6"/>
        <v>0.17672144394498374</v>
      </c>
      <c r="I25" s="7">
        <f t="shared" si="6"/>
        <v>0.18065635540993308</v>
      </c>
      <c r="J25" s="7">
        <f t="shared" si="6"/>
        <v>0.32100915095990634</v>
      </c>
      <c r="K25" s="7">
        <f t="shared" si="6"/>
        <v>0.47729707730091936</v>
      </c>
      <c r="L25" s="7">
        <f t="shared" si="6"/>
        <v>0.28336013966329127</v>
      </c>
      <c r="O25" s="92"/>
      <c r="P25" s="99"/>
      <c r="Q25" s="5" t="s">
        <v>1</v>
      </c>
      <c r="R25" s="7">
        <f>_xlfn.STDEV.P(R16:R23)/SQRT(8)</f>
        <v>0.24570529857941684</v>
      </c>
      <c r="S25" s="7">
        <f t="shared" ref="S25:Y25" si="7">_xlfn.STDEV.P(S16:S23)/SQRT(8)</f>
        <v>0.10205144059628835</v>
      </c>
      <c r="T25" s="7">
        <f t="shared" si="7"/>
        <v>9.8141917331484807E-2</v>
      </c>
      <c r="U25" s="7">
        <f t="shared" si="7"/>
        <v>0.25023860141650683</v>
      </c>
      <c r="V25" s="7">
        <f t="shared" si="7"/>
        <v>8.0252287739976585E-2</v>
      </c>
      <c r="W25" s="7">
        <f t="shared" si="7"/>
        <v>0.13931099053317167</v>
      </c>
      <c r="X25" s="7">
        <f t="shared" si="7"/>
        <v>0.11131647417105428</v>
      </c>
      <c r="Y25" s="7">
        <f t="shared" si="7"/>
        <v>0.15631942901920098</v>
      </c>
    </row>
    <row r="26" spans="2:25" x14ac:dyDescent="0.3">
      <c r="C26" s="1"/>
      <c r="D26" s="8" t="s">
        <v>10</v>
      </c>
      <c r="E26" s="8">
        <f t="shared" ref="E26:L26" si="8">AVERAGE(E6:E13,E16:E23)</f>
        <v>23.5</v>
      </c>
      <c r="F26" s="8">
        <f t="shared" si="8"/>
        <v>23.399999999999995</v>
      </c>
      <c r="G26" s="8">
        <f t="shared" si="8"/>
        <v>23.675000000000001</v>
      </c>
      <c r="H26" s="8">
        <f t="shared" si="8"/>
        <v>24.150000000000002</v>
      </c>
      <c r="I26" s="8">
        <f t="shared" si="8"/>
        <v>23.887499999999999</v>
      </c>
      <c r="J26" s="8">
        <f t="shared" si="8"/>
        <v>23.90625</v>
      </c>
      <c r="K26" s="8">
        <f t="shared" si="8"/>
        <v>23.724999999999998</v>
      </c>
      <c r="L26" s="8">
        <f t="shared" si="8"/>
        <v>24.156249999999996</v>
      </c>
      <c r="M26" s="9"/>
      <c r="P26" s="1"/>
      <c r="Q26" s="31" t="s">
        <v>10</v>
      </c>
      <c r="R26" s="10">
        <f>AVERAGE(R6:R13,R16:R23)</f>
        <v>3.4499999999999997</v>
      </c>
      <c r="S26" s="10">
        <f t="shared" ref="S26:Y26" si="9">AVERAGE(S6:S13,S16:S23)</f>
        <v>4</v>
      </c>
      <c r="T26" s="10">
        <f t="shared" si="9"/>
        <v>3.9390625000000004</v>
      </c>
      <c r="U26" s="10">
        <f t="shared" si="9"/>
        <v>3.5791666666666666</v>
      </c>
      <c r="V26" s="10">
        <f t="shared" si="9"/>
        <v>3.7015625000000001</v>
      </c>
      <c r="W26" s="10">
        <f t="shared" si="9"/>
        <v>4.0791666666666666</v>
      </c>
      <c r="X26" s="10">
        <f t="shared" si="9"/>
        <v>4.1031250000000004</v>
      </c>
      <c r="Y26" s="10">
        <f t="shared" si="9"/>
        <v>4.5145833333333334</v>
      </c>
    </row>
    <row r="27" spans="2:25" x14ac:dyDescent="0.3">
      <c r="C27" s="1"/>
      <c r="D27" s="8" t="s">
        <v>1</v>
      </c>
      <c r="E27" s="10">
        <f t="shared" ref="E27:L27" si="10">_xlfn.STDEV.P(E6:E13,E16:E23)/SQRT(16)</f>
        <v>0.41448386578973129</v>
      </c>
      <c r="F27" s="10">
        <f t="shared" si="10"/>
        <v>0.41739519642660006</v>
      </c>
      <c r="G27" s="10">
        <f t="shared" si="10"/>
        <v>0.46085009764564439</v>
      </c>
      <c r="H27" s="10">
        <f t="shared" si="10"/>
        <v>0.44141108957523945</v>
      </c>
      <c r="I27" s="10">
        <f t="shared" si="10"/>
        <v>0.451981315294117</v>
      </c>
      <c r="J27" s="10">
        <f t="shared" si="10"/>
        <v>0.47157223316661678</v>
      </c>
      <c r="K27" s="10">
        <f t="shared" si="10"/>
        <v>0.5170907197968263</v>
      </c>
      <c r="L27" s="10">
        <f t="shared" si="10"/>
        <v>0.55943391798652131</v>
      </c>
      <c r="M27" s="9"/>
      <c r="P27" s="1"/>
      <c r="Q27" s="8" t="s">
        <v>1</v>
      </c>
      <c r="R27" s="10">
        <f>_xlfn.STDEV.P(R6:R13,R16:R23)/SQRT(16)</f>
        <v>0.15589021076546145</v>
      </c>
      <c r="S27" s="10">
        <f t="shared" ref="S27:Y27" si="11">_xlfn.STDEV.P(S6:S13,S16:S23)/SQRT(16)</f>
        <v>8.6099909665715901E-2</v>
      </c>
      <c r="T27" s="10">
        <f t="shared" si="11"/>
        <v>9.0643552788432641E-2</v>
      </c>
      <c r="U27" s="10">
        <f t="shared" si="11"/>
        <v>0.19571971438059652</v>
      </c>
      <c r="V27" s="10">
        <f t="shared" si="11"/>
        <v>9.3161400970892386E-2</v>
      </c>
      <c r="W27" s="10">
        <f t="shared" si="11"/>
        <v>0.12879230022490623</v>
      </c>
      <c r="X27" s="10">
        <f t="shared" si="11"/>
        <v>0.1528197691266982</v>
      </c>
      <c r="Y27" s="10">
        <f t="shared" si="11"/>
        <v>0.13721462652588809</v>
      </c>
    </row>
    <row r="28" spans="2:25" x14ac:dyDescent="0.3">
      <c r="C28" s="1"/>
      <c r="D28" s="47"/>
      <c r="E28" s="11"/>
      <c r="F28" s="11"/>
      <c r="G28" s="11"/>
      <c r="H28" s="11"/>
      <c r="I28" s="11"/>
      <c r="J28" s="11"/>
      <c r="K28" s="11"/>
      <c r="L28" s="11"/>
      <c r="M28" s="12"/>
      <c r="P28" s="1"/>
      <c r="Q28" s="11"/>
      <c r="R28" s="37"/>
      <c r="S28" s="37"/>
      <c r="T28" s="37"/>
      <c r="U28" s="37"/>
      <c r="V28" s="37"/>
      <c r="W28" s="37"/>
      <c r="X28" s="37"/>
      <c r="Y28" s="37"/>
    </row>
    <row r="29" spans="2:25" ht="14.4" customHeight="1" x14ac:dyDescent="0.3">
      <c r="B29" s="100" t="s">
        <v>8</v>
      </c>
      <c r="C29" s="103" t="s">
        <v>6</v>
      </c>
      <c r="D29" s="14">
        <v>1</v>
      </c>
      <c r="E29" s="13">
        <v>25.2</v>
      </c>
      <c r="F29" s="13">
        <v>25.4</v>
      </c>
      <c r="G29" s="13">
        <v>25.4</v>
      </c>
      <c r="H29" s="13">
        <v>25.3</v>
      </c>
      <c r="I29" s="13">
        <v>25.2</v>
      </c>
      <c r="J29" s="13">
        <v>25</v>
      </c>
      <c r="K29" s="13">
        <v>25</v>
      </c>
      <c r="L29" s="13">
        <v>25.5</v>
      </c>
      <c r="M29" s="12"/>
      <c r="O29" s="100" t="s">
        <v>8</v>
      </c>
      <c r="P29" s="103" t="s">
        <v>6</v>
      </c>
      <c r="Q29" s="14">
        <v>1</v>
      </c>
      <c r="R29" s="38">
        <v>3.55</v>
      </c>
      <c r="S29" s="38">
        <v>4.4666666666666659</v>
      </c>
      <c r="T29" s="38">
        <v>4.9749999999999996</v>
      </c>
      <c r="U29" s="38">
        <v>4.833333333333333</v>
      </c>
      <c r="V29" s="38">
        <v>5.4249999999999998</v>
      </c>
      <c r="W29" s="38">
        <v>5.0333333333333332</v>
      </c>
      <c r="X29" s="38">
        <v>4.55</v>
      </c>
      <c r="Y29" s="38">
        <v>5.2</v>
      </c>
    </row>
    <row r="30" spans="2:25" ht="14.4" customHeight="1" x14ac:dyDescent="0.3">
      <c r="B30" s="101"/>
      <c r="C30" s="104"/>
      <c r="D30" s="14">
        <v>2</v>
      </c>
      <c r="E30" s="13">
        <v>22.9</v>
      </c>
      <c r="F30" s="13">
        <v>24</v>
      </c>
      <c r="G30" s="13">
        <v>24</v>
      </c>
      <c r="H30" s="13">
        <v>24.4</v>
      </c>
      <c r="I30" s="13">
        <v>24</v>
      </c>
      <c r="J30" s="13">
        <v>23.9</v>
      </c>
      <c r="K30" s="13">
        <v>24.4</v>
      </c>
      <c r="L30" s="13">
        <v>24.3</v>
      </c>
      <c r="M30" s="12"/>
      <c r="O30" s="101"/>
      <c r="P30" s="104"/>
      <c r="Q30" s="14">
        <v>2</v>
      </c>
      <c r="R30" s="38">
        <v>3.8250000000000002</v>
      </c>
      <c r="S30" s="38">
        <v>4.6000000000000005</v>
      </c>
      <c r="T30" s="38">
        <v>4.8</v>
      </c>
      <c r="U30" s="38">
        <v>4.9333333333333336</v>
      </c>
      <c r="V30" s="38">
        <v>4.6500000000000004</v>
      </c>
      <c r="W30" s="38">
        <v>4.8</v>
      </c>
      <c r="X30" s="38">
        <v>4.7</v>
      </c>
      <c r="Y30" s="38">
        <v>5.3999999999999995</v>
      </c>
    </row>
    <row r="31" spans="2:25" x14ac:dyDescent="0.3">
      <c r="B31" s="101"/>
      <c r="C31" s="104"/>
      <c r="D31" s="14">
        <v>3</v>
      </c>
      <c r="E31" s="13">
        <v>23.2</v>
      </c>
      <c r="F31" s="13">
        <v>23.7</v>
      </c>
      <c r="G31" s="13">
        <v>23.1</v>
      </c>
      <c r="H31" s="13">
        <v>23.5</v>
      </c>
      <c r="I31" s="13">
        <v>22.9</v>
      </c>
      <c r="J31" s="13">
        <v>23.2</v>
      </c>
      <c r="K31" s="13">
        <v>22.8</v>
      </c>
      <c r="L31" s="13">
        <v>23</v>
      </c>
      <c r="M31" s="12"/>
      <c r="O31" s="101"/>
      <c r="P31" s="104"/>
      <c r="Q31" s="14">
        <v>3</v>
      </c>
      <c r="R31" s="38">
        <v>4.125</v>
      </c>
      <c r="S31" s="38">
        <v>5.2333333333333334</v>
      </c>
      <c r="T31" s="38">
        <v>5.3250000000000002</v>
      </c>
      <c r="U31" s="38">
        <v>5.333333333333333</v>
      </c>
      <c r="V31" s="38">
        <v>5.05</v>
      </c>
      <c r="W31" s="38">
        <v>5.4333333333333336</v>
      </c>
      <c r="X31" s="38">
        <v>4.8</v>
      </c>
      <c r="Y31" s="38">
        <v>4.7</v>
      </c>
    </row>
    <row r="32" spans="2:25" x14ac:dyDescent="0.3">
      <c r="B32" s="101"/>
      <c r="C32" s="104"/>
      <c r="D32" s="14">
        <v>4</v>
      </c>
      <c r="E32" s="13">
        <v>22.9</v>
      </c>
      <c r="F32" s="13">
        <v>23.7</v>
      </c>
      <c r="G32" s="13">
        <v>23.7</v>
      </c>
      <c r="H32" s="13">
        <v>24</v>
      </c>
      <c r="I32" s="13">
        <v>24.3</v>
      </c>
      <c r="J32" s="13">
        <v>24.7</v>
      </c>
      <c r="K32" s="13">
        <v>24.8</v>
      </c>
      <c r="L32" s="13">
        <v>24.8</v>
      </c>
      <c r="M32" s="12"/>
      <c r="O32" s="101"/>
      <c r="P32" s="104"/>
      <c r="Q32" s="14">
        <v>4</v>
      </c>
      <c r="R32" s="38">
        <v>3.5249999999999999</v>
      </c>
      <c r="S32" s="38">
        <v>4.7333333333333334</v>
      </c>
      <c r="T32" s="38">
        <v>4.4249999999999998</v>
      </c>
      <c r="U32" s="38">
        <v>4.2333333333333334</v>
      </c>
      <c r="V32" s="38">
        <v>3.85</v>
      </c>
      <c r="W32" s="38">
        <v>4.3666666666666671</v>
      </c>
      <c r="X32" s="38">
        <v>4.0750000000000002</v>
      </c>
      <c r="Y32" s="38">
        <v>4.6000000000000005</v>
      </c>
    </row>
    <row r="33" spans="2:25" x14ac:dyDescent="0.3">
      <c r="B33" s="101"/>
      <c r="C33" s="104"/>
      <c r="D33" s="14">
        <v>5</v>
      </c>
      <c r="E33" s="13">
        <v>24.6</v>
      </c>
      <c r="F33" s="13">
        <v>25.5</v>
      </c>
      <c r="G33" s="13">
        <v>24.9</v>
      </c>
      <c r="H33" s="13">
        <v>25.2</v>
      </c>
      <c r="I33" s="13">
        <v>24.9</v>
      </c>
      <c r="J33" s="13">
        <v>24.8</v>
      </c>
      <c r="K33" s="13">
        <v>24.5</v>
      </c>
      <c r="L33" s="13">
        <v>24.6</v>
      </c>
      <c r="M33" s="12"/>
      <c r="O33" s="101"/>
      <c r="P33" s="104"/>
      <c r="Q33" s="14">
        <v>5</v>
      </c>
      <c r="R33" s="38">
        <v>3.45</v>
      </c>
      <c r="S33" s="38">
        <v>4.5</v>
      </c>
      <c r="T33" s="38">
        <v>4.68</v>
      </c>
      <c r="U33" s="38">
        <v>2.6666666666666665</v>
      </c>
      <c r="V33" s="38">
        <v>4.0250000000000004</v>
      </c>
      <c r="W33" s="38">
        <v>4.333333333333333</v>
      </c>
      <c r="X33" s="38">
        <v>4.0999999999999996</v>
      </c>
      <c r="Y33" s="38">
        <v>4.5</v>
      </c>
    </row>
    <row r="34" spans="2:25" x14ac:dyDescent="0.3">
      <c r="B34" s="101"/>
      <c r="C34" s="104"/>
      <c r="D34" s="14">
        <v>6</v>
      </c>
      <c r="E34" s="13">
        <v>26.3</v>
      </c>
      <c r="F34" s="13">
        <v>27.3</v>
      </c>
      <c r="G34" s="13">
        <v>27.9</v>
      </c>
      <c r="H34" s="13">
        <v>28.4</v>
      </c>
      <c r="I34" s="13">
        <v>27.7</v>
      </c>
      <c r="J34" s="13">
        <v>28.4</v>
      </c>
      <c r="K34" s="13">
        <v>27.7</v>
      </c>
      <c r="L34" s="13">
        <v>28.4</v>
      </c>
      <c r="M34" s="12"/>
      <c r="O34" s="101"/>
      <c r="P34" s="104"/>
      <c r="Q34" s="14">
        <v>6</v>
      </c>
      <c r="R34" s="38">
        <v>3.6249999999999996</v>
      </c>
      <c r="S34" s="38">
        <v>4.8666666666666663</v>
      </c>
      <c r="T34" s="38">
        <v>5.82</v>
      </c>
      <c r="U34" s="38">
        <v>4</v>
      </c>
      <c r="V34" s="38">
        <v>5.2</v>
      </c>
      <c r="W34" s="38">
        <v>6.1333333333333329</v>
      </c>
      <c r="X34" s="38">
        <v>5.65</v>
      </c>
      <c r="Y34" s="38">
        <v>5.9666666666666659</v>
      </c>
    </row>
    <row r="35" spans="2:25" x14ac:dyDescent="0.3">
      <c r="B35" s="101"/>
      <c r="C35" s="104"/>
      <c r="D35" s="14">
        <v>7</v>
      </c>
      <c r="E35" s="13">
        <v>25.3</v>
      </c>
      <c r="F35" s="13">
        <v>24.1</v>
      </c>
      <c r="G35" s="13">
        <v>26.3</v>
      </c>
      <c r="H35" s="13">
        <v>26.7</v>
      </c>
      <c r="I35" s="13">
        <v>25.7</v>
      </c>
      <c r="J35" s="13">
        <v>25.9</v>
      </c>
      <c r="K35" s="13">
        <v>26.2</v>
      </c>
      <c r="L35" s="13">
        <v>26.7</v>
      </c>
      <c r="M35" s="12"/>
      <c r="O35" s="101"/>
      <c r="P35" s="104"/>
      <c r="Q35" s="14">
        <v>7</v>
      </c>
      <c r="R35" s="38">
        <v>2.7249999999999996</v>
      </c>
      <c r="S35" s="38">
        <v>3.5666666666666664</v>
      </c>
      <c r="T35" s="38">
        <v>5.58</v>
      </c>
      <c r="U35" s="38">
        <v>4.5333333333333341</v>
      </c>
      <c r="V35" s="38">
        <v>4.4000000000000004</v>
      </c>
      <c r="W35" s="38">
        <v>3.7999999999999994</v>
      </c>
      <c r="X35" s="38">
        <v>4.3499999999999996</v>
      </c>
      <c r="Y35" s="38">
        <v>4.7</v>
      </c>
    </row>
    <row r="36" spans="2:25" x14ac:dyDescent="0.3">
      <c r="B36" s="101"/>
      <c r="C36" s="104"/>
      <c r="D36" s="14">
        <v>8</v>
      </c>
      <c r="E36" s="13">
        <v>25.4</v>
      </c>
      <c r="F36" s="13">
        <v>27.2</v>
      </c>
      <c r="G36" s="13">
        <v>26.1</v>
      </c>
      <c r="H36" s="13">
        <v>26.1</v>
      </c>
      <c r="I36" s="13">
        <v>26.9</v>
      </c>
      <c r="J36" s="13">
        <v>26.5</v>
      </c>
      <c r="K36" s="13">
        <v>26</v>
      </c>
      <c r="L36" s="13">
        <v>26.7</v>
      </c>
      <c r="M36" s="12"/>
      <c r="O36" s="101"/>
      <c r="P36" s="104"/>
      <c r="Q36" s="14">
        <v>8</v>
      </c>
      <c r="R36" s="38">
        <v>3.4750000000000005</v>
      </c>
      <c r="S36" s="38">
        <v>4.6000000000000005</v>
      </c>
      <c r="T36" s="38">
        <v>5.2</v>
      </c>
      <c r="U36" s="38">
        <v>3.1666666666666665</v>
      </c>
      <c r="V36" s="38">
        <v>4.55</v>
      </c>
      <c r="W36" s="38">
        <v>4.7666666666666666</v>
      </c>
      <c r="X36" s="38">
        <v>4.95</v>
      </c>
      <c r="Y36" s="38">
        <v>5.1000000000000005</v>
      </c>
    </row>
    <row r="37" spans="2:25" ht="14.4" customHeight="1" x14ac:dyDescent="0.3">
      <c r="B37" s="101"/>
      <c r="C37" s="104"/>
      <c r="D37" s="14" t="s">
        <v>10</v>
      </c>
      <c r="E37" s="14">
        <f t="shared" ref="E37:L37" si="12">AVERAGE(E29:E36)</f>
        <v>24.475000000000001</v>
      </c>
      <c r="F37" s="14">
        <f t="shared" si="12"/>
        <v>25.112499999999997</v>
      </c>
      <c r="G37" s="14">
        <f t="shared" si="12"/>
        <v>25.175000000000001</v>
      </c>
      <c r="H37" s="14">
        <f t="shared" si="12"/>
        <v>25.45</v>
      </c>
      <c r="I37" s="14">
        <f t="shared" si="12"/>
        <v>25.199999999999996</v>
      </c>
      <c r="J37" s="14">
        <f t="shared" si="12"/>
        <v>25.3</v>
      </c>
      <c r="K37" s="14">
        <f t="shared" si="12"/>
        <v>25.174999999999997</v>
      </c>
      <c r="L37" s="14">
        <f t="shared" si="12"/>
        <v>25.499999999999996</v>
      </c>
      <c r="M37" s="12"/>
      <c r="O37" s="101"/>
      <c r="P37" s="104"/>
      <c r="Q37" s="14" t="s">
        <v>10</v>
      </c>
      <c r="R37" s="15">
        <f>AVERAGE(R29:R36)</f>
        <v>3.5375000000000005</v>
      </c>
      <c r="S37" s="15">
        <f t="shared" ref="S37:Y37" si="13">AVERAGE(S29:S36)</f>
        <v>4.5708333333333337</v>
      </c>
      <c r="T37" s="15">
        <f t="shared" si="13"/>
        <v>5.100625</v>
      </c>
      <c r="U37" s="15">
        <f t="shared" si="13"/>
        <v>4.2125000000000004</v>
      </c>
      <c r="V37" s="15">
        <f t="shared" si="13"/>
        <v>4.6437499999999998</v>
      </c>
      <c r="W37" s="15">
        <f t="shared" si="13"/>
        <v>4.833333333333333</v>
      </c>
      <c r="X37" s="15">
        <f t="shared" si="13"/>
        <v>4.6468750000000005</v>
      </c>
      <c r="Y37" s="15">
        <f t="shared" si="13"/>
        <v>5.0208333333333339</v>
      </c>
    </row>
    <row r="38" spans="2:25" x14ac:dyDescent="0.3">
      <c r="B38" s="101"/>
      <c r="C38" s="105"/>
      <c r="D38" s="14" t="s">
        <v>1</v>
      </c>
      <c r="E38" s="15">
        <f t="shared" ref="E38:L38" si="14">_xlfn.STDEV.P(E29:E36)/SQRT(8)</f>
        <v>0.43292248151372337</v>
      </c>
      <c r="F38" s="15">
        <f t="shared" si="14"/>
        <v>0.49416517355030187</v>
      </c>
      <c r="G38" s="15">
        <f t="shared" si="14"/>
        <v>0.52343516790525246</v>
      </c>
      <c r="H38" s="15">
        <f t="shared" si="14"/>
        <v>0.52707921605770025</v>
      </c>
      <c r="I38" s="15">
        <f t="shared" si="14"/>
        <v>0.51569128361840666</v>
      </c>
      <c r="J38" s="15">
        <f t="shared" si="14"/>
        <v>0.53735463150511686</v>
      </c>
      <c r="K38" s="15">
        <f t="shared" si="14"/>
        <v>0.48371931427223352</v>
      </c>
      <c r="L38" s="15">
        <f t="shared" si="14"/>
        <v>0.56291651245988494</v>
      </c>
      <c r="M38" s="12"/>
      <c r="O38" s="101"/>
      <c r="P38" s="105"/>
      <c r="Q38" s="14" t="s">
        <v>1</v>
      </c>
      <c r="R38" s="15">
        <f>_xlfn.STDEV.P(R29:R36)/SQRT(8)</f>
        <v>0.13154728237405583</v>
      </c>
      <c r="S38" s="15">
        <f t="shared" ref="S38:Y38" si="15">_xlfn.STDEV.P(S29:S36)/SQRT(8)</f>
        <v>0.15706039841411332</v>
      </c>
      <c r="T38" s="15">
        <f t="shared" si="15"/>
        <v>0.15547668007413529</v>
      </c>
      <c r="U38" s="15">
        <f t="shared" si="15"/>
        <v>0.30086319680952023</v>
      </c>
      <c r="V38" s="15">
        <f t="shared" si="15"/>
        <v>0.18396405474303992</v>
      </c>
      <c r="W38" s="15">
        <f t="shared" si="15"/>
        <v>0.23819343213260796</v>
      </c>
      <c r="X38" s="15">
        <f t="shared" si="15"/>
        <v>0.16992860978032648</v>
      </c>
      <c r="Y38" s="15">
        <f t="shared" si="15"/>
        <v>0.1644580219150838</v>
      </c>
    </row>
    <row r="39" spans="2:25" x14ac:dyDescent="0.3">
      <c r="B39" s="101"/>
      <c r="C39" s="106" t="s">
        <v>7</v>
      </c>
      <c r="D39" s="17">
        <v>1</v>
      </c>
      <c r="E39" s="16">
        <v>21.9</v>
      </c>
      <c r="F39" s="16">
        <v>23.2</v>
      </c>
      <c r="G39" s="16">
        <v>24.1</v>
      </c>
      <c r="H39" s="16">
        <v>24.2</v>
      </c>
      <c r="I39" s="16">
        <v>24.4</v>
      </c>
      <c r="J39" s="16">
        <v>23.6</v>
      </c>
      <c r="K39" s="16">
        <v>23.6</v>
      </c>
      <c r="L39" s="16">
        <v>24</v>
      </c>
      <c r="M39" s="12"/>
      <c r="O39" s="101"/>
      <c r="P39" s="106" t="s">
        <v>7</v>
      </c>
      <c r="Q39" s="17">
        <v>1</v>
      </c>
      <c r="R39" s="39">
        <v>3.7749999999999999</v>
      </c>
      <c r="S39" s="39">
        <v>4.7666666666666666</v>
      </c>
      <c r="T39" s="39">
        <v>4.7</v>
      </c>
      <c r="U39" s="39">
        <v>4.5666666666666664</v>
      </c>
      <c r="V39" s="39">
        <v>4.75</v>
      </c>
      <c r="W39" s="39">
        <v>4.3</v>
      </c>
      <c r="X39" s="39">
        <v>3.8</v>
      </c>
      <c r="Y39" s="39">
        <v>4.7</v>
      </c>
    </row>
    <row r="40" spans="2:25" x14ac:dyDescent="0.3">
      <c r="B40" s="101"/>
      <c r="C40" s="107"/>
      <c r="D40" s="17">
        <v>2</v>
      </c>
      <c r="E40" s="16">
        <v>22.5</v>
      </c>
      <c r="F40" s="16">
        <v>23.4</v>
      </c>
      <c r="G40" s="16">
        <v>24.1</v>
      </c>
      <c r="H40" s="16">
        <v>23.5</v>
      </c>
      <c r="I40" s="16">
        <v>22.6</v>
      </c>
      <c r="J40" s="16">
        <v>23.8</v>
      </c>
      <c r="K40" s="16">
        <v>23.3</v>
      </c>
      <c r="L40" s="16">
        <v>23.9</v>
      </c>
      <c r="M40" s="12"/>
      <c r="O40" s="101"/>
      <c r="P40" s="107"/>
      <c r="Q40" s="17">
        <v>2</v>
      </c>
      <c r="R40" s="39">
        <v>4.4000000000000004</v>
      </c>
      <c r="S40" s="39">
        <v>5.3666666666666671</v>
      </c>
      <c r="T40" s="39">
        <v>5.3250000000000002</v>
      </c>
      <c r="U40" s="39">
        <v>4.8666666666666663</v>
      </c>
      <c r="V40" s="39">
        <v>4.75</v>
      </c>
      <c r="W40" s="39">
        <v>4.6333333333333329</v>
      </c>
      <c r="X40" s="39">
        <v>4.2249999999999996</v>
      </c>
      <c r="Y40" s="39">
        <v>5.4666666666666659</v>
      </c>
    </row>
    <row r="41" spans="2:25" x14ac:dyDescent="0.3">
      <c r="B41" s="101"/>
      <c r="C41" s="107"/>
      <c r="D41" s="17">
        <v>3</v>
      </c>
      <c r="E41" s="16">
        <v>22.5</v>
      </c>
      <c r="F41" s="16">
        <v>24.1</v>
      </c>
      <c r="G41" s="16">
        <v>23.6</v>
      </c>
      <c r="H41" s="16">
        <v>23.4</v>
      </c>
      <c r="I41" s="16">
        <v>23</v>
      </c>
      <c r="J41" s="16">
        <v>23.8</v>
      </c>
      <c r="K41" s="16">
        <v>24.2</v>
      </c>
      <c r="L41" s="16">
        <v>24.2</v>
      </c>
      <c r="M41" s="12"/>
      <c r="O41" s="101"/>
      <c r="P41" s="107"/>
      <c r="Q41" s="17">
        <v>3</v>
      </c>
      <c r="R41" s="39">
        <v>5.0250000000000004</v>
      </c>
      <c r="S41" s="39">
        <v>5.5666666666666664</v>
      </c>
      <c r="T41" s="39">
        <v>5.6749999999999998</v>
      </c>
      <c r="U41" s="39">
        <v>4.9666666666666668</v>
      </c>
      <c r="V41" s="39">
        <v>5.7750000000000004</v>
      </c>
      <c r="W41" s="39">
        <v>5.2333333333333334</v>
      </c>
      <c r="X41" s="39">
        <v>5.4749999999999996</v>
      </c>
      <c r="Y41" s="39">
        <v>5.333333333333333</v>
      </c>
    </row>
    <row r="42" spans="2:25" x14ac:dyDescent="0.3">
      <c r="B42" s="101"/>
      <c r="C42" s="107"/>
      <c r="D42" s="17">
        <v>4</v>
      </c>
      <c r="E42" s="16">
        <v>21.2</v>
      </c>
      <c r="F42" s="16">
        <v>22.6</v>
      </c>
      <c r="G42" s="16">
        <v>22.7</v>
      </c>
      <c r="H42" s="16">
        <v>22.2</v>
      </c>
      <c r="I42" s="16">
        <v>21.8</v>
      </c>
      <c r="J42" s="16">
        <v>22.1</v>
      </c>
      <c r="K42" s="16">
        <v>22.6</v>
      </c>
      <c r="L42" s="16">
        <v>22</v>
      </c>
      <c r="M42" s="12"/>
      <c r="O42" s="101"/>
      <c r="P42" s="107"/>
      <c r="Q42" s="17">
        <v>4</v>
      </c>
      <c r="R42" s="39">
        <v>3.9</v>
      </c>
      <c r="S42" s="39">
        <v>4.8</v>
      </c>
      <c r="T42" s="39">
        <v>4.9000000000000004</v>
      </c>
      <c r="U42" s="39">
        <v>4.3999999999999995</v>
      </c>
      <c r="V42" s="39">
        <v>3.85</v>
      </c>
      <c r="W42" s="39">
        <v>4.6333333333333329</v>
      </c>
      <c r="X42" s="39">
        <v>4.625</v>
      </c>
      <c r="Y42" s="39">
        <v>4.5</v>
      </c>
    </row>
    <row r="43" spans="2:25" x14ac:dyDescent="0.3">
      <c r="B43" s="101"/>
      <c r="C43" s="107"/>
      <c r="D43" s="17">
        <v>5</v>
      </c>
      <c r="E43" s="16">
        <v>22.1</v>
      </c>
      <c r="F43" s="16">
        <v>22.4</v>
      </c>
      <c r="G43" s="16">
        <v>23.6</v>
      </c>
      <c r="H43" s="16">
        <v>23</v>
      </c>
      <c r="I43" s="16">
        <v>23.2</v>
      </c>
      <c r="J43" s="16">
        <v>22.2</v>
      </c>
      <c r="K43" s="16">
        <v>22.3</v>
      </c>
      <c r="L43" s="16">
        <v>23.8</v>
      </c>
      <c r="M43" s="12"/>
      <c r="O43" s="101"/>
      <c r="P43" s="107"/>
      <c r="Q43" s="17">
        <v>5</v>
      </c>
      <c r="R43" s="39">
        <v>3.9249999999999998</v>
      </c>
      <c r="S43" s="39">
        <v>5.2</v>
      </c>
      <c r="T43" s="39">
        <v>5.62</v>
      </c>
      <c r="U43" s="39">
        <v>3.7999999999999994</v>
      </c>
      <c r="V43" s="39">
        <v>3.4749999999999996</v>
      </c>
      <c r="W43" s="39">
        <v>3.6</v>
      </c>
      <c r="X43" s="39">
        <v>3.85</v>
      </c>
      <c r="Y43" s="39">
        <v>5.1000000000000005</v>
      </c>
    </row>
    <row r="44" spans="2:25" x14ac:dyDescent="0.3">
      <c r="B44" s="101"/>
      <c r="C44" s="107"/>
      <c r="D44" s="17">
        <v>6</v>
      </c>
      <c r="E44" s="16">
        <v>21.5</v>
      </c>
      <c r="F44" s="16">
        <v>23.8</v>
      </c>
      <c r="G44" s="16">
        <v>23.2</v>
      </c>
      <c r="H44" s="16">
        <v>23.2</v>
      </c>
      <c r="I44" s="16">
        <v>21.9</v>
      </c>
      <c r="J44" s="16">
        <v>22.5</v>
      </c>
      <c r="K44" s="16">
        <v>21.6</v>
      </c>
      <c r="L44" s="16">
        <v>22.6</v>
      </c>
      <c r="M44" s="12"/>
      <c r="O44" s="101"/>
      <c r="P44" s="107"/>
      <c r="Q44" s="17">
        <v>6</v>
      </c>
      <c r="R44" s="39">
        <v>4.25</v>
      </c>
      <c r="S44" s="39">
        <v>4.9666666666666668</v>
      </c>
      <c r="T44" s="39">
        <v>5.46</v>
      </c>
      <c r="U44" s="39">
        <v>4.2666666666666666</v>
      </c>
      <c r="V44" s="39">
        <v>4.6500000000000004</v>
      </c>
      <c r="W44" s="39">
        <v>5.4333333333333336</v>
      </c>
      <c r="X44" s="39">
        <v>3.5249999999999999</v>
      </c>
      <c r="Y44" s="39">
        <v>2.6333333333333329</v>
      </c>
    </row>
    <row r="45" spans="2:25" x14ac:dyDescent="0.3">
      <c r="B45" s="101"/>
      <c r="C45" s="107"/>
      <c r="D45" s="17">
        <v>7</v>
      </c>
      <c r="E45" s="16">
        <v>22.7</v>
      </c>
      <c r="F45" s="16">
        <v>23.4</v>
      </c>
      <c r="G45" s="16">
        <v>24</v>
      </c>
      <c r="H45" s="16">
        <v>24.2</v>
      </c>
      <c r="I45" s="16">
        <v>24.2</v>
      </c>
      <c r="J45" s="16">
        <v>23.7</v>
      </c>
      <c r="K45" s="16">
        <v>23.6</v>
      </c>
      <c r="L45" s="16">
        <v>23.8</v>
      </c>
      <c r="M45" s="12"/>
      <c r="O45" s="101"/>
      <c r="P45" s="107"/>
      <c r="Q45" s="17">
        <v>7</v>
      </c>
      <c r="R45" s="39">
        <v>4.5750000000000002</v>
      </c>
      <c r="S45" s="39">
        <v>5.5666666666666664</v>
      </c>
      <c r="T45" s="39">
        <v>5.82</v>
      </c>
      <c r="U45" s="39">
        <v>4.8666666666666663</v>
      </c>
      <c r="V45" s="39">
        <v>5.2</v>
      </c>
      <c r="W45" s="39">
        <v>5.5666666666666664</v>
      </c>
      <c r="X45" s="39">
        <v>5.0999999999999996</v>
      </c>
      <c r="Y45" s="39">
        <v>5.5</v>
      </c>
    </row>
    <row r="46" spans="2:25" x14ac:dyDescent="0.3">
      <c r="B46" s="101"/>
      <c r="C46" s="107"/>
      <c r="D46" s="17">
        <v>8</v>
      </c>
      <c r="E46" s="16">
        <v>22.4</v>
      </c>
      <c r="F46" s="16">
        <v>22.7</v>
      </c>
      <c r="G46" s="16">
        <v>24</v>
      </c>
      <c r="H46" s="16">
        <v>24</v>
      </c>
      <c r="I46" s="16">
        <v>23.2</v>
      </c>
      <c r="J46" s="16">
        <v>23.2</v>
      </c>
      <c r="K46" s="16">
        <v>23.2</v>
      </c>
      <c r="L46" s="16">
        <v>23.3</v>
      </c>
      <c r="M46" s="12"/>
      <c r="O46" s="101"/>
      <c r="P46" s="107"/>
      <c r="Q46" s="17">
        <v>8</v>
      </c>
      <c r="R46" s="39">
        <v>3.7249999999999996</v>
      </c>
      <c r="S46" s="39">
        <v>4.4666666666666659</v>
      </c>
      <c r="T46" s="39">
        <v>5.96</v>
      </c>
      <c r="U46" s="39">
        <v>3.9333333333333336</v>
      </c>
      <c r="V46" s="39">
        <v>4.125</v>
      </c>
      <c r="W46" s="39">
        <v>4.6333333333333329</v>
      </c>
      <c r="X46" s="39">
        <v>4.3250000000000002</v>
      </c>
      <c r="Y46" s="39">
        <v>4</v>
      </c>
    </row>
    <row r="47" spans="2:25" x14ac:dyDescent="0.3">
      <c r="B47" s="101"/>
      <c r="C47" s="107"/>
      <c r="D47" s="17" t="s">
        <v>10</v>
      </c>
      <c r="E47" s="17">
        <f t="shared" ref="E47:L47" si="16">AVERAGE(E39:E46)</f>
        <v>22.1</v>
      </c>
      <c r="F47" s="17">
        <f t="shared" si="16"/>
        <v>23.2</v>
      </c>
      <c r="G47" s="17">
        <f t="shared" si="16"/>
        <v>23.662500000000001</v>
      </c>
      <c r="H47" s="17">
        <f t="shared" si="16"/>
        <v>23.462499999999999</v>
      </c>
      <c r="I47" s="17">
        <f t="shared" si="16"/>
        <v>23.037499999999998</v>
      </c>
      <c r="J47" s="17">
        <f t="shared" si="16"/>
        <v>23.112499999999997</v>
      </c>
      <c r="K47" s="17">
        <f t="shared" si="16"/>
        <v>23.05</v>
      </c>
      <c r="L47" s="17">
        <f t="shared" si="16"/>
        <v>23.450000000000003</v>
      </c>
      <c r="M47" s="12"/>
      <c r="O47" s="101"/>
      <c r="P47" s="107"/>
      <c r="Q47" s="17" t="s">
        <v>10</v>
      </c>
      <c r="R47" s="18">
        <f>AVERAGE(R39:R46)</f>
        <v>4.1968750000000004</v>
      </c>
      <c r="S47" s="18">
        <f t="shared" ref="S47:Y47" si="17">AVERAGE(S39:S46)</f>
        <v>5.0875000000000004</v>
      </c>
      <c r="T47" s="18">
        <f t="shared" si="17"/>
        <v>5.4325000000000001</v>
      </c>
      <c r="U47" s="18">
        <f t="shared" si="17"/>
        <v>4.4583333333333339</v>
      </c>
      <c r="V47" s="18">
        <f t="shared" si="17"/>
        <v>4.5718750000000004</v>
      </c>
      <c r="W47" s="18">
        <f t="shared" si="17"/>
        <v>4.7541666666666673</v>
      </c>
      <c r="X47" s="18">
        <f t="shared" si="17"/>
        <v>4.3656250000000005</v>
      </c>
      <c r="Y47" s="18">
        <f t="shared" si="17"/>
        <v>4.6541666666666668</v>
      </c>
    </row>
    <row r="48" spans="2:25" x14ac:dyDescent="0.3">
      <c r="B48" s="102"/>
      <c r="C48" s="108"/>
      <c r="D48" s="17" t="s">
        <v>1</v>
      </c>
      <c r="E48" s="18">
        <f t="shared" ref="E48:L48" si="18">_xlfn.STDEV.P(E39:E46)/SQRT(8)</f>
        <v>0.17589059099337859</v>
      </c>
      <c r="F48" s="18">
        <f t="shared" si="18"/>
        <v>0.19764235376052383</v>
      </c>
      <c r="G48" s="18">
        <f t="shared" si="18"/>
        <v>0.16577234012343572</v>
      </c>
      <c r="H48" s="18">
        <f t="shared" si="18"/>
        <v>0.2256501024816962</v>
      </c>
      <c r="I48" s="18">
        <f t="shared" si="18"/>
        <v>0.31321792533314552</v>
      </c>
      <c r="J48" s="18">
        <f t="shared" si="18"/>
        <v>0.24266585822896469</v>
      </c>
      <c r="K48" s="18">
        <f t="shared" si="18"/>
        <v>0.27613402542968135</v>
      </c>
      <c r="L48" s="18">
        <f t="shared" si="18"/>
        <v>0.25495097567963915</v>
      </c>
      <c r="M48" s="12"/>
      <c r="O48" s="102"/>
      <c r="P48" s="108"/>
      <c r="Q48" s="17" t="s">
        <v>1</v>
      </c>
      <c r="R48" s="18">
        <f>_xlfn.STDEV.P(R39:R46)/SQRT(8)</f>
        <v>0.14976788681781736</v>
      </c>
      <c r="S48" s="18">
        <f t="shared" ref="S48:Y48" si="19">_xlfn.STDEV.P(S39:S46)/SQRT(8)</f>
        <v>0.13319491513067111</v>
      </c>
      <c r="T48" s="18">
        <f t="shared" si="19"/>
        <v>0.14549484526951459</v>
      </c>
      <c r="U48" s="18">
        <f t="shared" si="19"/>
        <v>0.14538621935306584</v>
      </c>
      <c r="V48" s="18">
        <f t="shared" si="19"/>
        <v>0.24480690333786562</v>
      </c>
      <c r="W48" s="18">
        <f t="shared" si="19"/>
        <v>0.21408214123191829</v>
      </c>
      <c r="X48" s="18">
        <f t="shared" si="19"/>
        <v>0.22189425532643778</v>
      </c>
      <c r="Y48" s="18">
        <f t="shared" si="19"/>
        <v>0.32047802295078609</v>
      </c>
    </row>
    <row r="49" spans="2:25" x14ac:dyDescent="0.3">
      <c r="C49" s="1"/>
      <c r="D49" s="8" t="s">
        <v>10</v>
      </c>
      <c r="E49" s="10">
        <f t="shared" ref="E49:L49" si="20">AVERAGE(E29:E32,E39:E42)</f>
        <v>22.787499999999998</v>
      </c>
      <c r="F49" s="10">
        <f t="shared" si="20"/>
        <v>23.762499999999999</v>
      </c>
      <c r="G49" s="10">
        <f t="shared" si="20"/>
        <v>23.837499999999999</v>
      </c>
      <c r="H49" s="10">
        <f t="shared" si="20"/>
        <v>23.8125</v>
      </c>
      <c r="I49" s="10">
        <f t="shared" si="20"/>
        <v>23.524999999999999</v>
      </c>
      <c r="J49" s="10">
        <f t="shared" si="20"/>
        <v>23.762500000000003</v>
      </c>
      <c r="K49" s="10">
        <f t="shared" si="20"/>
        <v>23.837499999999999</v>
      </c>
      <c r="L49" s="10">
        <f t="shared" si="20"/>
        <v>23.962499999999999</v>
      </c>
      <c r="M49" s="19"/>
      <c r="P49" s="1"/>
      <c r="Q49" s="8" t="s">
        <v>10</v>
      </c>
      <c r="R49" s="10">
        <f>AVERAGE(R29:R36,R39:R46)</f>
        <v>3.8671875</v>
      </c>
      <c r="S49" s="10">
        <f t="shared" ref="S49:Y49" si="21">AVERAGE(S29:S36,S39:S46)</f>
        <v>4.8291666666666666</v>
      </c>
      <c r="T49" s="10">
        <f t="shared" si="21"/>
        <v>5.2665625</v>
      </c>
      <c r="U49" s="10">
        <f t="shared" si="21"/>
        <v>4.3354166666666663</v>
      </c>
      <c r="V49" s="10">
        <f t="shared" si="21"/>
        <v>4.6078125000000005</v>
      </c>
      <c r="W49" s="10">
        <f t="shared" si="21"/>
        <v>4.7937499999999993</v>
      </c>
      <c r="X49" s="10">
        <f t="shared" si="21"/>
        <v>4.5062500000000005</v>
      </c>
      <c r="Y49" s="10">
        <f t="shared" si="21"/>
        <v>4.8375000000000004</v>
      </c>
    </row>
    <row r="50" spans="2:25" x14ac:dyDescent="0.3">
      <c r="C50" s="1"/>
      <c r="D50" s="8" t="s">
        <v>1</v>
      </c>
      <c r="E50" s="20">
        <f t="shared" ref="E50:L50" si="22">_xlfn.STDEV.P(E29:E32,E39:E42)/SQRT(8)</f>
        <v>0.38504768373540438</v>
      </c>
      <c r="F50" s="20">
        <f t="shared" si="22"/>
        <v>0.26980172117686707</v>
      </c>
      <c r="G50" s="20">
        <f t="shared" si="22"/>
        <v>0.26571689586851627</v>
      </c>
      <c r="H50" s="20">
        <f t="shared" si="22"/>
        <v>0.2986623825492592</v>
      </c>
      <c r="I50" s="20">
        <f t="shared" si="22"/>
        <v>0.37280608230016832</v>
      </c>
      <c r="J50" s="20">
        <f t="shared" si="22"/>
        <v>0.2941818633940575</v>
      </c>
      <c r="K50" s="20">
        <f t="shared" si="22"/>
        <v>0.29787659986981163</v>
      </c>
      <c r="L50" s="20">
        <f t="shared" si="22"/>
        <v>0.353967468491103</v>
      </c>
      <c r="M50" s="19"/>
      <c r="P50" s="1"/>
      <c r="Q50" s="8" t="s">
        <v>1</v>
      </c>
      <c r="R50" s="10">
        <f>_xlfn.STDEV.P(R29:R36,R39:R46)/SQRT(16)</f>
        <v>0.12933345404026103</v>
      </c>
      <c r="S50" s="10">
        <f t="shared" ref="S50:Y50" si="23">_xlfn.STDEV.P(S29:S36,S39:S46)/SQRT(16)</f>
        <v>0.12154513764898557</v>
      </c>
      <c r="T50" s="10">
        <f t="shared" si="23"/>
        <v>0.11426456310186189</v>
      </c>
      <c r="U50" s="10">
        <f t="shared" si="23"/>
        <v>0.16987711934537764</v>
      </c>
      <c r="V50" s="10">
        <f t="shared" si="23"/>
        <v>0.15337541306866667</v>
      </c>
      <c r="W50" s="10">
        <f t="shared" si="23"/>
        <v>0.16043611218721945</v>
      </c>
      <c r="X50" s="10">
        <f t="shared" si="23"/>
        <v>0.14409774514630624</v>
      </c>
      <c r="Y50" s="10">
        <f t="shared" si="23"/>
        <v>0.18584629532522529</v>
      </c>
    </row>
    <row r="51" spans="2:25" x14ac:dyDescent="0.3">
      <c r="C51" s="1"/>
      <c r="D51" s="11"/>
      <c r="M51" s="12"/>
      <c r="P51" s="1"/>
      <c r="Q51" s="11"/>
      <c r="R51" s="37"/>
      <c r="S51" s="37"/>
      <c r="T51" s="37"/>
      <c r="U51" s="37"/>
      <c r="V51" s="37"/>
      <c r="W51" s="37"/>
      <c r="X51" s="37"/>
      <c r="Y51" s="37"/>
    </row>
    <row r="52" spans="2:25" ht="14.4" customHeight="1" x14ac:dyDescent="0.3">
      <c r="B52" s="81" t="s">
        <v>9</v>
      </c>
      <c r="C52" s="84" t="s">
        <v>6</v>
      </c>
      <c r="D52" s="50">
        <v>1</v>
      </c>
      <c r="E52" s="21">
        <v>22.9</v>
      </c>
      <c r="F52" s="21">
        <v>23.6</v>
      </c>
      <c r="G52" s="21">
        <v>23.4</v>
      </c>
      <c r="H52" s="21">
        <v>23.5</v>
      </c>
      <c r="I52" s="21">
        <v>23.4</v>
      </c>
      <c r="J52" s="21">
        <v>23.9</v>
      </c>
      <c r="K52" s="21">
        <v>23.2</v>
      </c>
      <c r="L52" s="21">
        <v>23.7</v>
      </c>
      <c r="M52" s="12"/>
      <c r="O52" s="81" t="s">
        <v>9</v>
      </c>
      <c r="P52" s="84" t="s">
        <v>6</v>
      </c>
      <c r="Q52" s="50">
        <v>1</v>
      </c>
      <c r="R52" s="40">
        <v>3.8</v>
      </c>
      <c r="S52" s="40">
        <v>4.8999999999999995</v>
      </c>
      <c r="T52" s="40">
        <v>4.55</v>
      </c>
      <c r="U52" s="40">
        <v>4.7666666666666666</v>
      </c>
      <c r="V52" s="40">
        <v>4.6500000000000004</v>
      </c>
      <c r="W52" s="40">
        <v>4.7</v>
      </c>
      <c r="X52" s="40">
        <v>4.4749999999999996</v>
      </c>
      <c r="Y52" s="40">
        <v>5.0333333333333332</v>
      </c>
    </row>
    <row r="53" spans="2:25" ht="14.4" customHeight="1" x14ac:dyDescent="0.3">
      <c r="B53" s="82"/>
      <c r="C53" s="85"/>
      <c r="D53" s="22">
        <v>2</v>
      </c>
      <c r="E53" s="21">
        <v>24.5</v>
      </c>
      <c r="F53" s="21">
        <v>25.2</v>
      </c>
      <c r="G53" s="21">
        <v>24.8</v>
      </c>
      <c r="H53" s="21">
        <v>25.2</v>
      </c>
      <c r="I53" s="21">
        <v>24.4</v>
      </c>
      <c r="J53" s="21">
        <v>25.1</v>
      </c>
      <c r="K53" s="21">
        <v>25.2</v>
      </c>
      <c r="L53" s="21">
        <v>25.6</v>
      </c>
      <c r="M53" s="12"/>
      <c r="O53" s="82"/>
      <c r="P53" s="85"/>
      <c r="Q53" s="22">
        <v>2</v>
      </c>
      <c r="R53" s="40">
        <v>4.25</v>
      </c>
      <c r="S53" s="40">
        <v>5.1333333333333337</v>
      </c>
      <c r="T53" s="40">
        <v>5.0250000000000004</v>
      </c>
      <c r="U53" s="40">
        <v>5.166666666666667</v>
      </c>
      <c r="V53" s="40">
        <v>4.8499999999999996</v>
      </c>
      <c r="W53" s="40">
        <v>4.6333333333333329</v>
      </c>
      <c r="X53" s="40">
        <v>5.125</v>
      </c>
      <c r="Y53" s="40">
        <v>3.9333333333333336</v>
      </c>
    </row>
    <row r="54" spans="2:25" x14ac:dyDescent="0.3">
      <c r="B54" s="82"/>
      <c r="C54" s="85"/>
      <c r="D54" s="22">
        <v>3</v>
      </c>
      <c r="E54" s="21">
        <v>23.2</v>
      </c>
      <c r="F54" s="21">
        <v>23.6</v>
      </c>
      <c r="G54" s="21">
        <v>23.5</v>
      </c>
      <c r="H54" s="21">
        <v>23.8</v>
      </c>
      <c r="I54" s="21">
        <v>23.8</v>
      </c>
      <c r="J54" s="21">
        <v>23.7</v>
      </c>
      <c r="K54" s="21">
        <v>24.3</v>
      </c>
      <c r="L54" s="21">
        <v>24.5</v>
      </c>
      <c r="M54" s="12"/>
      <c r="O54" s="82"/>
      <c r="P54" s="85"/>
      <c r="Q54" s="22">
        <v>3</v>
      </c>
      <c r="R54" s="40">
        <v>3.85</v>
      </c>
      <c r="S54" s="40">
        <v>5</v>
      </c>
      <c r="T54" s="40">
        <v>4.75</v>
      </c>
      <c r="U54" s="40">
        <v>4.9666666666666668</v>
      </c>
      <c r="V54" s="40">
        <v>4.45</v>
      </c>
      <c r="W54" s="40">
        <v>4.7</v>
      </c>
      <c r="X54" s="40">
        <v>4.2750000000000004</v>
      </c>
      <c r="Y54" s="40">
        <v>4.9333333333333336</v>
      </c>
    </row>
    <row r="55" spans="2:25" x14ac:dyDescent="0.3">
      <c r="B55" s="82"/>
      <c r="C55" s="85"/>
      <c r="D55" s="22">
        <v>4</v>
      </c>
      <c r="E55" s="21">
        <v>22</v>
      </c>
      <c r="F55" s="21">
        <v>22.6</v>
      </c>
      <c r="G55" s="21">
        <v>22.3</v>
      </c>
      <c r="H55" s="21">
        <v>22.7</v>
      </c>
      <c r="I55" s="21">
        <v>22.7</v>
      </c>
      <c r="J55" s="21">
        <v>23.1</v>
      </c>
      <c r="K55" s="21">
        <v>23.2</v>
      </c>
      <c r="L55" s="21">
        <v>22.8</v>
      </c>
      <c r="M55" s="12"/>
      <c r="O55" s="82"/>
      <c r="P55" s="85"/>
      <c r="Q55" s="22">
        <v>4</v>
      </c>
      <c r="R55" s="40">
        <v>3.6749999999999998</v>
      </c>
      <c r="S55" s="40">
        <v>4.833333333333333</v>
      </c>
      <c r="T55" s="40">
        <v>4.3250000000000002</v>
      </c>
      <c r="U55" s="40">
        <v>4.4666666666666659</v>
      </c>
      <c r="V55" s="40">
        <v>4.3</v>
      </c>
      <c r="W55" s="40">
        <v>4.333333333333333</v>
      </c>
      <c r="X55" s="40">
        <v>4.1500000000000004</v>
      </c>
      <c r="Y55" s="40">
        <v>4.3666666666666671</v>
      </c>
    </row>
    <row r="56" spans="2:25" x14ac:dyDescent="0.3">
      <c r="B56" s="82"/>
      <c r="C56" s="85"/>
      <c r="D56" s="22">
        <v>5</v>
      </c>
      <c r="E56" s="21">
        <v>25.7</v>
      </c>
      <c r="F56" s="21">
        <v>26</v>
      </c>
      <c r="G56" s="21">
        <v>25.8</v>
      </c>
      <c r="H56" s="21">
        <v>25.8</v>
      </c>
      <c r="I56" s="21">
        <v>25.2</v>
      </c>
      <c r="J56" s="21">
        <v>25.5</v>
      </c>
      <c r="K56" s="21">
        <v>25.5</v>
      </c>
      <c r="L56" s="21">
        <v>25.5</v>
      </c>
      <c r="M56" s="12"/>
      <c r="O56" s="82"/>
      <c r="P56" s="85"/>
      <c r="Q56" s="22">
        <v>5</v>
      </c>
      <c r="R56" s="40">
        <v>3.4249999999999998</v>
      </c>
      <c r="S56" s="40">
        <v>4.5</v>
      </c>
      <c r="T56" s="40">
        <v>4.18</v>
      </c>
      <c r="U56" s="40">
        <v>2.9666666666666663</v>
      </c>
      <c r="V56" s="40">
        <v>4.05</v>
      </c>
      <c r="W56" s="40">
        <v>4.5666666666666664</v>
      </c>
      <c r="X56" s="40">
        <v>4.5</v>
      </c>
      <c r="Y56" s="40">
        <v>4.3999999999999995</v>
      </c>
    </row>
    <row r="57" spans="2:25" x14ac:dyDescent="0.3">
      <c r="B57" s="82"/>
      <c r="C57" s="85"/>
      <c r="D57" s="22">
        <v>6</v>
      </c>
      <c r="E57" s="21">
        <v>23.7</v>
      </c>
      <c r="F57" s="21">
        <v>25.1</v>
      </c>
      <c r="G57" s="21">
        <v>25.6</v>
      </c>
      <c r="H57" s="21">
        <v>24.9</v>
      </c>
      <c r="I57" s="21">
        <v>25.5</v>
      </c>
      <c r="J57" s="21">
        <v>25.1</v>
      </c>
      <c r="K57" s="21">
        <v>25</v>
      </c>
      <c r="L57" s="21">
        <v>25.4</v>
      </c>
      <c r="M57" s="12"/>
      <c r="O57" s="82"/>
      <c r="P57" s="85"/>
      <c r="Q57" s="22">
        <v>6</v>
      </c>
      <c r="R57" s="40">
        <v>3.8250000000000002</v>
      </c>
      <c r="S57" s="40">
        <v>5.1000000000000005</v>
      </c>
      <c r="T57" s="40">
        <v>4.96</v>
      </c>
      <c r="U57" s="40">
        <v>3.4666666666666663</v>
      </c>
      <c r="V57" s="40">
        <v>5.05</v>
      </c>
      <c r="W57" s="40">
        <v>5.2333333333333334</v>
      </c>
      <c r="X57" s="40">
        <v>4.7750000000000004</v>
      </c>
      <c r="Y57" s="40">
        <v>5.3</v>
      </c>
    </row>
    <row r="58" spans="2:25" x14ac:dyDescent="0.3">
      <c r="B58" s="82"/>
      <c r="C58" s="85"/>
      <c r="D58" s="22">
        <v>7</v>
      </c>
      <c r="E58" s="21">
        <v>26.5</v>
      </c>
      <c r="F58" s="21">
        <v>27.4</v>
      </c>
      <c r="G58" s="21">
        <v>26.8</v>
      </c>
      <c r="H58" s="21">
        <v>26.8</v>
      </c>
      <c r="I58" s="21">
        <v>26.9</v>
      </c>
      <c r="J58" s="21">
        <v>26.9</v>
      </c>
      <c r="K58" s="21">
        <v>26.7</v>
      </c>
      <c r="L58" s="21">
        <v>27.7</v>
      </c>
      <c r="M58" s="12"/>
      <c r="O58" s="82"/>
      <c r="P58" s="85"/>
      <c r="Q58" s="22">
        <v>7</v>
      </c>
      <c r="R58" s="40">
        <v>4.1500000000000004</v>
      </c>
      <c r="S58" s="40">
        <v>5.5333333333333341</v>
      </c>
      <c r="T58" s="40">
        <v>4.7200000000000006</v>
      </c>
      <c r="U58" s="40">
        <v>3.5</v>
      </c>
      <c r="V58" s="40">
        <v>2.5000000000000355E-2</v>
      </c>
      <c r="W58" s="40">
        <v>5.0333333333333332</v>
      </c>
      <c r="X58" s="40">
        <v>4.4749999999999996</v>
      </c>
      <c r="Y58" s="40">
        <v>5.333333333333333</v>
      </c>
    </row>
    <row r="59" spans="2:25" x14ac:dyDescent="0.3">
      <c r="B59" s="82"/>
      <c r="C59" s="85"/>
      <c r="D59" s="22">
        <v>8</v>
      </c>
      <c r="E59" s="21">
        <v>24.3</v>
      </c>
      <c r="F59" s="21">
        <v>25.5</v>
      </c>
      <c r="G59" s="21">
        <v>26.7</v>
      </c>
      <c r="H59" s="21">
        <v>26.2</v>
      </c>
      <c r="I59" s="21">
        <v>23.3</v>
      </c>
      <c r="J59" s="21">
        <v>27.4</v>
      </c>
      <c r="K59" s="21">
        <v>26.4</v>
      </c>
      <c r="L59" s="21">
        <v>26.4</v>
      </c>
      <c r="M59" s="12"/>
      <c r="O59" s="82"/>
      <c r="P59" s="85"/>
      <c r="Q59" s="22">
        <v>8</v>
      </c>
      <c r="R59" s="40">
        <v>4.125</v>
      </c>
      <c r="S59" s="40">
        <v>5.5333333333333341</v>
      </c>
      <c r="T59" s="40">
        <v>5.36</v>
      </c>
      <c r="U59" s="40">
        <v>4</v>
      </c>
      <c r="V59" s="40">
        <v>4.75</v>
      </c>
      <c r="W59" s="40">
        <v>6.2333333333333334</v>
      </c>
      <c r="X59" s="40">
        <v>5.375</v>
      </c>
      <c r="Y59" s="40">
        <v>5.6000000000000005</v>
      </c>
    </row>
    <row r="60" spans="2:25" x14ac:dyDescent="0.3">
      <c r="B60" s="82"/>
      <c r="C60" s="85"/>
      <c r="D60" s="22" t="s">
        <v>10</v>
      </c>
      <c r="E60" s="22">
        <f t="shared" ref="E60:L60" si="24">AVERAGE(E52:E59)</f>
        <v>24.1</v>
      </c>
      <c r="F60" s="22">
        <f t="shared" si="24"/>
        <v>24.875</v>
      </c>
      <c r="G60" s="22">
        <f t="shared" si="24"/>
        <v>24.862500000000001</v>
      </c>
      <c r="H60" s="22">
        <f t="shared" si="24"/>
        <v>24.862500000000001</v>
      </c>
      <c r="I60" s="22">
        <f t="shared" si="24"/>
        <v>24.400000000000002</v>
      </c>
      <c r="J60" s="22">
        <f t="shared" si="24"/>
        <v>25.087500000000002</v>
      </c>
      <c r="K60" s="22">
        <f t="shared" si="24"/>
        <v>24.9375</v>
      </c>
      <c r="L60" s="22">
        <f t="shared" si="24"/>
        <v>25.2</v>
      </c>
      <c r="M60" s="12"/>
      <c r="O60" s="82"/>
      <c r="P60" s="85"/>
      <c r="Q60" s="22" t="s">
        <v>10</v>
      </c>
      <c r="R60" s="22">
        <f>AVERAGE(R52:R59)</f>
        <v>3.8875000000000002</v>
      </c>
      <c r="S60" s="22">
        <f t="shared" ref="S60:Y60" si="25">AVERAGE(S52:S59)</f>
        <v>5.0666666666666664</v>
      </c>
      <c r="T60" s="22">
        <f t="shared" si="25"/>
        <v>4.7337499999999997</v>
      </c>
      <c r="U60" s="22">
        <f t="shared" si="25"/>
        <v>4.1624999999999996</v>
      </c>
      <c r="V60" s="22">
        <f t="shared" si="25"/>
        <v>4.015625</v>
      </c>
      <c r="W60" s="22">
        <f t="shared" si="25"/>
        <v>4.9291666666666663</v>
      </c>
      <c r="X60" s="22">
        <f t="shared" si="25"/>
        <v>4.6437499999999998</v>
      </c>
      <c r="Y60" s="22">
        <f t="shared" si="25"/>
        <v>4.8624999999999998</v>
      </c>
    </row>
    <row r="61" spans="2:25" x14ac:dyDescent="0.3">
      <c r="B61" s="82"/>
      <c r="C61" s="86"/>
      <c r="D61" s="22" t="s">
        <v>1</v>
      </c>
      <c r="E61" s="23">
        <f t="shared" ref="E61:L61" si="26">_xlfn.STDEV.P(E52:E59)/SQRT(8)</f>
        <v>0.4895789006891535</v>
      </c>
      <c r="F61" s="23">
        <f t="shared" si="26"/>
        <v>0.50951876805472007</v>
      </c>
      <c r="G61" s="23">
        <f t="shared" si="26"/>
        <v>0.54656241066322886</v>
      </c>
      <c r="H61" s="23">
        <f t="shared" si="26"/>
        <v>0.47101535935678368</v>
      </c>
      <c r="I61" s="23">
        <f t="shared" si="26"/>
        <v>0.46029881598804906</v>
      </c>
      <c r="J61" s="23">
        <f t="shared" si="26"/>
        <v>0.50138480107597982</v>
      </c>
      <c r="K61" s="23">
        <f t="shared" si="26"/>
        <v>0.4344312014001756</v>
      </c>
      <c r="L61" s="23">
        <f t="shared" si="26"/>
        <v>0.50744457825461087</v>
      </c>
      <c r="M61" s="12"/>
      <c r="O61" s="82"/>
      <c r="P61" s="86"/>
      <c r="Q61" s="22" t="s">
        <v>1</v>
      </c>
      <c r="R61" s="23">
        <f>_xlfn.STDEV.P(R52:R59)/SQRT(8)</f>
        <v>9.0893997326556189E-2</v>
      </c>
      <c r="S61" s="23">
        <f t="shared" ref="S61:Y61" si="27">_xlfn.STDEV.P(S52:S59)/SQRT(8)</f>
        <v>0.11516895800904391</v>
      </c>
      <c r="T61" s="23">
        <f t="shared" si="27"/>
        <v>0.12723854933745515</v>
      </c>
      <c r="U61" s="23">
        <f t="shared" si="27"/>
        <v>0.26493169324060473</v>
      </c>
      <c r="V61" s="23">
        <f t="shared" si="27"/>
        <v>0.54347941363668484</v>
      </c>
      <c r="W61" s="23">
        <f t="shared" si="27"/>
        <v>0.19697693569158031</v>
      </c>
      <c r="X61" s="23">
        <f t="shared" si="27"/>
        <v>0.13924671786975804</v>
      </c>
      <c r="Y61" s="23">
        <f t="shared" si="27"/>
        <v>0.19016052246866624</v>
      </c>
    </row>
    <row r="62" spans="2:25" x14ac:dyDescent="0.3">
      <c r="B62" s="82"/>
      <c r="C62" s="87" t="s">
        <v>7</v>
      </c>
      <c r="D62" s="25">
        <v>1</v>
      </c>
      <c r="E62" s="24">
        <v>22.3</v>
      </c>
      <c r="F62" s="24">
        <v>23.5</v>
      </c>
      <c r="G62" s="24">
        <v>23.6</v>
      </c>
      <c r="H62" s="24">
        <v>23.7</v>
      </c>
      <c r="I62" s="24">
        <v>23.9</v>
      </c>
      <c r="J62" s="24">
        <v>23.3</v>
      </c>
      <c r="K62" s="24">
        <v>23.4</v>
      </c>
      <c r="L62" s="24">
        <v>24.5</v>
      </c>
      <c r="M62" s="12"/>
      <c r="O62" s="82"/>
      <c r="P62" s="87" t="s">
        <v>7</v>
      </c>
      <c r="Q62" s="25">
        <v>1</v>
      </c>
      <c r="R62" s="41">
        <v>4.45</v>
      </c>
      <c r="S62" s="41">
        <v>5.5</v>
      </c>
      <c r="T62" s="41">
        <v>5.0999999999999996</v>
      </c>
      <c r="U62" s="41">
        <v>5.333333333333333</v>
      </c>
      <c r="V62" s="41">
        <v>5.0999999999999996</v>
      </c>
      <c r="W62" s="41">
        <v>4.5333333333333341</v>
      </c>
      <c r="X62" s="41">
        <v>4.4249999999999998</v>
      </c>
      <c r="Y62" s="41">
        <v>5.2666666666666666</v>
      </c>
    </row>
    <row r="63" spans="2:25" x14ac:dyDescent="0.3">
      <c r="B63" s="82"/>
      <c r="C63" s="88"/>
      <c r="D63" s="25">
        <v>2</v>
      </c>
      <c r="E63" s="24">
        <v>24.3</v>
      </c>
      <c r="F63" s="24">
        <v>23.9</v>
      </c>
      <c r="G63" s="24">
        <v>24</v>
      </c>
      <c r="H63" s="24">
        <v>24</v>
      </c>
      <c r="I63" s="24">
        <v>23.9</v>
      </c>
      <c r="J63" s="24">
        <v>23.9</v>
      </c>
      <c r="K63" s="24">
        <v>23.9</v>
      </c>
      <c r="L63" s="24">
        <v>24.3</v>
      </c>
      <c r="M63" s="12"/>
      <c r="O63" s="82"/>
      <c r="P63" s="88"/>
      <c r="Q63" s="25">
        <v>2</v>
      </c>
      <c r="R63" s="41">
        <v>4.6500000000000004</v>
      </c>
      <c r="S63" s="41">
        <v>5.6333333333333329</v>
      </c>
      <c r="T63" s="41">
        <v>5.4249999999999998</v>
      </c>
      <c r="U63" s="41">
        <v>5.4666666666666659</v>
      </c>
      <c r="V63" s="41">
        <v>4.3499999999999996</v>
      </c>
      <c r="W63" s="41">
        <v>5</v>
      </c>
      <c r="X63" s="41">
        <v>4.75</v>
      </c>
      <c r="Y63" s="41">
        <v>5.5</v>
      </c>
    </row>
    <row r="64" spans="2:25" x14ac:dyDescent="0.3">
      <c r="B64" s="82"/>
      <c r="C64" s="88"/>
      <c r="D64" s="25">
        <v>3</v>
      </c>
      <c r="E64" s="24">
        <v>22.1</v>
      </c>
      <c r="F64" s="24">
        <v>23.3</v>
      </c>
      <c r="G64" s="24">
        <v>22.7</v>
      </c>
      <c r="H64" s="24">
        <v>22.6</v>
      </c>
      <c r="I64" s="24">
        <v>23.1</v>
      </c>
      <c r="J64" s="24">
        <v>22.6</v>
      </c>
      <c r="K64" s="24">
        <v>23.2</v>
      </c>
      <c r="L64" s="24">
        <v>23.9</v>
      </c>
      <c r="M64" s="12"/>
      <c r="O64" s="82"/>
      <c r="P64" s="88"/>
      <c r="Q64" s="25">
        <v>3</v>
      </c>
      <c r="R64" s="41">
        <v>4.3250000000000002</v>
      </c>
      <c r="S64" s="41">
        <v>5.3666666666666671</v>
      </c>
      <c r="T64" s="41">
        <v>4.625</v>
      </c>
      <c r="U64" s="41">
        <v>4.5</v>
      </c>
      <c r="V64" s="41">
        <v>4.5750000000000002</v>
      </c>
      <c r="W64" s="41">
        <v>4.6333333333333329</v>
      </c>
      <c r="X64" s="41">
        <v>4.1749999999999998</v>
      </c>
      <c r="Y64" s="41">
        <v>5.1333333333333337</v>
      </c>
    </row>
    <row r="65" spans="2:25" x14ac:dyDescent="0.3">
      <c r="B65" s="82"/>
      <c r="C65" s="88"/>
      <c r="D65" s="25">
        <v>4</v>
      </c>
      <c r="E65" s="24">
        <v>22.5</v>
      </c>
      <c r="F65" s="24">
        <v>23</v>
      </c>
      <c r="G65" s="24">
        <v>23.1</v>
      </c>
      <c r="H65" s="24">
        <v>22.5</v>
      </c>
      <c r="I65" s="24">
        <v>23.4</v>
      </c>
      <c r="J65" s="24">
        <v>23.3</v>
      </c>
      <c r="K65" s="24">
        <v>23.5</v>
      </c>
      <c r="L65" s="24">
        <v>24.2</v>
      </c>
      <c r="M65" s="12"/>
      <c r="O65" s="82"/>
      <c r="P65" s="88"/>
      <c r="Q65" s="25">
        <v>4</v>
      </c>
      <c r="R65" s="41">
        <v>4.2750000000000004</v>
      </c>
      <c r="S65" s="41">
        <v>5.1333333333333337</v>
      </c>
      <c r="T65" s="41">
        <v>4.7750000000000004</v>
      </c>
      <c r="U65" s="41">
        <v>4.7666666666666666</v>
      </c>
      <c r="V65" s="41">
        <v>4.9249999999999998</v>
      </c>
      <c r="W65" s="41">
        <v>4.3999999999999995</v>
      </c>
      <c r="X65" s="41">
        <v>4.6749999999999998</v>
      </c>
      <c r="Y65" s="41">
        <v>4.3999999999999995</v>
      </c>
    </row>
    <row r="66" spans="2:25" x14ac:dyDescent="0.3">
      <c r="B66" s="82"/>
      <c r="C66" s="88"/>
      <c r="D66" s="25">
        <v>5</v>
      </c>
      <c r="E66" s="24">
        <v>19.899999999999999</v>
      </c>
      <c r="F66" s="24">
        <v>21.7</v>
      </c>
      <c r="G66" s="24">
        <v>21.3</v>
      </c>
      <c r="H66" s="24">
        <v>20.7</v>
      </c>
      <c r="I66" s="24">
        <v>21.3</v>
      </c>
      <c r="J66" s="24">
        <v>20.9</v>
      </c>
      <c r="K66" s="24">
        <v>20.7</v>
      </c>
      <c r="L66" s="24">
        <v>21.6</v>
      </c>
      <c r="M66" s="12"/>
      <c r="O66" s="82"/>
      <c r="P66" s="88"/>
      <c r="Q66" s="25">
        <v>5</v>
      </c>
      <c r="R66" s="41">
        <v>3.375</v>
      </c>
      <c r="S66" s="41">
        <v>4.5666666666666664</v>
      </c>
      <c r="T66" s="41">
        <v>4.54</v>
      </c>
      <c r="U66" s="41">
        <v>2.9666666666666663</v>
      </c>
      <c r="V66" s="41">
        <v>4.8</v>
      </c>
      <c r="W66" s="41">
        <v>4.6333333333333329</v>
      </c>
      <c r="X66" s="41">
        <v>4.3</v>
      </c>
      <c r="Y66" s="41">
        <v>4.3666666666666671</v>
      </c>
    </row>
    <row r="67" spans="2:25" x14ac:dyDescent="0.3">
      <c r="B67" s="82"/>
      <c r="C67" s="88"/>
      <c r="D67" s="25">
        <v>6</v>
      </c>
      <c r="E67" s="24">
        <v>24.2</v>
      </c>
      <c r="F67" s="24">
        <v>25</v>
      </c>
      <c r="G67" s="24">
        <v>23.7</v>
      </c>
      <c r="H67" s="24">
        <v>23.6</v>
      </c>
      <c r="I67" s="24">
        <v>23.9</v>
      </c>
      <c r="J67" s="24">
        <v>23</v>
      </c>
      <c r="K67" s="24">
        <v>22.9</v>
      </c>
      <c r="L67" s="24">
        <v>23.5</v>
      </c>
      <c r="M67" s="12"/>
      <c r="O67" s="82"/>
      <c r="P67" s="88"/>
      <c r="Q67" s="25">
        <v>6</v>
      </c>
      <c r="R67" s="41">
        <v>3.75</v>
      </c>
      <c r="S67" s="41">
        <v>5</v>
      </c>
      <c r="T67" s="41">
        <v>4.3600000000000003</v>
      </c>
      <c r="U67" s="41">
        <v>3.5666666666666664</v>
      </c>
      <c r="V67" s="41">
        <v>4.8499999999999996</v>
      </c>
      <c r="W67" s="41">
        <v>4.5</v>
      </c>
      <c r="X67" s="41">
        <v>4.5250000000000004</v>
      </c>
      <c r="Y67" s="41">
        <v>4.2</v>
      </c>
    </row>
    <row r="68" spans="2:25" x14ac:dyDescent="0.3">
      <c r="B68" s="82"/>
      <c r="C68" s="88"/>
      <c r="D68" s="25">
        <v>7</v>
      </c>
      <c r="E68" s="24">
        <v>21.3</v>
      </c>
      <c r="F68" s="24">
        <v>23.5</v>
      </c>
      <c r="G68" s="24">
        <v>23.4</v>
      </c>
      <c r="H68" s="24">
        <v>23</v>
      </c>
      <c r="I68" s="24" t="s">
        <v>2</v>
      </c>
      <c r="J68" s="24">
        <v>22.5</v>
      </c>
      <c r="K68" s="24">
        <v>22</v>
      </c>
      <c r="L68" s="24">
        <v>22.1</v>
      </c>
      <c r="M68" s="12"/>
      <c r="O68" s="82"/>
      <c r="P68" s="88"/>
      <c r="Q68" s="25">
        <v>7</v>
      </c>
      <c r="R68" s="41">
        <v>3.7249999999999996</v>
      </c>
      <c r="S68" s="41">
        <v>5</v>
      </c>
      <c r="T68" s="41">
        <v>5.08</v>
      </c>
      <c r="U68" s="41">
        <v>3.7000000000000006</v>
      </c>
      <c r="V68" s="41">
        <v>4.8250000000000002</v>
      </c>
      <c r="W68" s="41">
        <v>5.2333333333333334</v>
      </c>
      <c r="X68" s="41">
        <v>5.0250000000000004</v>
      </c>
      <c r="Y68" s="41">
        <v>4.833333333333333</v>
      </c>
    </row>
    <row r="69" spans="2:25" x14ac:dyDescent="0.3">
      <c r="B69" s="82"/>
      <c r="C69" s="88"/>
      <c r="D69" s="25">
        <v>8</v>
      </c>
      <c r="E69" s="24">
        <v>22.2</v>
      </c>
      <c r="F69" s="24">
        <v>23.9</v>
      </c>
      <c r="G69" s="24">
        <v>24.8</v>
      </c>
      <c r="H69" s="24">
        <v>23.6</v>
      </c>
      <c r="I69" s="24">
        <v>23.4</v>
      </c>
      <c r="J69" s="24">
        <v>23.6</v>
      </c>
      <c r="K69" s="24">
        <v>22.5</v>
      </c>
      <c r="L69" s="24">
        <v>23.4</v>
      </c>
      <c r="M69" s="12"/>
      <c r="O69" s="82"/>
      <c r="P69" s="88"/>
      <c r="Q69" s="25">
        <v>8</v>
      </c>
      <c r="R69" s="41">
        <v>3.9</v>
      </c>
      <c r="S69" s="41">
        <v>5.2</v>
      </c>
      <c r="T69" s="41">
        <v>5.12</v>
      </c>
      <c r="U69" s="41">
        <v>3.2666666666666671</v>
      </c>
      <c r="V69" s="41">
        <v>4.6500000000000004</v>
      </c>
      <c r="W69" s="41">
        <v>4.6000000000000005</v>
      </c>
      <c r="X69" s="41">
        <v>4.0250000000000004</v>
      </c>
      <c r="Y69" s="41">
        <v>4.333333333333333</v>
      </c>
    </row>
    <row r="70" spans="2:25" x14ac:dyDescent="0.3">
      <c r="B70" s="82"/>
      <c r="C70" s="88"/>
      <c r="D70" s="25" t="s">
        <v>10</v>
      </c>
      <c r="E70" s="25">
        <f t="shared" ref="E70:L70" si="28">AVERAGE(E62:E69)</f>
        <v>22.349999999999998</v>
      </c>
      <c r="F70" s="25">
        <f t="shared" si="28"/>
        <v>23.475000000000001</v>
      </c>
      <c r="G70" s="25">
        <f t="shared" si="28"/>
        <v>23.325000000000003</v>
      </c>
      <c r="H70" s="25">
        <f t="shared" si="28"/>
        <v>22.962500000000002</v>
      </c>
      <c r="I70" s="25">
        <f t="shared" si="28"/>
        <v>23.271428571428572</v>
      </c>
      <c r="J70" s="25">
        <f t="shared" si="28"/>
        <v>22.887499999999999</v>
      </c>
      <c r="K70" s="25">
        <f t="shared" si="28"/>
        <v>22.762499999999999</v>
      </c>
      <c r="L70" s="25">
        <f t="shared" si="28"/>
        <v>23.4375</v>
      </c>
      <c r="M70" s="12"/>
      <c r="O70" s="82"/>
      <c r="P70" s="88"/>
      <c r="Q70" s="25" t="s">
        <v>10</v>
      </c>
      <c r="R70" s="26">
        <f>AVERAGE(R62:R69)</f>
        <v>4.0562500000000004</v>
      </c>
      <c r="S70" s="26">
        <f t="shared" ref="S70:Y70" si="29">AVERAGE(S62:S69)</f>
        <v>5.1750000000000007</v>
      </c>
      <c r="T70" s="26">
        <f t="shared" si="29"/>
        <v>4.8781249999999989</v>
      </c>
      <c r="U70" s="26">
        <f t="shared" si="29"/>
        <v>4.1958333333333329</v>
      </c>
      <c r="V70" s="26">
        <f t="shared" si="29"/>
        <v>4.7593750000000004</v>
      </c>
      <c r="W70" s="26">
        <f t="shared" si="29"/>
        <v>4.6916666666666664</v>
      </c>
      <c r="X70" s="26">
        <f t="shared" si="29"/>
        <v>4.4874999999999998</v>
      </c>
      <c r="Y70" s="26">
        <f t="shared" si="29"/>
        <v>4.7541666666666664</v>
      </c>
    </row>
    <row r="71" spans="2:25" x14ac:dyDescent="0.3">
      <c r="B71" s="83"/>
      <c r="C71" s="89"/>
      <c r="D71" s="25" t="s">
        <v>1</v>
      </c>
      <c r="E71" s="26">
        <f t="shared" ref="E71:L71" si="30">_xlfn.STDEV.P(E62:E69)/SQRT(8)</f>
        <v>0.47500000000000003</v>
      </c>
      <c r="F71" s="26">
        <f t="shared" si="30"/>
        <v>0.3086006723907127</v>
      </c>
      <c r="G71" s="26">
        <f t="shared" si="30"/>
        <v>0.33992186602217866</v>
      </c>
      <c r="H71" s="26">
        <f t="shared" si="30"/>
        <v>0.35130893633666654</v>
      </c>
      <c r="I71" s="26">
        <f t="shared" si="30"/>
        <v>0.30279311991752317</v>
      </c>
      <c r="J71" s="26">
        <f t="shared" si="30"/>
        <v>0.3079354132768754</v>
      </c>
      <c r="K71" s="26">
        <f t="shared" si="30"/>
        <v>0.33908770067638833</v>
      </c>
      <c r="L71" s="26">
        <f t="shared" si="30"/>
        <v>0.34997209710204019</v>
      </c>
      <c r="M71" s="12"/>
      <c r="O71" s="83"/>
      <c r="P71" s="89"/>
      <c r="Q71" s="25" t="s">
        <v>1</v>
      </c>
      <c r="R71" s="26">
        <f>_xlfn.STDEV.P(R62:R69)/SQRT(8)</f>
        <v>0.14359706538610048</v>
      </c>
      <c r="S71" s="26">
        <f t="shared" ref="S71:Y71" si="31">_xlfn.STDEV.P(S62:S69)/SQRT(8)</f>
        <v>0.11082863398558655</v>
      </c>
      <c r="T71" s="26">
        <f t="shared" si="31"/>
        <v>0.11891743951950441</v>
      </c>
      <c r="U71" s="26">
        <f t="shared" si="31"/>
        <v>0.3148212400624284</v>
      </c>
      <c r="V71" s="26">
        <f t="shared" si="31"/>
        <v>7.6154845852873965E-2</v>
      </c>
      <c r="W71" s="26">
        <f t="shared" si="31"/>
        <v>9.2749288706466954E-2</v>
      </c>
      <c r="X71" s="26">
        <f t="shared" si="31"/>
        <v>0.10789172813520044</v>
      </c>
      <c r="Y71" s="26">
        <f t="shared" si="31"/>
        <v>0.16435242240380879</v>
      </c>
    </row>
    <row r="72" spans="2:25" x14ac:dyDescent="0.3">
      <c r="D72" s="8" t="s">
        <v>10</v>
      </c>
      <c r="E72" s="10">
        <f t="shared" ref="E72:L72" si="32">AVERAGE(E52:E55,E62:E65)</f>
        <v>22.974999999999998</v>
      </c>
      <c r="F72" s="10">
        <f t="shared" si="32"/>
        <v>23.587500000000002</v>
      </c>
      <c r="G72" s="10">
        <f t="shared" si="32"/>
        <v>23.424999999999997</v>
      </c>
      <c r="H72" s="10">
        <f t="shared" si="32"/>
        <v>23.5</v>
      </c>
      <c r="I72" s="10">
        <f t="shared" si="32"/>
        <v>23.574999999999999</v>
      </c>
      <c r="J72" s="10">
        <f t="shared" si="32"/>
        <v>23.612500000000001</v>
      </c>
      <c r="K72" s="10">
        <f t="shared" si="32"/>
        <v>23.737500000000001</v>
      </c>
      <c r="L72" s="10">
        <f t="shared" si="32"/>
        <v>24.1875</v>
      </c>
      <c r="M72" s="19"/>
      <c r="Q72" s="8" t="s">
        <v>10</v>
      </c>
      <c r="R72" s="10">
        <f>AVERAGE(R52:R59,R62:R69)</f>
        <v>3.9718750000000003</v>
      </c>
      <c r="S72" s="10">
        <f t="shared" ref="S72:Y72" si="33">AVERAGE(S52:S59,S62:S69)</f>
        <v>5.1208333333333336</v>
      </c>
      <c r="T72" s="10">
        <f t="shared" si="33"/>
        <v>4.8059374999999998</v>
      </c>
      <c r="U72" s="10">
        <f t="shared" si="33"/>
        <v>4.1791666666666671</v>
      </c>
      <c r="V72" s="10">
        <f t="shared" si="33"/>
        <v>4.3875000000000002</v>
      </c>
      <c r="W72" s="10">
        <f t="shared" si="33"/>
        <v>4.8104166666666659</v>
      </c>
      <c r="X72" s="10">
        <f t="shared" si="33"/>
        <v>4.5656249999999998</v>
      </c>
      <c r="Y72" s="10">
        <f t="shared" si="33"/>
        <v>4.8083333333333327</v>
      </c>
    </row>
    <row r="73" spans="2:25" ht="14.4" customHeight="1" x14ac:dyDescent="0.3">
      <c r="D73" s="8" t="s">
        <v>1</v>
      </c>
      <c r="E73" s="10">
        <f t="shared" ref="E73:L73" si="34">_xlfn.STDEV.P(E52:E55,E62:E65)/SQRT(8)</f>
        <v>0.31954557577910536</v>
      </c>
      <c r="F73" s="10">
        <f t="shared" si="34"/>
        <v>0.25337564750780589</v>
      </c>
      <c r="G73" s="10">
        <f t="shared" si="34"/>
        <v>0.25479771388299388</v>
      </c>
      <c r="H73" s="10">
        <f t="shared" si="34"/>
        <v>0.2989565185775348</v>
      </c>
      <c r="I73" s="10">
        <f t="shared" si="34"/>
        <v>0.17655558614781905</v>
      </c>
      <c r="J73" s="10">
        <f t="shared" si="34"/>
        <v>0.24586422828463672</v>
      </c>
      <c r="K73" s="10">
        <f t="shared" si="34"/>
        <v>0.23447914352880092</v>
      </c>
      <c r="L73" s="10">
        <f t="shared" si="34"/>
        <v>0.26365075146868072</v>
      </c>
      <c r="M73" s="19"/>
      <c r="Q73" s="8" t="s">
        <v>1</v>
      </c>
      <c r="R73" s="10">
        <f>_xlfn.STDEV.P(R52:R59,R62:R69)/SQRT(16)</f>
        <v>8.7552300217855539E-2</v>
      </c>
      <c r="S73" s="10">
        <f t="shared" ref="S73:Y73" si="35">_xlfn.STDEV.P(S52:S59,S62:S69)/SQRT(16)</f>
        <v>8.1056125531085668E-2</v>
      </c>
      <c r="T73" s="10">
        <f t="shared" si="35"/>
        <v>8.8929416742208389E-2</v>
      </c>
      <c r="U73" s="10">
        <f t="shared" si="35"/>
        <v>0.20577333386655125</v>
      </c>
      <c r="V73" s="10">
        <f t="shared" si="35"/>
        <v>0.28971632138179548</v>
      </c>
      <c r="W73" s="10">
        <f t="shared" si="35"/>
        <v>0.11283587015550509</v>
      </c>
      <c r="X73" s="10">
        <f t="shared" si="35"/>
        <v>9.0216617570919283E-2</v>
      </c>
      <c r="Y73" s="10">
        <f t="shared" si="35"/>
        <v>0.12639842760098063</v>
      </c>
    </row>
    <row r="74" spans="2:25" x14ac:dyDescent="0.3">
      <c r="D74" s="1"/>
      <c r="E74" s="11"/>
      <c r="F74" s="11"/>
      <c r="G74" s="11"/>
      <c r="H74" s="11"/>
      <c r="I74" s="11"/>
      <c r="J74" s="11"/>
      <c r="K74" s="11"/>
      <c r="L74" s="11"/>
    </row>
    <row r="75" spans="2:25" x14ac:dyDescent="0.3">
      <c r="D75" s="1"/>
      <c r="E75" s="11"/>
      <c r="F75" s="11"/>
      <c r="G75" s="11"/>
      <c r="H75" s="11"/>
      <c r="I75" s="11"/>
      <c r="J75" s="11"/>
      <c r="K75" s="11"/>
      <c r="L75" s="11"/>
    </row>
    <row r="89" ht="14.4" customHeight="1" x14ac:dyDescent="0.3"/>
  </sheetData>
  <mergeCells count="20">
    <mergeCell ref="B3:D3"/>
    <mergeCell ref="O52:O71"/>
    <mergeCell ref="P52:P61"/>
    <mergeCell ref="P62:P71"/>
    <mergeCell ref="O3:Q3"/>
    <mergeCell ref="O6:O25"/>
    <mergeCell ref="P6:P15"/>
    <mergeCell ref="P16:P25"/>
    <mergeCell ref="O29:O48"/>
    <mergeCell ref="P29:P38"/>
    <mergeCell ref="P39:P48"/>
    <mergeCell ref="B52:B71"/>
    <mergeCell ref="C52:C61"/>
    <mergeCell ref="C62:C71"/>
    <mergeCell ref="B6:B25"/>
    <mergeCell ref="C6:C15"/>
    <mergeCell ref="C16:C25"/>
    <mergeCell ref="B29:B48"/>
    <mergeCell ref="C29:C38"/>
    <mergeCell ref="C39:C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FD4BA-48ED-4837-A439-17BFEB2B0FF5}">
  <dimension ref="B2:AC73"/>
  <sheetViews>
    <sheetView zoomScale="60" zoomScaleNormal="60" workbookViewId="0">
      <selection activeCell="K21" sqref="K21"/>
    </sheetView>
  </sheetViews>
  <sheetFormatPr baseColWidth="10" defaultRowHeight="14.4" x14ac:dyDescent="0.3"/>
  <cols>
    <col min="2" max="2" width="18" customWidth="1"/>
    <col min="5" max="5" width="14.5546875" bestFit="1" customWidth="1"/>
    <col min="6" max="6" width="15.88671875" customWidth="1"/>
    <col min="7" max="7" width="15.5546875" customWidth="1"/>
    <col min="14" max="14" width="19.44140625" customWidth="1"/>
    <col min="15" max="15" width="20.33203125" customWidth="1"/>
    <col min="16" max="16" width="19" customWidth="1"/>
    <col min="19" max="19" width="26.21875" customWidth="1"/>
  </cols>
  <sheetData>
    <row r="2" spans="2:29" x14ac:dyDescent="0.3">
      <c r="G2" s="11"/>
      <c r="H2" s="11"/>
    </row>
    <row r="3" spans="2:29" ht="14.4" customHeight="1" x14ac:dyDescent="0.3">
      <c r="B3" s="109" t="s">
        <v>3</v>
      </c>
      <c r="C3" s="110" t="s">
        <v>5</v>
      </c>
      <c r="D3" s="110" t="s">
        <v>0</v>
      </c>
      <c r="E3" s="113" t="s">
        <v>23</v>
      </c>
      <c r="F3" s="113" t="s">
        <v>24</v>
      </c>
      <c r="G3" s="113" t="s">
        <v>25</v>
      </c>
      <c r="H3" s="11"/>
    </row>
    <row r="4" spans="2:29" ht="18" x14ac:dyDescent="0.35">
      <c r="B4" s="109"/>
      <c r="C4" s="111"/>
      <c r="D4" s="111"/>
      <c r="E4" s="113"/>
      <c r="F4" s="113"/>
      <c r="G4" s="113"/>
      <c r="H4" s="11"/>
      <c r="J4" s="44"/>
    </row>
    <row r="5" spans="2:29" x14ac:dyDescent="0.3">
      <c r="B5" s="109"/>
      <c r="C5" s="112"/>
      <c r="D5" s="112"/>
      <c r="E5" s="43" t="s">
        <v>22</v>
      </c>
      <c r="F5" s="45" t="s">
        <v>21</v>
      </c>
      <c r="G5" s="46" t="s">
        <v>21</v>
      </c>
      <c r="H5" s="11"/>
    </row>
    <row r="6" spans="2:29" x14ac:dyDescent="0.3">
      <c r="B6" s="90" t="s">
        <v>4</v>
      </c>
      <c r="C6" s="93" t="s">
        <v>6</v>
      </c>
      <c r="D6" s="49">
        <v>1</v>
      </c>
      <c r="E6" s="11">
        <v>1446.42</v>
      </c>
      <c r="F6" s="28">
        <v>55.56</v>
      </c>
      <c r="G6" s="28">
        <v>13.52</v>
      </c>
      <c r="H6" s="30"/>
      <c r="I6" s="30"/>
      <c r="J6" s="30"/>
      <c r="V6" s="30"/>
      <c r="W6" s="30"/>
      <c r="X6" s="30"/>
      <c r="Y6" s="30"/>
      <c r="Z6" s="30"/>
      <c r="AA6" s="30"/>
      <c r="AB6" s="30"/>
      <c r="AC6" s="30"/>
    </row>
    <row r="7" spans="2:29" x14ac:dyDescent="0.3">
      <c r="B7" s="91"/>
      <c r="C7" s="94"/>
      <c r="D7" s="49">
        <v>2</v>
      </c>
      <c r="E7" s="11">
        <v>2121.3000000000002</v>
      </c>
      <c r="F7" s="28">
        <v>70.319699999999997</v>
      </c>
      <c r="G7" s="28">
        <v>2.3356499999999998</v>
      </c>
      <c r="H7" s="30"/>
      <c r="I7" s="30"/>
      <c r="J7" s="30"/>
      <c r="V7" s="30"/>
      <c r="W7" s="30"/>
      <c r="X7" s="30"/>
      <c r="Y7" s="30"/>
      <c r="Z7" s="30"/>
      <c r="AA7" s="30"/>
      <c r="AB7" s="30"/>
      <c r="AC7" s="30"/>
    </row>
    <row r="8" spans="2:29" x14ac:dyDescent="0.3">
      <c r="B8" s="91"/>
      <c r="C8" s="94"/>
      <c r="D8" s="49">
        <v>3</v>
      </c>
      <c r="E8" s="11">
        <v>1735.4</v>
      </c>
      <c r="F8" s="28">
        <v>51.217399999999998</v>
      </c>
      <c r="G8" s="28">
        <v>39.080399999999997</v>
      </c>
      <c r="H8" s="30"/>
      <c r="I8" s="30"/>
      <c r="J8" s="30"/>
      <c r="V8" s="30"/>
      <c r="W8" s="30"/>
      <c r="X8" s="30"/>
      <c r="Y8" s="30"/>
      <c r="Z8" s="30"/>
      <c r="AA8" s="30"/>
      <c r="AB8" s="30"/>
      <c r="AC8" s="30"/>
    </row>
    <row r="9" spans="2:29" x14ac:dyDescent="0.3">
      <c r="B9" s="91"/>
      <c r="C9" s="94"/>
      <c r="D9" s="49">
        <v>4</v>
      </c>
      <c r="E9" s="11">
        <v>1276.99</v>
      </c>
      <c r="F9" s="28">
        <v>79.319999999999993</v>
      </c>
      <c r="G9" s="28">
        <v>3.28</v>
      </c>
      <c r="H9" s="30"/>
      <c r="I9" s="30"/>
      <c r="J9" s="30"/>
      <c r="V9" s="30"/>
      <c r="W9" s="30"/>
      <c r="X9" s="30"/>
      <c r="Y9" s="30"/>
      <c r="Z9" s="30"/>
      <c r="AA9" s="30"/>
      <c r="AB9" s="30"/>
      <c r="AC9" s="30"/>
    </row>
    <row r="10" spans="2:29" x14ac:dyDescent="0.3">
      <c r="B10" s="91"/>
      <c r="C10" s="94"/>
      <c r="D10" s="49">
        <v>5</v>
      </c>
      <c r="E10" s="11">
        <v>1886.91</v>
      </c>
      <c r="F10" s="11">
        <v>40.520000000000003</v>
      </c>
      <c r="G10" s="11">
        <v>66.400000000000006</v>
      </c>
      <c r="H10" s="30"/>
      <c r="I10" s="30"/>
      <c r="J10" s="30"/>
      <c r="V10" s="30"/>
      <c r="W10" s="30"/>
      <c r="X10" s="30"/>
      <c r="Y10" s="30"/>
      <c r="Z10" s="30"/>
      <c r="AA10" s="30"/>
      <c r="AB10" s="30"/>
      <c r="AC10" s="30"/>
    </row>
    <row r="11" spans="2:29" x14ac:dyDescent="0.3">
      <c r="B11" s="91"/>
      <c r="C11" s="94"/>
      <c r="D11" s="49">
        <v>6</v>
      </c>
      <c r="E11" s="11">
        <v>1628.37</v>
      </c>
      <c r="F11" s="11">
        <v>30.76</v>
      </c>
      <c r="G11" s="11">
        <v>25.52</v>
      </c>
      <c r="H11" s="30"/>
      <c r="I11" s="30"/>
      <c r="J11" s="30"/>
      <c r="V11" s="30"/>
      <c r="W11" s="30"/>
      <c r="X11" s="30"/>
      <c r="Y11" s="30"/>
      <c r="Z11" s="30"/>
      <c r="AA11" s="30"/>
      <c r="AB11" s="30"/>
      <c r="AC11" s="30"/>
    </row>
    <row r="12" spans="2:29" x14ac:dyDescent="0.3">
      <c r="B12" s="91"/>
      <c r="C12" s="94"/>
      <c r="D12" s="49">
        <v>7</v>
      </c>
      <c r="E12" s="11">
        <v>1005.01</v>
      </c>
      <c r="F12" s="11">
        <v>4.88</v>
      </c>
      <c r="G12" s="11">
        <v>200.24</v>
      </c>
      <c r="H12" s="30"/>
      <c r="I12" s="30"/>
      <c r="J12" s="30"/>
      <c r="V12" s="30"/>
      <c r="W12" s="30"/>
      <c r="X12" s="30"/>
      <c r="Y12" s="30"/>
      <c r="Z12" s="30"/>
      <c r="AA12" s="30"/>
      <c r="AB12" s="30"/>
      <c r="AC12" s="30"/>
    </row>
    <row r="13" spans="2:29" x14ac:dyDescent="0.3">
      <c r="B13" s="91"/>
      <c r="C13" s="94"/>
      <c r="D13" s="49">
        <v>8</v>
      </c>
      <c r="E13" s="11">
        <v>833.07299999999998</v>
      </c>
      <c r="F13" s="11">
        <v>5.28</v>
      </c>
      <c r="G13" s="11">
        <v>13.4</v>
      </c>
      <c r="H13" s="30"/>
      <c r="I13" s="30"/>
      <c r="J13" s="30"/>
      <c r="V13" s="30"/>
      <c r="W13" s="30"/>
      <c r="X13" s="30"/>
      <c r="Y13" s="30"/>
      <c r="Z13" s="30"/>
      <c r="AA13" s="30"/>
      <c r="AB13" s="30"/>
      <c r="AC13" s="30"/>
    </row>
    <row r="14" spans="2:29" x14ac:dyDescent="0.3">
      <c r="B14" s="91"/>
      <c r="C14" s="94"/>
      <c r="D14" s="49" t="s">
        <v>10</v>
      </c>
      <c r="E14" s="42">
        <f>AVERAGE(E6:E13)</f>
        <v>1491.684125</v>
      </c>
      <c r="F14" s="42">
        <f>AVERAGE(F6:F13)</f>
        <v>42.232137499999993</v>
      </c>
      <c r="G14" s="42">
        <f>AVERAGE(G6:G13)</f>
        <v>45.47200625</v>
      </c>
      <c r="H14" s="30"/>
      <c r="I14" s="30"/>
      <c r="J14" s="30"/>
      <c r="V14" s="30"/>
      <c r="W14" s="30"/>
      <c r="X14" s="30"/>
      <c r="Y14" s="30"/>
      <c r="Z14" s="30"/>
      <c r="AA14" s="30"/>
      <c r="AB14" s="30"/>
      <c r="AC14" s="30"/>
    </row>
    <row r="15" spans="2:29" x14ac:dyDescent="0.3">
      <c r="B15" s="91"/>
      <c r="C15" s="95"/>
      <c r="D15" s="49" t="s">
        <v>1</v>
      </c>
      <c r="E15" s="42">
        <f>STDEV(E6:E13)/SQRT(8)</f>
        <v>155.23385726477764</v>
      </c>
      <c r="F15" s="42">
        <f>STDEV(F6:F13)/SQRT(8)</f>
        <v>9.7449360185346965</v>
      </c>
      <c r="G15" s="42">
        <f>STDEV(G6:G13)/SQRT(8)</f>
        <v>23.345427399432676</v>
      </c>
      <c r="H15" s="30"/>
      <c r="I15" s="30"/>
      <c r="J15" s="30"/>
      <c r="V15" s="30"/>
      <c r="W15" s="30"/>
      <c r="X15" s="30"/>
      <c r="Y15" s="30"/>
      <c r="Z15" s="30"/>
      <c r="AA15" s="30"/>
      <c r="AB15" s="30"/>
      <c r="AC15" s="30"/>
    </row>
    <row r="16" spans="2:29" x14ac:dyDescent="0.3">
      <c r="B16" s="91"/>
      <c r="C16" s="97" t="s">
        <v>7</v>
      </c>
      <c r="D16" s="5">
        <v>1</v>
      </c>
      <c r="E16" s="11">
        <v>1908.88</v>
      </c>
      <c r="F16" s="28">
        <v>40.64</v>
      </c>
      <c r="G16" s="28">
        <v>14.96</v>
      </c>
      <c r="H16" s="30"/>
      <c r="I16" s="30"/>
      <c r="J16" s="30"/>
      <c r="V16" s="30"/>
      <c r="W16" s="30"/>
      <c r="X16" s="30"/>
      <c r="Y16" s="30"/>
      <c r="Z16" s="30"/>
      <c r="AA16" s="30"/>
      <c r="AB16" s="30"/>
      <c r="AC16" s="30"/>
    </row>
    <row r="17" spans="2:29" x14ac:dyDescent="0.3">
      <c r="B17" s="91"/>
      <c r="C17" s="98"/>
      <c r="D17" s="5">
        <v>2</v>
      </c>
      <c r="E17" s="11">
        <v>1916.73</v>
      </c>
      <c r="F17" s="28">
        <v>81.163799999999995</v>
      </c>
      <c r="G17" s="28">
        <v>0.91757599999999995</v>
      </c>
      <c r="H17" s="30"/>
      <c r="I17" s="30"/>
      <c r="J17" s="30"/>
      <c r="V17" s="30"/>
      <c r="W17" s="30"/>
      <c r="X17" s="30"/>
      <c r="Y17" s="30"/>
      <c r="Z17" s="30"/>
      <c r="AA17" s="30"/>
      <c r="AB17" s="30"/>
      <c r="AC17" s="30"/>
    </row>
    <row r="18" spans="2:29" x14ac:dyDescent="0.3">
      <c r="B18" s="91"/>
      <c r="C18" s="98"/>
      <c r="D18" s="5">
        <v>3</v>
      </c>
      <c r="E18" s="11">
        <v>1220.93</v>
      </c>
      <c r="F18" s="28">
        <v>35.799999999999997</v>
      </c>
      <c r="G18" s="28">
        <v>8.44</v>
      </c>
      <c r="H18" s="30"/>
      <c r="I18" s="30"/>
      <c r="J18" s="30"/>
      <c r="V18" s="30"/>
      <c r="W18" s="30"/>
      <c r="X18" s="30"/>
      <c r="Y18" s="30"/>
      <c r="Z18" s="30"/>
      <c r="AA18" s="30"/>
      <c r="AB18" s="30"/>
      <c r="AC18" s="30"/>
    </row>
    <row r="19" spans="2:29" x14ac:dyDescent="0.3">
      <c r="B19" s="91"/>
      <c r="C19" s="98"/>
      <c r="D19" s="5">
        <v>4</v>
      </c>
      <c r="E19" s="11">
        <v>1493.87</v>
      </c>
      <c r="F19" s="28">
        <v>13.16</v>
      </c>
      <c r="G19" s="28">
        <v>74.2</v>
      </c>
      <c r="H19" s="30"/>
      <c r="I19" s="30"/>
      <c r="J19" s="30"/>
      <c r="V19" s="30"/>
      <c r="W19" s="30"/>
      <c r="X19" s="30"/>
      <c r="Y19" s="30"/>
      <c r="Z19" s="30"/>
      <c r="AA19" s="30"/>
      <c r="AB19" s="30"/>
      <c r="AC19" s="30"/>
    </row>
    <row r="20" spans="2:29" ht="15" customHeight="1" x14ac:dyDescent="0.3">
      <c r="B20" s="91"/>
      <c r="C20" s="98"/>
      <c r="D20" s="5">
        <v>5</v>
      </c>
      <c r="E20" s="11">
        <v>1723.41</v>
      </c>
      <c r="F20" s="11">
        <v>28.52</v>
      </c>
      <c r="G20" s="11">
        <v>43.68</v>
      </c>
      <c r="H20" s="30"/>
      <c r="I20" s="30"/>
      <c r="J20" s="30"/>
      <c r="V20" s="30"/>
      <c r="W20" s="30"/>
      <c r="X20" s="30"/>
      <c r="Y20" s="30"/>
      <c r="Z20" s="30"/>
      <c r="AA20" s="30"/>
      <c r="AB20" s="30"/>
      <c r="AC20" s="30"/>
    </row>
    <row r="21" spans="2:29" x14ac:dyDescent="0.3">
      <c r="B21" s="91"/>
      <c r="C21" s="98"/>
      <c r="D21" s="5">
        <v>6</v>
      </c>
      <c r="E21" s="11">
        <v>1890.54</v>
      </c>
      <c r="F21" s="11">
        <v>60.68</v>
      </c>
      <c r="G21" s="11">
        <v>5.08</v>
      </c>
      <c r="H21" s="30"/>
      <c r="I21" s="30"/>
      <c r="J21" s="30"/>
      <c r="V21" s="30"/>
      <c r="W21" s="30"/>
      <c r="X21" s="30"/>
      <c r="Y21" s="30"/>
      <c r="Z21" s="30"/>
      <c r="AA21" s="30"/>
      <c r="AB21" s="30"/>
      <c r="AC21" s="30"/>
    </row>
    <row r="22" spans="2:29" x14ac:dyDescent="0.3">
      <c r="B22" s="91"/>
      <c r="C22" s="98"/>
      <c r="D22" s="5">
        <v>7</v>
      </c>
      <c r="E22" s="11">
        <v>1051.06</v>
      </c>
      <c r="F22" s="11">
        <v>7.6</v>
      </c>
      <c r="G22" s="11">
        <v>147.08000000000001</v>
      </c>
      <c r="H22" s="30"/>
      <c r="I22" s="30"/>
      <c r="J22" s="30"/>
      <c r="V22" s="30"/>
      <c r="W22" s="30"/>
      <c r="X22" s="30"/>
      <c r="Y22" s="30"/>
      <c r="Z22" s="30"/>
      <c r="AA22" s="30"/>
      <c r="AB22" s="30"/>
      <c r="AC22" s="30"/>
    </row>
    <row r="23" spans="2:29" x14ac:dyDescent="0.3">
      <c r="B23" s="91"/>
      <c r="C23" s="98"/>
      <c r="D23" s="5">
        <v>8</v>
      </c>
      <c r="E23" s="11">
        <v>792.35699999999997</v>
      </c>
      <c r="F23" s="11">
        <v>120.84</v>
      </c>
      <c r="G23" s="11">
        <v>11.44</v>
      </c>
      <c r="H23" s="30"/>
      <c r="I23" s="30"/>
      <c r="J23" s="30"/>
      <c r="V23" s="30"/>
      <c r="W23" s="30"/>
      <c r="X23" s="30"/>
      <c r="Y23" s="30"/>
      <c r="Z23" s="30"/>
      <c r="AA23" s="30"/>
      <c r="AB23" s="30"/>
      <c r="AC23" s="30"/>
    </row>
    <row r="24" spans="2:29" x14ac:dyDescent="0.3">
      <c r="B24" s="91"/>
      <c r="C24" s="98"/>
      <c r="D24" s="5" t="s">
        <v>10</v>
      </c>
      <c r="E24" s="42">
        <f>AVERAGE(E16:E23)</f>
        <v>1499.722125</v>
      </c>
      <c r="F24" s="42">
        <f>AVERAGE(F16:F23)</f>
        <v>48.550475000000006</v>
      </c>
      <c r="G24" s="42">
        <f>AVERAGE(G16:G23)</f>
        <v>38.224696999999999</v>
      </c>
      <c r="H24" s="30"/>
      <c r="I24" s="30"/>
      <c r="J24" s="30"/>
      <c r="V24" s="30"/>
      <c r="W24" s="30"/>
      <c r="X24" s="30"/>
      <c r="Y24" s="30"/>
      <c r="Z24" s="30"/>
      <c r="AA24" s="30"/>
      <c r="AB24" s="30"/>
      <c r="AC24" s="30"/>
    </row>
    <row r="25" spans="2:29" x14ac:dyDescent="0.3">
      <c r="B25" s="92"/>
      <c r="C25" s="99"/>
      <c r="D25" s="5" t="s">
        <v>1</v>
      </c>
      <c r="E25" s="42">
        <f>STDEV(E16:E23)/SQRT(8)</f>
        <v>153.73347937565256</v>
      </c>
      <c r="F25" s="42">
        <f>STDEV(F16:F23)/SQRT(8)</f>
        <v>13.357934405542188</v>
      </c>
      <c r="G25" s="42">
        <f>STDEV(G16:G23)/SQRT(8)</f>
        <v>17.833378745938603</v>
      </c>
      <c r="H25" s="30"/>
      <c r="I25" s="30"/>
      <c r="J25" s="30"/>
      <c r="V25" s="30"/>
      <c r="W25" s="30"/>
      <c r="X25" s="30"/>
      <c r="Y25" s="30"/>
      <c r="Z25" s="30"/>
      <c r="AA25" s="30"/>
      <c r="AB25" s="30"/>
      <c r="AC25" s="30"/>
    </row>
    <row r="26" spans="2:29" x14ac:dyDescent="0.3">
      <c r="C26" s="1"/>
      <c r="D26" s="8" t="s">
        <v>10</v>
      </c>
      <c r="E26" s="36">
        <f>AVERAGE(E6:E13,E16:E23)</f>
        <v>1495.703125</v>
      </c>
      <c r="F26" s="36">
        <f>AVERAGE(F6:F13,F16:F23)</f>
        <v>45.39130625</v>
      </c>
      <c r="G26" s="36">
        <f>AVERAGE(G6:G13,G16:G23)</f>
        <v>41.848351624999999</v>
      </c>
      <c r="H26" s="30"/>
      <c r="I26" s="30"/>
      <c r="J26" s="30"/>
      <c r="V26" s="30"/>
      <c r="W26" s="30"/>
      <c r="X26" s="30"/>
      <c r="Y26" s="30"/>
      <c r="Z26" s="30"/>
      <c r="AA26" s="30"/>
      <c r="AB26" s="30"/>
      <c r="AC26" s="30"/>
    </row>
    <row r="27" spans="2:29" x14ac:dyDescent="0.3">
      <c r="C27" s="1"/>
      <c r="D27" s="8" t="s">
        <v>1</v>
      </c>
      <c r="E27" s="36">
        <f>STDEV(E6:E13,E16:E23)/SQRT(16)</f>
        <v>105.53878222052124</v>
      </c>
      <c r="F27" s="36">
        <f>STDEV(F6:F13,F16:F23)/SQRT(16)</f>
        <v>8.0285906224747237</v>
      </c>
      <c r="G27" s="36">
        <f>STDEV(G6:G13,G16:G23)/SQRT(16)</f>
        <v>14.221498270096234</v>
      </c>
      <c r="H27" s="30"/>
      <c r="I27" s="30"/>
      <c r="J27" s="30"/>
      <c r="V27" s="30"/>
      <c r="W27" s="30"/>
      <c r="X27" s="30"/>
      <c r="Y27" s="30"/>
      <c r="Z27" s="30"/>
      <c r="AA27" s="30"/>
      <c r="AB27" s="30"/>
      <c r="AC27" s="30"/>
    </row>
    <row r="28" spans="2:29" x14ac:dyDescent="0.3">
      <c r="C28" s="1"/>
      <c r="D28" s="47"/>
      <c r="E28" s="28"/>
      <c r="F28" s="29"/>
      <c r="G28" s="29"/>
      <c r="H28" s="30"/>
      <c r="I28" s="30"/>
      <c r="J28" s="30"/>
      <c r="V28" s="30"/>
      <c r="W28" s="30"/>
      <c r="X28" s="30"/>
      <c r="Y28" s="30"/>
      <c r="Z28" s="30"/>
      <c r="AA28" s="30"/>
      <c r="AB28" s="30"/>
      <c r="AC28" s="30"/>
    </row>
    <row r="29" spans="2:29" ht="15" customHeight="1" x14ac:dyDescent="0.3">
      <c r="B29" s="100" t="s">
        <v>8</v>
      </c>
      <c r="C29" s="103" t="s">
        <v>6</v>
      </c>
      <c r="D29" s="14">
        <v>1</v>
      </c>
      <c r="E29" s="28">
        <v>1927.43</v>
      </c>
      <c r="F29" s="28">
        <v>43.44</v>
      </c>
      <c r="G29" s="28">
        <v>16.239999999999998</v>
      </c>
      <c r="H29" s="30"/>
      <c r="I29" s="30"/>
      <c r="J29" s="30"/>
      <c r="V29" s="30"/>
      <c r="W29" s="30"/>
      <c r="X29" s="30"/>
      <c r="Y29" s="30"/>
      <c r="Z29" s="30"/>
      <c r="AA29" s="30"/>
      <c r="AB29" s="30"/>
      <c r="AC29" s="30"/>
    </row>
    <row r="30" spans="2:29" x14ac:dyDescent="0.3">
      <c r="B30" s="101"/>
      <c r="C30" s="104"/>
      <c r="D30" s="14">
        <v>2</v>
      </c>
      <c r="E30" s="28">
        <v>2182.46</v>
      </c>
      <c r="F30" s="28">
        <v>96.88</v>
      </c>
      <c r="G30" s="28">
        <v>28.8</v>
      </c>
      <c r="H30" s="30"/>
      <c r="I30" s="30"/>
      <c r="J30" s="30"/>
      <c r="V30" s="30"/>
      <c r="W30" s="30"/>
      <c r="X30" s="30"/>
      <c r="Y30" s="30"/>
      <c r="Z30" s="30"/>
      <c r="AA30" s="30"/>
      <c r="AB30" s="30"/>
      <c r="AC30" s="30"/>
    </row>
    <row r="31" spans="2:29" x14ac:dyDescent="0.3">
      <c r="B31" s="101"/>
      <c r="C31" s="104"/>
      <c r="D31" s="14">
        <v>3</v>
      </c>
      <c r="E31" s="28">
        <v>2123.62</v>
      </c>
      <c r="F31" s="28">
        <v>51.300800000000002</v>
      </c>
      <c r="G31" s="28">
        <v>0</v>
      </c>
      <c r="H31" s="30"/>
      <c r="I31" s="30"/>
      <c r="J31" s="30"/>
      <c r="V31" s="30"/>
      <c r="W31" s="30"/>
      <c r="X31" s="30"/>
      <c r="Y31" s="30"/>
      <c r="Z31" s="30"/>
      <c r="AA31" s="30"/>
      <c r="AB31" s="30"/>
      <c r="AC31" s="30"/>
    </row>
    <row r="32" spans="2:29" x14ac:dyDescent="0.3">
      <c r="B32" s="101"/>
      <c r="C32" s="104"/>
      <c r="D32" s="14">
        <v>4</v>
      </c>
      <c r="E32" s="28">
        <v>1956.58</v>
      </c>
      <c r="F32" s="28">
        <v>33.36</v>
      </c>
      <c r="G32" s="28">
        <v>44.48</v>
      </c>
    </row>
    <row r="33" spans="2:7" x14ac:dyDescent="0.3">
      <c r="B33" s="101"/>
      <c r="C33" s="104"/>
      <c r="D33" s="14">
        <v>5</v>
      </c>
      <c r="E33" s="11">
        <v>1474.54</v>
      </c>
      <c r="F33" s="11">
        <v>47.44</v>
      </c>
      <c r="G33" s="11">
        <v>23.84</v>
      </c>
    </row>
    <row r="34" spans="2:7" x14ac:dyDescent="0.3">
      <c r="B34" s="101"/>
      <c r="C34" s="104"/>
      <c r="D34" s="14">
        <v>6</v>
      </c>
      <c r="E34" s="11">
        <v>1836.73</v>
      </c>
      <c r="F34" s="11">
        <v>8.4</v>
      </c>
      <c r="G34" s="11">
        <v>45.48</v>
      </c>
    </row>
    <row r="35" spans="2:7" x14ac:dyDescent="0.3">
      <c r="B35" s="101"/>
      <c r="C35" s="104"/>
      <c r="D35" s="14">
        <v>7</v>
      </c>
      <c r="E35" s="11">
        <v>861.67200000000003</v>
      </c>
      <c r="F35" s="11">
        <v>4.32</v>
      </c>
      <c r="G35" s="11">
        <v>32.36</v>
      </c>
    </row>
    <row r="36" spans="2:7" ht="15.6" customHeight="1" x14ac:dyDescent="0.3">
      <c r="B36" s="101"/>
      <c r="C36" s="104"/>
      <c r="D36" s="14">
        <v>8</v>
      </c>
      <c r="E36" s="11">
        <v>797.73599999999999</v>
      </c>
      <c r="F36" s="11">
        <v>11.36</v>
      </c>
      <c r="G36" s="11">
        <v>133.32</v>
      </c>
    </row>
    <row r="37" spans="2:7" ht="14.4" customHeight="1" x14ac:dyDescent="0.3">
      <c r="B37" s="101"/>
      <c r="C37" s="104"/>
      <c r="D37" s="14" t="s">
        <v>10</v>
      </c>
      <c r="E37" s="42">
        <f>AVERAGE(E29:E36)</f>
        <v>1645.0960000000002</v>
      </c>
      <c r="F37" s="42">
        <f>AVERAGE(F29:F36)</f>
        <v>37.062599999999996</v>
      </c>
      <c r="G37" s="42">
        <f>AVERAGE(G29:G36)</f>
        <v>40.564999999999998</v>
      </c>
    </row>
    <row r="38" spans="2:7" x14ac:dyDescent="0.3">
      <c r="B38" s="101"/>
      <c r="C38" s="105"/>
      <c r="D38" s="14" t="s">
        <v>1</v>
      </c>
      <c r="E38" s="42">
        <f>STDEV(E29:E36)/SQRT(8)</f>
        <v>193.28296842010084</v>
      </c>
      <c r="F38" s="42">
        <f>STDEV(F29:F36)/SQRT(8)</f>
        <v>10.771295129184793</v>
      </c>
      <c r="G38" s="42">
        <f>STDEV(G29:G36)/SQRT(8)</f>
        <v>14.24634176100758</v>
      </c>
    </row>
    <row r="39" spans="2:7" x14ac:dyDescent="0.3">
      <c r="B39" s="101"/>
      <c r="C39" s="106" t="s">
        <v>7</v>
      </c>
      <c r="D39" s="17">
        <v>1</v>
      </c>
      <c r="E39" s="28">
        <v>2186.15</v>
      </c>
      <c r="F39" s="28">
        <v>69.777500000000003</v>
      </c>
      <c r="G39" s="28">
        <v>10.0099</v>
      </c>
    </row>
    <row r="40" spans="2:7" x14ac:dyDescent="0.3">
      <c r="B40" s="101"/>
      <c r="C40" s="107"/>
      <c r="D40" s="17">
        <v>2</v>
      </c>
      <c r="E40" s="28">
        <v>1886.04</v>
      </c>
      <c r="F40" s="28">
        <v>42</v>
      </c>
      <c r="G40" s="28">
        <v>9.3842999999999996</v>
      </c>
    </row>
    <row r="41" spans="2:7" x14ac:dyDescent="0.3">
      <c r="B41" s="101"/>
      <c r="C41" s="107"/>
      <c r="D41" s="17">
        <v>3</v>
      </c>
      <c r="E41" s="28">
        <v>1985.25</v>
      </c>
      <c r="F41" s="28">
        <v>9.6</v>
      </c>
      <c r="G41" s="28">
        <v>0</v>
      </c>
    </row>
    <row r="42" spans="2:7" x14ac:dyDescent="0.3">
      <c r="B42" s="101"/>
      <c r="C42" s="107"/>
      <c r="D42" s="17">
        <v>4</v>
      </c>
      <c r="E42" s="28">
        <v>1782.74</v>
      </c>
      <c r="F42" s="28">
        <v>35.520000000000003</v>
      </c>
      <c r="G42" s="28">
        <v>0</v>
      </c>
    </row>
    <row r="43" spans="2:7" x14ac:dyDescent="0.3">
      <c r="B43" s="101"/>
      <c r="C43" s="107"/>
      <c r="D43" s="17">
        <v>5</v>
      </c>
      <c r="E43" s="11">
        <v>941.73199999999997</v>
      </c>
      <c r="F43" s="11">
        <v>52.2</v>
      </c>
      <c r="G43" s="11">
        <v>0</v>
      </c>
    </row>
    <row r="44" spans="2:7" x14ac:dyDescent="0.3">
      <c r="B44" s="101"/>
      <c r="C44" s="107"/>
      <c r="D44" s="17">
        <v>6</v>
      </c>
      <c r="E44" s="11">
        <v>969.73800000000006</v>
      </c>
      <c r="F44" s="11">
        <v>127.8</v>
      </c>
      <c r="G44" s="11">
        <v>0</v>
      </c>
    </row>
    <row r="45" spans="2:7" x14ac:dyDescent="0.3">
      <c r="B45" s="101"/>
      <c r="C45" s="107"/>
      <c r="D45" s="17">
        <v>7</v>
      </c>
      <c r="E45" s="11">
        <v>1227.79</v>
      </c>
      <c r="F45" s="11">
        <v>27.44</v>
      </c>
      <c r="G45" s="11">
        <v>223.76</v>
      </c>
    </row>
    <row r="46" spans="2:7" x14ac:dyDescent="0.3">
      <c r="B46" s="101"/>
      <c r="C46" s="107"/>
      <c r="D46" s="17">
        <v>8</v>
      </c>
      <c r="E46" s="11">
        <v>1253.47</v>
      </c>
      <c r="F46" s="11">
        <v>37.24</v>
      </c>
      <c r="G46" s="11">
        <v>148.76</v>
      </c>
    </row>
    <row r="47" spans="2:7" x14ac:dyDescent="0.3">
      <c r="B47" s="101"/>
      <c r="C47" s="107"/>
      <c r="D47" s="17" t="s">
        <v>10</v>
      </c>
      <c r="E47" s="42">
        <f>AVERAGE(E39:E46)</f>
        <v>1529.1137499999998</v>
      </c>
      <c r="F47" s="42">
        <f>AVERAGE(F39:F46)</f>
        <v>50.197187500000005</v>
      </c>
      <c r="G47" s="42">
        <f>AVERAGE(G39:G46)</f>
        <v>48.989274999999999</v>
      </c>
    </row>
    <row r="48" spans="2:7" x14ac:dyDescent="0.3">
      <c r="B48" s="102"/>
      <c r="C48" s="108"/>
      <c r="D48" s="17" t="s">
        <v>1</v>
      </c>
      <c r="E48" s="42">
        <f>STDEV(E39:E46)/SQRT(8)</f>
        <v>171.97246271234343</v>
      </c>
      <c r="F48" s="42">
        <f>STDEV(F39:F46)/SQRT(8)</f>
        <v>12.695696713966244</v>
      </c>
      <c r="G48" s="42">
        <f>STDEV(G39:G46)/SQRT(8)</f>
        <v>30.81823030294354</v>
      </c>
    </row>
    <row r="49" spans="2:7" x14ac:dyDescent="0.3">
      <c r="D49" s="8" t="s">
        <v>10</v>
      </c>
      <c r="E49" s="36">
        <f>AVERAGE(E29:E36,E39:E46)</f>
        <v>1587.1048750000004</v>
      </c>
      <c r="F49" s="36">
        <f>AVERAGE(F29:F36,F39:F46)</f>
        <v>43.629893750000001</v>
      </c>
      <c r="G49" s="36">
        <f>AVERAGE(G29:G36,G39:G46)</f>
        <v>44.777137499999995</v>
      </c>
    </row>
    <row r="50" spans="2:7" x14ac:dyDescent="0.3">
      <c r="D50" s="8" t="s">
        <v>1</v>
      </c>
      <c r="E50" s="36">
        <f>STDEV(E29:E36,E39:E46)/SQRT(16)</f>
        <v>125.86444796499217</v>
      </c>
      <c r="F50" s="36">
        <f>STDEV(F29:F36,F39:F46)/SQRT(16)</f>
        <v>8.2192239923419219</v>
      </c>
      <c r="G50" s="36">
        <f>STDEV(G29:G36,G39:G46)/SQRT(16)</f>
        <v>16.436276152335203</v>
      </c>
    </row>
    <row r="51" spans="2:7" x14ac:dyDescent="0.3">
      <c r="D51" s="11"/>
      <c r="E51" s="28"/>
      <c r="F51" s="29"/>
      <c r="G51" s="29"/>
    </row>
    <row r="52" spans="2:7" x14ac:dyDescent="0.3">
      <c r="B52" s="81" t="s">
        <v>9</v>
      </c>
      <c r="C52" s="84" t="s">
        <v>6</v>
      </c>
      <c r="D52" s="50">
        <v>1</v>
      </c>
      <c r="E52" s="28">
        <v>2217.54</v>
      </c>
      <c r="F52" s="28">
        <v>45</v>
      </c>
      <c r="G52" s="28">
        <v>33.72</v>
      </c>
    </row>
    <row r="53" spans="2:7" x14ac:dyDescent="0.3">
      <c r="B53" s="82"/>
      <c r="C53" s="85"/>
      <c r="D53" s="22">
        <v>2</v>
      </c>
      <c r="E53" s="28">
        <v>1710.06</v>
      </c>
      <c r="F53" s="28">
        <v>24.12</v>
      </c>
      <c r="G53" s="28">
        <v>21.08</v>
      </c>
    </row>
    <row r="54" spans="2:7" x14ac:dyDescent="0.3">
      <c r="B54" s="82"/>
      <c r="C54" s="85"/>
      <c r="D54" s="22">
        <v>3</v>
      </c>
      <c r="E54" s="28">
        <v>1671.51</v>
      </c>
      <c r="F54" s="28">
        <v>57.14</v>
      </c>
      <c r="G54" s="28">
        <v>3.5868899999999999</v>
      </c>
    </row>
    <row r="55" spans="2:7" x14ac:dyDescent="0.3">
      <c r="B55" s="82"/>
      <c r="C55" s="85"/>
      <c r="D55" s="22">
        <v>4</v>
      </c>
      <c r="E55" s="28">
        <v>1585.34</v>
      </c>
      <c r="F55" s="28">
        <v>28.027799999999999</v>
      </c>
      <c r="G55" s="28">
        <v>24.899699999999999</v>
      </c>
    </row>
    <row r="56" spans="2:7" x14ac:dyDescent="0.3">
      <c r="B56" s="82"/>
      <c r="C56" s="85"/>
      <c r="D56" s="22">
        <v>5</v>
      </c>
      <c r="E56" s="11">
        <v>970.56200000000001</v>
      </c>
      <c r="F56" s="11">
        <v>22.04</v>
      </c>
      <c r="G56" s="11">
        <v>46.36</v>
      </c>
    </row>
    <row r="57" spans="2:7" x14ac:dyDescent="0.3">
      <c r="B57" s="82"/>
      <c r="C57" s="85"/>
      <c r="D57" s="22">
        <v>6</v>
      </c>
      <c r="E57" s="11">
        <v>1757.27</v>
      </c>
      <c r="F57" s="11">
        <v>41.32</v>
      </c>
      <c r="G57" s="11">
        <v>2.56</v>
      </c>
    </row>
    <row r="58" spans="2:7" x14ac:dyDescent="0.3">
      <c r="B58" s="82"/>
      <c r="C58" s="85"/>
      <c r="D58" s="22">
        <v>7</v>
      </c>
      <c r="E58" s="11">
        <v>1297.94</v>
      </c>
      <c r="F58" s="11">
        <v>33.64</v>
      </c>
      <c r="G58" s="11">
        <v>17.399999999999999</v>
      </c>
    </row>
    <row r="59" spans="2:7" x14ac:dyDescent="0.3">
      <c r="B59" s="82"/>
      <c r="C59" s="85"/>
      <c r="D59" s="22">
        <v>8</v>
      </c>
      <c r="E59" s="11">
        <v>829.01900000000001</v>
      </c>
      <c r="F59" s="11">
        <v>13.16</v>
      </c>
      <c r="G59" s="11">
        <v>80.239999999999995</v>
      </c>
    </row>
    <row r="60" spans="2:7" x14ac:dyDescent="0.3">
      <c r="B60" s="82"/>
      <c r="C60" s="85"/>
      <c r="D60" s="22" t="s">
        <v>10</v>
      </c>
      <c r="E60" s="42">
        <f>AVERAGE(E52:E59)</f>
        <v>1504.905125</v>
      </c>
      <c r="F60" s="42">
        <f>AVERAGE(F52:F59)</f>
        <v>33.055975000000004</v>
      </c>
      <c r="G60" s="42">
        <f>AVERAGE(G52:G59)</f>
        <v>28.730823749999999</v>
      </c>
    </row>
    <row r="61" spans="2:7" x14ac:dyDescent="0.3">
      <c r="B61" s="82"/>
      <c r="C61" s="86"/>
      <c r="D61" s="22" t="s">
        <v>1</v>
      </c>
      <c r="E61" s="42">
        <f>STDEV(E52:E59)/SQRT(8)</f>
        <v>159.96825374758356</v>
      </c>
      <c r="F61" s="42">
        <f>STDEV(F52:F59)/SQRT(8)</f>
        <v>5.024353027354084</v>
      </c>
      <c r="G61" s="42">
        <f>STDEV(G52:G59)/SQRT(8)</f>
        <v>8.9717857088740658</v>
      </c>
    </row>
    <row r="62" spans="2:7" x14ac:dyDescent="0.3">
      <c r="B62" s="82"/>
      <c r="C62" s="87" t="s">
        <v>7</v>
      </c>
      <c r="D62" s="25">
        <v>1</v>
      </c>
      <c r="E62" s="28">
        <v>2125.41</v>
      </c>
      <c r="F62" s="28">
        <v>29.76</v>
      </c>
      <c r="G62" s="28">
        <v>7.88</v>
      </c>
    </row>
    <row r="63" spans="2:7" x14ac:dyDescent="0.3">
      <c r="B63" s="82"/>
      <c r="C63" s="88"/>
      <c r="D63" s="25">
        <v>2</v>
      </c>
      <c r="E63" s="28">
        <v>2147.13</v>
      </c>
      <c r="F63" s="28">
        <v>84.68</v>
      </c>
      <c r="G63" s="28">
        <v>0.36</v>
      </c>
    </row>
    <row r="64" spans="2:7" x14ac:dyDescent="0.3">
      <c r="B64" s="82"/>
      <c r="C64" s="88"/>
      <c r="D64" s="25">
        <v>3</v>
      </c>
      <c r="E64" s="28">
        <v>1591.16</v>
      </c>
      <c r="F64" s="28">
        <v>30.24</v>
      </c>
      <c r="G64" s="28">
        <v>0.16</v>
      </c>
    </row>
    <row r="65" spans="2:7" x14ac:dyDescent="0.3">
      <c r="B65" s="82"/>
      <c r="C65" s="88"/>
      <c r="D65" s="25">
        <v>4</v>
      </c>
      <c r="E65" s="28">
        <v>1724.57</v>
      </c>
      <c r="F65" s="28">
        <v>52.12</v>
      </c>
      <c r="G65" s="28">
        <v>12.12</v>
      </c>
    </row>
    <row r="66" spans="2:7" x14ac:dyDescent="0.3">
      <c r="B66" s="82"/>
      <c r="C66" s="88"/>
      <c r="D66" s="25">
        <v>5</v>
      </c>
      <c r="E66" s="11">
        <v>1607.05</v>
      </c>
      <c r="F66" s="11">
        <v>24.08</v>
      </c>
      <c r="G66" s="11">
        <v>81.56</v>
      </c>
    </row>
    <row r="67" spans="2:7" x14ac:dyDescent="0.3">
      <c r="B67" s="82"/>
      <c r="C67" s="88"/>
      <c r="D67" s="25">
        <v>6</v>
      </c>
      <c r="E67" s="11">
        <v>737.97</v>
      </c>
      <c r="F67" s="11">
        <v>5.4</v>
      </c>
      <c r="G67" s="11">
        <v>138.68</v>
      </c>
    </row>
    <row r="68" spans="2:7" x14ac:dyDescent="0.3">
      <c r="B68" s="82"/>
      <c r="C68" s="88"/>
      <c r="D68" s="25">
        <v>7</v>
      </c>
      <c r="E68" s="11">
        <v>1248.49</v>
      </c>
      <c r="F68" s="11">
        <v>6.24</v>
      </c>
      <c r="G68" s="11">
        <v>83.08</v>
      </c>
    </row>
    <row r="69" spans="2:7" x14ac:dyDescent="0.3">
      <c r="B69" s="82"/>
      <c r="C69" s="88"/>
      <c r="D69" s="25">
        <v>8</v>
      </c>
      <c r="E69" s="11">
        <v>1260.6500000000001</v>
      </c>
      <c r="F69" s="11">
        <v>31.12</v>
      </c>
      <c r="G69" s="11">
        <v>93.52</v>
      </c>
    </row>
    <row r="70" spans="2:7" x14ac:dyDescent="0.3">
      <c r="B70" s="82"/>
      <c r="C70" s="88"/>
      <c r="D70" s="25" t="s">
        <v>10</v>
      </c>
      <c r="E70" s="42">
        <f>AVERAGE(E62:E69)</f>
        <v>1555.3037499999998</v>
      </c>
      <c r="F70" s="42">
        <f>AVERAGE(F62:F69)</f>
        <v>32.954999999999998</v>
      </c>
      <c r="G70" s="42">
        <f>AVERAGE(G62:G69)</f>
        <v>52.169999999999995</v>
      </c>
    </row>
    <row r="71" spans="2:7" x14ac:dyDescent="0.3">
      <c r="B71" s="83"/>
      <c r="C71" s="89"/>
      <c r="D71" s="25" t="s">
        <v>1</v>
      </c>
      <c r="E71" s="42">
        <f>STDEV(E62:E69)/SQRT(8)</f>
        <v>166.73780868838782</v>
      </c>
      <c r="F71" s="42">
        <f>STDEV(F62:F69)/SQRT(8)</f>
        <v>9.0784814258773494</v>
      </c>
      <c r="G71" s="42">
        <f>STDEV(G62:G69)/SQRT(8)</f>
        <v>18.883063840383528</v>
      </c>
    </row>
    <row r="72" spans="2:7" x14ac:dyDescent="0.3">
      <c r="D72" s="8" t="s">
        <v>10</v>
      </c>
      <c r="E72" s="10">
        <f>AVERAGE(E52:E59,E62:E69)</f>
        <v>1530.1044375000001</v>
      </c>
      <c r="F72" s="10">
        <f>AVERAGE(F52:F59,F62:F69)</f>
        <v>33.005487500000001</v>
      </c>
      <c r="G72" s="10">
        <f>AVERAGE(G52:G59,G62:G69)</f>
        <v>40.450411875</v>
      </c>
    </row>
    <row r="73" spans="2:7" x14ac:dyDescent="0.3">
      <c r="D73" s="8" t="s">
        <v>1</v>
      </c>
      <c r="E73" s="10">
        <f>STDEV(E52:E59,E62:E69)/SQRT(16)</f>
        <v>111.80479776135753</v>
      </c>
      <c r="F73" s="10">
        <f>STDEV(F52:F59,F62:F69)/SQRT(16)</f>
        <v>5.0121377221690135</v>
      </c>
      <c r="G73" s="10">
        <f>STDEV(G52:G59,G62:G69)/SQRT(16)</f>
        <v>10.542198953540604</v>
      </c>
    </row>
  </sheetData>
  <mergeCells count="15">
    <mergeCell ref="B3:B5"/>
    <mergeCell ref="D3:D5"/>
    <mergeCell ref="F3:F4"/>
    <mergeCell ref="G3:G4"/>
    <mergeCell ref="C3:C5"/>
    <mergeCell ref="E3:E4"/>
    <mergeCell ref="B6:B25"/>
    <mergeCell ref="C6:C15"/>
    <mergeCell ref="C16:C25"/>
    <mergeCell ref="B52:B71"/>
    <mergeCell ref="C52:C61"/>
    <mergeCell ref="C62:C71"/>
    <mergeCell ref="B29:B48"/>
    <mergeCell ref="C29:C38"/>
    <mergeCell ref="C39:C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E86D-80B4-4334-AFC3-4267271CB7D3}">
  <dimension ref="B2:AH78"/>
  <sheetViews>
    <sheetView tabSelected="1" topLeftCell="L1" zoomScale="50" zoomScaleNormal="50" workbookViewId="0">
      <selection activeCell="AJ36" sqref="AJ36"/>
    </sheetView>
  </sheetViews>
  <sheetFormatPr baseColWidth="10" defaultColWidth="11.44140625" defaultRowHeight="14.4" x14ac:dyDescent="0.3"/>
  <cols>
    <col min="1" max="1" width="11.44140625" customWidth="1"/>
    <col min="2" max="2" width="16.44140625" customWidth="1"/>
    <col min="3" max="3" width="13.109375" customWidth="1"/>
    <col min="4" max="4" width="14.21875" customWidth="1"/>
    <col min="5" max="5" width="18" customWidth="1"/>
    <col min="8" max="8" width="15.44140625" customWidth="1"/>
    <col min="9" max="9" width="12.77734375" customWidth="1"/>
    <col min="10" max="10" width="13.88671875" customWidth="1"/>
    <col min="11" max="11" width="15.88671875" customWidth="1"/>
    <col min="12" max="12" width="18.77734375" customWidth="1"/>
    <col min="17" max="17" width="15.6640625" customWidth="1"/>
    <col min="18" max="18" width="12.5546875" customWidth="1"/>
    <col min="20" max="20" width="15.44140625" customWidth="1"/>
    <col min="21" max="21" width="18.33203125" customWidth="1"/>
    <col min="24" max="24" width="13.21875" bestFit="1" customWidth="1"/>
    <col min="26" max="26" width="15.44140625" customWidth="1"/>
    <col min="27" max="27" width="13.21875" customWidth="1"/>
    <col min="29" max="29" width="15.44140625" customWidth="1"/>
    <col min="30" max="30" width="20.109375" customWidth="1"/>
  </cols>
  <sheetData>
    <row r="2" spans="2:33" ht="23.4" x14ac:dyDescent="0.45">
      <c r="D2" s="48" t="s">
        <v>27</v>
      </c>
      <c r="K2" s="48" t="s">
        <v>34</v>
      </c>
      <c r="T2" s="48" t="s">
        <v>33</v>
      </c>
      <c r="AC2" s="48" t="s">
        <v>35</v>
      </c>
    </row>
    <row r="4" spans="2:33" ht="14.4" customHeight="1" x14ac:dyDescent="0.3">
      <c r="B4" s="109" t="s">
        <v>3</v>
      </c>
      <c r="C4" s="110" t="s">
        <v>5</v>
      </c>
      <c r="D4" s="110" t="s">
        <v>0</v>
      </c>
      <c r="E4" s="110" t="s">
        <v>23</v>
      </c>
      <c r="F4" s="116" t="s">
        <v>26</v>
      </c>
      <c r="G4" s="1"/>
      <c r="H4" s="109" t="s">
        <v>3</v>
      </c>
      <c r="I4" s="110" t="s">
        <v>5</v>
      </c>
      <c r="J4" s="110" t="s">
        <v>0</v>
      </c>
      <c r="K4" s="110" t="s">
        <v>23</v>
      </c>
      <c r="L4" s="113" t="s">
        <v>28</v>
      </c>
      <c r="M4" s="115" t="s">
        <v>29</v>
      </c>
      <c r="N4" s="113" t="s">
        <v>30</v>
      </c>
      <c r="O4" s="109" t="s">
        <v>31</v>
      </c>
      <c r="P4" s="1"/>
      <c r="Q4" s="109" t="s">
        <v>3</v>
      </c>
      <c r="R4" s="110" t="s">
        <v>5</v>
      </c>
      <c r="S4" s="110" t="s">
        <v>0</v>
      </c>
      <c r="T4" s="110" t="s">
        <v>23</v>
      </c>
      <c r="U4" s="113" t="s">
        <v>28</v>
      </c>
      <c r="V4" s="115" t="s">
        <v>36</v>
      </c>
      <c r="W4" s="113" t="s">
        <v>37</v>
      </c>
      <c r="X4" s="109" t="s">
        <v>31</v>
      </c>
      <c r="Z4" s="109" t="s">
        <v>3</v>
      </c>
      <c r="AA4" s="110" t="s">
        <v>5</v>
      </c>
      <c r="AB4" s="110" t="s">
        <v>0</v>
      </c>
      <c r="AC4" s="110" t="s">
        <v>23</v>
      </c>
      <c r="AD4" s="113" t="s">
        <v>28</v>
      </c>
      <c r="AE4" s="115" t="s">
        <v>29</v>
      </c>
      <c r="AF4" s="113" t="s">
        <v>30</v>
      </c>
      <c r="AG4" s="109" t="s">
        <v>31</v>
      </c>
    </row>
    <row r="5" spans="2:33" x14ac:dyDescent="0.3">
      <c r="B5" s="109"/>
      <c r="C5" s="111"/>
      <c r="D5" s="111"/>
      <c r="E5" s="112"/>
      <c r="F5" s="117"/>
      <c r="H5" s="109"/>
      <c r="I5" s="111"/>
      <c r="J5" s="111"/>
      <c r="K5" s="112"/>
      <c r="L5" s="113"/>
      <c r="M5" s="115"/>
      <c r="N5" s="113"/>
      <c r="O5" s="109"/>
      <c r="P5" s="47"/>
      <c r="Q5" s="109"/>
      <c r="R5" s="111"/>
      <c r="S5" s="111"/>
      <c r="T5" s="112"/>
      <c r="U5" s="113"/>
      <c r="V5" s="115"/>
      <c r="W5" s="113"/>
      <c r="X5" s="109"/>
      <c r="Z5" s="109"/>
      <c r="AA5" s="111"/>
      <c r="AB5" s="111"/>
      <c r="AC5" s="112"/>
      <c r="AD5" s="113"/>
      <c r="AE5" s="115"/>
      <c r="AF5" s="113"/>
      <c r="AG5" s="109"/>
    </row>
    <row r="6" spans="2:33" x14ac:dyDescent="0.3">
      <c r="B6" s="109"/>
      <c r="C6" s="112"/>
      <c r="D6" s="112"/>
      <c r="E6" s="45" t="s">
        <v>22</v>
      </c>
      <c r="F6" s="45" t="s">
        <v>21</v>
      </c>
      <c r="G6" s="11"/>
      <c r="H6" s="109"/>
      <c r="I6" s="112"/>
      <c r="J6" s="112"/>
      <c r="K6" s="45" t="s">
        <v>22</v>
      </c>
      <c r="L6" s="45" t="s">
        <v>21</v>
      </c>
      <c r="M6" s="45" t="s">
        <v>21</v>
      </c>
      <c r="N6" s="45" t="s">
        <v>21</v>
      </c>
      <c r="O6" s="45" t="s">
        <v>21</v>
      </c>
      <c r="P6" s="11"/>
      <c r="Q6" s="109"/>
      <c r="R6" s="112"/>
      <c r="S6" s="112"/>
      <c r="T6" s="45" t="s">
        <v>22</v>
      </c>
      <c r="U6" s="45" t="s">
        <v>21</v>
      </c>
      <c r="V6" s="45" t="s">
        <v>21</v>
      </c>
      <c r="W6" s="45" t="s">
        <v>21</v>
      </c>
      <c r="X6" s="45" t="s">
        <v>21</v>
      </c>
      <c r="Z6" s="109"/>
      <c r="AA6" s="112"/>
      <c r="AB6" s="112"/>
      <c r="AC6" s="45" t="s">
        <v>22</v>
      </c>
      <c r="AD6" s="45" t="s">
        <v>21</v>
      </c>
      <c r="AE6" s="45" t="s">
        <v>21</v>
      </c>
      <c r="AF6" s="45" t="s">
        <v>21</v>
      </c>
      <c r="AG6" s="45" t="s">
        <v>21</v>
      </c>
    </row>
    <row r="7" spans="2:33" x14ac:dyDescent="0.3">
      <c r="B7" s="90" t="s">
        <v>4</v>
      </c>
      <c r="C7" s="93" t="s">
        <v>6</v>
      </c>
      <c r="D7" s="49">
        <v>1</v>
      </c>
      <c r="E7" s="11">
        <v>3505.71</v>
      </c>
      <c r="F7" s="11">
        <v>257.83999999999997</v>
      </c>
      <c r="G7" s="11"/>
      <c r="H7" s="90" t="s">
        <v>4</v>
      </c>
      <c r="I7" s="93" t="s">
        <v>6</v>
      </c>
      <c r="J7" s="49">
        <v>1</v>
      </c>
      <c r="K7" s="11">
        <v>2376.91</v>
      </c>
      <c r="L7" s="11">
        <v>21.28</v>
      </c>
      <c r="M7" s="11">
        <v>10.32</v>
      </c>
      <c r="N7" s="11">
        <v>10.959999999999999</v>
      </c>
      <c r="O7" s="28">
        <f>(M7-N7)/(M7+N7)</f>
        <v>-3.0075187969924755E-2</v>
      </c>
      <c r="P7" s="11"/>
      <c r="Q7" s="90" t="s">
        <v>4</v>
      </c>
      <c r="R7" s="93" t="s">
        <v>6</v>
      </c>
      <c r="S7" s="49">
        <v>1</v>
      </c>
      <c r="T7" s="11">
        <v>1839.43</v>
      </c>
      <c r="U7" s="11">
        <v>15.52</v>
      </c>
      <c r="V7" s="11">
        <v>8.56</v>
      </c>
      <c r="W7" s="11">
        <v>6.96</v>
      </c>
      <c r="X7" s="51">
        <f>(V7-W7)/(V7+W7)</f>
        <v>0.10309278350515468</v>
      </c>
      <c r="Z7" s="90" t="s">
        <v>4</v>
      </c>
      <c r="AA7" s="93" t="s">
        <v>6</v>
      </c>
      <c r="AB7" s="49">
        <v>1</v>
      </c>
      <c r="AC7" s="11">
        <v>3478.47</v>
      </c>
      <c r="AD7" s="11">
        <v>33.64</v>
      </c>
      <c r="AE7" s="11">
        <v>15.639999999999999</v>
      </c>
      <c r="AF7" s="11">
        <v>18</v>
      </c>
      <c r="AG7" s="28">
        <f>(AE7-AF7)/(AE7+AF7)</f>
        <v>-7.0154577883472097E-2</v>
      </c>
    </row>
    <row r="8" spans="2:33" x14ac:dyDescent="0.3">
      <c r="B8" s="91"/>
      <c r="C8" s="94"/>
      <c r="D8" s="49">
        <v>2</v>
      </c>
      <c r="E8" s="11">
        <v>3550.03</v>
      </c>
      <c r="F8" s="11">
        <v>41.32</v>
      </c>
      <c r="G8" s="11"/>
      <c r="H8" s="91"/>
      <c r="I8" s="94"/>
      <c r="J8" s="49">
        <v>2</v>
      </c>
      <c r="K8" s="11">
        <v>2986.15</v>
      </c>
      <c r="L8" s="11">
        <v>23.96</v>
      </c>
      <c r="M8" s="11">
        <v>13.279999999999998</v>
      </c>
      <c r="N8" s="11">
        <v>10.680000000000001</v>
      </c>
      <c r="O8" s="28">
        <f t="shared" ref="O8:O14" si="0">(M8-N8)/(M8+N8)</f>
        <v>0.10851419031719516</v>
      </c>
      <c r="P8" s="11"/>
      <c r="Q8" s="91"/>
      <c r="R8" s="94"/>
      <c r="S8" s="49">
        <v>2</v>
      </c>
      <c r="T8" s="11">
        <v>3079.8</v>
      </c>
      <c r="U8" s="11">
        <v>15.32</v>
      </c>
      <c r="V8" s="11">
        <v>9.2800000000000011</v>
      </c>
      <c r="W8" s="11">
        <v>6.04</v>
      </c>
      <c r="X8" s="51">
        <f t="shared" ref="X8:X14" si="1">(V8-W8)/(V8+W8)</f>
        <v>0.21148825065274157</v>
      </c>
      <c r="Z8" s="91"/>
      <c r="AA8" s="94"/>
      <c r="AB8" s="49">
        <v>2</v>
      </c>
      <c r="AC8" s="11">
        <v>3945.91</v>
      </c>
      <c r="AD8" s="11">
        <v>23.919999999999998</v>
      </c>
      <c r="AE8" s="11">
        <v>12.879999999999999</v>
      </c>
      <c r="AF8" s="11">
        <v>11.04</v>
      </c>
      <c r="AG8" s="28">
        <f t="shared" ref="AG8:AG14" si="2">(AE8-AF8)/(AE8+AF8)</f>
        <v>7.6923076923076927E-2</v>
      </c>
    </row>
    <row r="9" spans="2:33" x14ac:dyDescent="0.3">
      <c r="B9" s="91"/>
      <c r="C9" s="94"/>
      <c r="D9" s="49">
        <v>3</v>
      </c>
      <c r="E9" s="11">
        <v>3902</v>
      </c>
      <c r="F9" s="11">
        <v>20.76</v>
      </c>
      <c r="G9" s="11"/>
      <c r="H9" s="91"/>
      <c r="I9" s="94"/>
      <c r="J9" s="49">
        <v>3</v>
      </c>
      <c r="K9" s="11">
        <v>3361.33</v>
      </c>
      <c r="L9" s="11">
        <v>81.12</v>
      </c>
      <c r="M9" s="11">
        <v>42.319999999999993</v>
      </c>
      <c r="N9" s="11">
        <v>38.800000000000004</v>
      </c>
      <c r="O9" s="28">
        <f t="shared" si="0"/>
        <v>4.339250493096633E-2</v>
      </c>
      <c r="P9" s="11"/>
      <c r="Q9" s="91"/>
      <c r="R9" s="94"/>
      <c r="S9" s="49">
        <v>3</v>
      </c>
      <c r="T9" s="30">
        <v>2955</v>
      </c>
      <c r="U9" s="11">
        <v>51.959999999999994</v>
      </c>
      <c r="V9" s="11">
        <v>32.44</v>
      </c>
      <c r="W9" s="11">
        <v>19.52</v>
      </c>
      <c r="X9" s="51">
        <f t="shared" si="1"/>
        <v>0.24865280985373364</v>
      </c>
      <c r="Z9" s="91"/>
      <c r="AA9" s="94"/>
      <c r="AB9" s="49">
        <v>3</v>
      </c>
      <c r="AC9" s="11">
        <v>3379.77</v>
      </c>
      <c r="AD9" s="11">
        <v>52.519999999999996</v>
      </c>
      <c r="AE9" s="11">
        <v>30.319999999999997</v>
      </c>
      <c r="AF9" s="11">
        <v>22.200000000000003</v>
      </c>
      <c r="AG9" s="28">
        <f t="shared" si="2"/>
        <v>0.1546077684691545</v>
      </c>
    </row>
    <row r="10" spans="2:33" x14ac:dyDescent="0.3">
      <c r="B10" s="91"/>
      <c r="C10" s="94"/>
      <c r="D10" s="49">
        <v>4</v>
      </c>
      <c r="E10" s="11">
        <v>3307.38</v>
      </c>
      <c r="F10" s="11">
        <v>52.96</v>
      </c>
      <c r="G10" s="11"/>
      <c r="H10" s="91"/>
      <c r="I10" s="94"/>
      <c r="J10" s="49">
        <v>4</v>
      </c>
      <c r="K10" s="11">
        <v>3693.61</v>
      </c>
      <c r="L10" s="11">
        <v>42.76</v>
      </c>
      <c r="M10" s="11">
        <v>20.64</v>
      </c>
      <c r="N10" s="11">
        <v>22.119999999999997</v>
      </c>
      <c r="O10" s="28">
        <f t="shared" si="0"/>
        <v>-3.4611786716557458E-2</v>
      </c>
      <c r="P10" s="11"/>
      <c r="Q10" s="91"/>
      <c r="R10" s="94"/>
      <c r="S10" s="49">
        <v>4</v>
      </c>
      <c r="T10" s="30">
        <v>2940.92</v>
      </c>
      <c r="U10" s="11">
        <v>36</v>
      </c>
      <c r="V10" s="11">
        <v>22.839999999999996</v>
      </c>
      <c r="W10" s="11">
        <v>13.16</v>
      </c>
      <c r="X10" s="51">
        <f t="shared" si="1"/>
        <v>0.26888888888888879</v>
      </c>
      <c r="Z10" s="91"/>
      <c r="AA10" s="94"/>
      <c r="AB10" s="49">
        <v>4</v>
      </c>
      <c r="AC10" s="11">
        <v>3562.43</v>
      </c>
      <c r="AD10" s="11">
        <v>35.28</v>
      </c>
      <c r="AE10" s="11">
        <v>21.56</v>
      </c>
      <c r="AF10" s="11">
        <v>13.719999999999999</v>
      </c>
      <c r="AG10" s="28">
        <f t="shared" si="2"/>
        <v>0.22222222222222221</v>
      </c>
    </row>
    <row r="11" spans="2:33" x14ac:dyDescent="0.3">
      <c r="B11" s="91"/>
      <c r="C11" s="94"/>
      <c r="D11" s="49">
        <v>5</v>
      </c>
      <c r="E11" s="11">
        <v>4035.21</v>
      </c>
      <c r="F11" s="11">
        <v>32.880000000000003</v>
      </c>
      <c r="G11" s="11"/>
      <c r="H11" s="91"/>
      <c r="I11" s="94"/>
      <c r="J11" s="49">
        <v>5</v>
      </c>
      <c r="K11" s="11">
        <v>2936.74</v>
      </c>
      <c r="L11" s="11">
        <v>21.24</v>
      </c>
      <c r="M11" s="11">
        <v>5.9999999999999991</v>
      </c>
      <c r="N11" s="11">
        <v>15.24</v>
      </c>
      <c r="O11" s="28">
        <f t="shared" si="0"/>
        <v>-0.43502824858757072</v>
      </c>
      <c r="P11" s="11"/>
      <c r="Q11" s="91"/>
      <c r="R11" s="94"/>
      <c r="S11" s="49">
        <v>5</v>
      </c>
      <c r="T11" s="30">
        <v>2700.58</v>
      </c>
      <c r="U11" s="11">
        <v>21.159999999999997</v>
      </c>
      <c r="V11" s="11">
        <v>16.72</v>
      </c>
      <c r="W11" s="11">
        <v>4.4399999999999995</v>
      </c>
      <c r="X11" s="51">
        <f t="shared" si="1"/>
        <v>0.58034026465028365</v>
      </c>
      <c r="Z11" s="91"/>
      <c r="AA11" s="94"/>
      <c r="AB11" s="49">
        <v>5</v>
      </c>
      <c r="AC11" s="11">
        <v>3252.37</v>
      </c>
      <c r="AD11" s="11">
        <v>23.200000000000003</v>
      </c>
      <c r="AE11" s="11">
        <v>11.84</v>
      </c>
      <c r="AF11" s="11">
        <v>11.360000000000001</v>
      </c>
      <c r="AG11" s="28">
        <f t="shared" si="2"/>
        <v>2.0689655172413734E-2</v>
      </c>
    </row>
    <row r="12" spans="2:33" x14ac:dyDescent="0.3">
      <c r="B12" s="91"/>
      <c r="C12" s="94"/>
      <c r="D12" s="49">
        <v>6</v>
      </c>
      <c r="E12" s="11">
        <v>1907.15</v>
      </c>
      <c r="F12" s="11">
        <v>16.36</v>
      </c>
      <c r="G12" s="11"/>
      <c r="H12" s="91"/>
      <c r="I12" s="94"/>
      <c r="J12" s="49">
        <v>6</v>
      </c>
      <c r="K12" s="11">
        <v>1848.2</v>
      </c>
      <c r="L12" s="11">
        <v>9.3600000000000012</v>
      </c>
      <c r="M12" s="11">
        <v>5.0000000000000009</v>
      </c>
      <c r="N12" s="11">
        <v>4.3600000000000003</v>
      </c>
      <c r="O12" s="28">
        <f t="shared" si="0"/>
        <v>6.8376068376068425E-2</v>
      </c>
      <c r="P12" s="11"/>
      <c r="Q12" s="91"/>
      <c r="R12" s="94"/>
      <c r="S12" s="49">
        <v>6</v>
      </c>
      <c r="T12" s="30">
        <v>1912.85</v>
      </c>
      <c r="U12" s="11">
        <v>7.8</v>
      </c>
      <c r="V12" s="11">
        <v>5.52</v>
      </c>
      <c r="W12" s="11">
        <v>2.2800000000000002</v>
      </c>
      <c r="X12" s="51">
        <f t="shared" si="1"/>
        <v>0.4153846153846153</v>
      </c>
      <c r="Z12" s="91"/>
      <c r="AA12" s="94"/>
      <c r="AB12" s="49">
        <v>6</v>
      </c>
      <c r="AC12" s="11">
        <v>2130.9899999999998</v>
      </c>
      <c r="AD12" s="11">
        <v>9.4400000000000013</v>
      </c>
      <c r="AE12" s="11">
        <v>4.92</v>
      </c>
      <c r="AF12" s="11">
        <v>4.5200000000000005</v>
      </c>
      <c r="AG12" s="28">
        <f t="shared" si="2"/>
        <v>4.2372881355932139E-2</v>
      </c>
    </row>
    <row r="13" spans="2:33" x14ac:dyDescent="0.3">
      <c r="B13" s="91"/>
      <c r="C13" s="94"/>
      <c r="D13" s="49">
        <v>7</v>
      </c>
      <c r="E13" s="11">
        <v>2829.62</v>
      </c>
      <c r="F13" s="11">
        <v>52</v>
      </c>
      <c r="G13" s="11"/>
      <c r="H13" s="91"/>
      <c r="I13" s="94"/>
      <c r="J13" s="49">
        <v>7</v>
      </c>
      <c r="K13" s="11">
        <v>2300.16</v>
      </c>
      <c r="L13" s="11">
        <v>6</v>
      </c>
      <c r="M13" s="11">
        <v>2.68</v>
      </c>
      <c r="N13" s="11">
        <v>3.3200000000000003</v>
      </c>
      <c r="O13" s="28">
        <f t="shared" si="0"/>
        <v>-0.10666666666666669</v>
      </c>
      <c r="P13" s="11"/>
      <c r="Q13" s="91"/>
      <c r="R13" s="94"/>
      <c r="S13" s="49">
        <v>7</v>
      </c>
      <c r="T13" s="30">
        <v>2546</v>
      </c>
      <c r="U13" s="11">
        <v>15.8</v>
      </c>
      <c r="V13" s="11">
        <v>7.7200000000000006</v>
      </c>
      <c r="W13" s="11">
        <v>8.08</v>
      </c>
      <c r="X13" s="51">
        <f t="shared" si="1"/>
        <v>-2.278481012658224E-2</v>
      </c>
      <c r="Z13" s="91"/>
      <c r="AA13" s="94"/>
      <c r="AB13" s="49">
        <v>7</v>
      </c>
      <c r="AC13" s="11">
        <v>2627.05</v>
      </c>
      <c r="AD13" s="11">
        <v>11.360000000000001</v>
      </c>
      <c r="AE13" s="11">
        <v>8.7600000000000016</v>
      </c>
      <c r="AF13" s="11">
        <v>2.6</v>
      </c>
      <c r="AG13" s="28">
        <f t="shared" si="2"/>
        <v>0.54225352112676073</v>
      </c>
    </row>
    <row r="14" spans="2:33" x14ac:dyDescent="0.3">
      <c r="B14" s="91"/>
      <c r="C14" s="94"/>
      <c r="D14" s="49">
        <v>8</v>
      </c>
      <c r="E14" s="11">
        <v>1900.59</v>
      </c>
      <c r="F14" s="11">
        <v>23.56</v>
      </c>
      <c r="G14" s="11"/>
      <c r="H14" s="91"/>
      <c r="I14" s="94"/>
      <c r="J14" s="49">
        <v>8</v>
      </c>
      <c r="K14" s="11">
        <v>2051.04</v>
      </c>
      <c r="L14" s="11">
        <v>8.68</v>
      </c>
      <c r="M14" s="11">
        <v>3.6400000000000006</v>
      </c>
      <c r="N14" s="11">
        <v>5.04</v>
      </c>
      <c r="O14" s="28">
        <f t="shared" si="0"/>
        <v>-0.1612903225806451</v>
      </c>
      <c r="P14" s="11"/>
      <c r="Q14" s="91"/>
      <c r="R14" s="94"/>
      <c r="S14" s="49">
        <v>8</v>
      </c>
      <c r="T14" s="30">
        <v>3745.16</v>
      </c>
      <c r="U14" s="11">
        <v>40.92</v>
      </c>
      <c r="V14" s="11">
        <v>30.480000000000004</v>
      </c>
      <c r="W14" s="11">
        <v>10.44</v>
      </c>
      <c r="X14" s="51">
        <f t="shared" si="1"/>
        <v>0.48973607038123179</v>
      </c>
      <c r="Z14" s="91"/>
      <c r="AA14" s="94"/>
      <c r="AB14" s="49">
        <v>8</v>
      </c>
      <c r="AC14" s="11">
        <v>3030.14</v>
      </c>
      <c r="AD14" s="11">
        <v>17.28</v>
      </c>
      <c r="AE14" s="11">
        <v>10.480000000000002</v>
      </c>
      <c r="AF14" s="11">
        <v>6.8000000000000007</v>
      </c>
      <c r="AG14" s="28">
        <f t="shared" si="2"/>
        <v>0.21296296296296305</v>
      </c>
    </row>
    <row r="15" spans="2:33" x14ac:dyDescent="0.3">
      <c r="B15" s="91"/>
      <c r="C15" s="94"/>
      <c r="D15" s="49" t="s">
        <v>10</v>
      </c>
      <c r="E15" s="9">
        <f>AVERAGE(E7:E14)</f>
        <v>3117.2112499999998</v>
      </c>
      <c r="F15" s="9">
        <f>AVERAGE(F7:F14)</f>
        <v>62.209999999999994</v>
      </c>
      <c r="G15" s="9"/>
      <c r="H15" s="91"/>
      <c r="I15" s="94"/>
      <c r="J15" s="49" t="s">
        <v>10</v>
      </c>
      <c r="K15" s="9">
        <f t="shared" ref="K15:O15" si="3">AVERAGE(K7:K14)</f>
        <v>2694.2674999999999</v>
      </c>
      <c r="L15" s="9">
        <f t="shared" si="3"/>
        <v>26.800000000000004</v>
      </c>
      <c r="M15" s="9">
        <f t="shared" si="3"/>
        <v>12.984999999999999</v>
      </c>
      <c r="N15" s="9">
        <f t="shared" si="3"/>
        <v>13.815</v>
      </c>
      <c r="O15" s="9">
        <f t="shared" si="3"/>
        <v>-6.8423681112141851E-2</v>
      </c>
      <c r="P15" s="9"/>
      <c r="Q15" s="91"/>
      <c r="R15" s="94"/>
      <c r="S15" s="49" t="s">
        <v>10</v>
      </c>
      <c r="T15" s="79">
        <f t="shared" ref="T15:X15" si="4">AVERAGE(T7:T14)</f>
        <v>2714.9675000000002</v>
      </c>
      <c r="U15" s="9">
        <f t="shared" si="4"/>
        <v>25.560000000000002</v>
      </c>
      <c r="V15" s="9">
        <f t="shared" si="4"/>
        <v>16.695</v>
      </c>
      <c r="W15" s="9">
        <f t="shared" si="4"/>
        <v>8.8649999999999984</v>
      </c>
      <c r="X15" s="9">
        <f t="shared" si="4"/>
        <v>0.28684985914875843</v>
      </c>
      <c r="Z15" s="91"/>
      <c r="AA15" s="94"/>
      <c r="AB15" s="49" t="s">
        <v>10</v>
      </c>
      <c r="AC15" s="9">
        <f t="shared" ref="AC15:AG15" si="5">AVERAGE(AC7:AC14)</f>
        <v>3175.8912500000001</v>
      </c>
      <c r="AD15" s="9">
        <f t="shared" si="5"/>
        <v>25.830000000000002</v>
      </c>
      <c r="AE15" s="9">
        <f t="shared" si="5"/>
        <v>14.55</v>
      </c>
      <c r="AF15" s="9">
        <f t="shared" si="5"/>
        <v>11.28</v>
      </c>
      <c r="AG15" s="9">
        <f t="shared" si="5"/>
        <v>0.15023468879363139</v>
      </c>
    </row>
    <row r="16" spans="2:33" x14ac:dyDescent="0.3">
      <c r="B16" s="91"/>
      <c r="C16" s="95"/>
      <c r="D16" s="49" t="s">
        <v>1</v>
      </c>
      <c r="E16" s="9">
        <f>STDEV(E7:E14)/SQRT(8)</f>
        <v>294.59920750449623</v>
      </c>
      <c r="F16" s="9">
        <f>STDEV(F7:F14)/SQRT(8)</f>
        <v>28.3699073466436</v>
      </c>
      <c r="G16" s="9"/>
      <c r="H16" s="91"/>
      <c r="I16" s="95"/>
      <c r="J16" s="49" t="s">
        <v>1</v>
      </c>
      <c r="K16" s="9">
        <f t="shared" ref="K16:O16" si="6">STDEV(K7:K14)/SQRT(8)</f>
        <v>230.42098327804609</v>
      </c>
      <c r="L16" s="9">
        <f t="shared" si="6"/>
        <v>8.8033694847890072</v>
      </c>
      <c r="M16" s="9">
        <f t="shared" si="6"/>
        <v>4.6911828389619838</v>
      </c>
      <c r="N16" s="9">
        <f t="shared" si="6"/>
        <v>4.204113206984661</v>
      </c>
      <c r="O16" s="9">
        <f t="shared" si="6"/>
        <v>6.1182330013848603E-2</v>
      </c>
      <c r="P16" s="9"/>
      <c r="Q16" s="91"/>
      <c r="R16" s="95"/>
      <c r="S16" s="49" t="s">
        <v>1</v>
      </c>
      <c r="T16" s="79">
        <f t="shared" ref="T16:X16" si="7">STDEV(T7:T14)/SQRT(8)</f>
        <v>221.27007121832844</v>
      </c>
      <c r="U16" s="9">
        <f t="shared" si="7"/>
        <v>5.4732753317499796</v>
      </c>
      <c r="V16" s="9">
        <f t="shared" si="7"/>
        <v>3.7850377427821909</v>
      </c>
      <c r="W16" s="9">
        <f t="shared" si="7"/>
        <v>1.9347637360374828</v>
      </c>
      <c r="X16" s="9">
        <f t="shared" si="7"/>
        <v>7.0826988742097113E-2</v>
      </c>
      <c r="Z16" s="91"/>
      <c r="AA16" s="95"/>
      <c r="AB16" s="49" t="s">
        <v>1</v>
      </c>
      <c r="AC16" s="9">
        <f t="shared" ref="AC16:AG16" si="8">STDEV(AC7:AC14)/SQRT(8)</f>
        <v>202.46689726292723</v>
      </c>
      <c r="AD16" s="9">
        <f t="shared" si="8"/>
        <v>5.0432684979938474</v>
      </c>
      <c r="AE16" s="9">
        <f t="shared" si="8"/>
        <v>2.8409631163694145</v>
      </c>
      <c r="AF16" s="9">
        <f t="shared" si="8"/>
        <v>2.3586194509258411</v>
      </c>
      <c r="AG16" s="9">
        <f t="shared" si="8"/>
        <v>6.6167676158520344E-2</v>
      </c>
    </row>
    <row r="17" spans="2:33" x14ac:dyDescent="0.3">
      <c r="B17" s="91"/>
      <c r="C17" s="97" t="s">
        <v>7</v>
      </c>
      <c r="D17" s="5">
        <v>1</v>
      </c>
      <c r="E17" s="11">
        <v>2745.42</v>
      </c>
      <c r="F17" s="11">
        <v>257.8</v>
      </c>
      <c r="G17" s="11"/>
      <c r="H17" s="91"/>
      <c r="I17" s="97" t="s">
        <v>7</v>
      </c>
      <c r="J17" s="5">
        <v>1</v>
      </c>
      <c r="K17" s="11">
        <v>2689.6</v>
      </c>
      <c r="L17" s="11">
        <v>25.68</v>
      </c>
      <c r="M17" s="30">
        <v>13.48</v>
      </c>
      <c r="N17" s="30">
        <v>12.2</v>
      </c>
      <c r="O17" s="28">
        <f t="shared" ref="O17:O24" si="9">(M17-N17)/(M17+N17)</f>
        <v>4.9844236760124658E-2</v>
      </c>
      <c r="P17" s="11"/>
      <c r="Q17" s="91"/>
      <c r="R17" s="97" t="s">
        <v>7</v>
      </c>
      <c r="S17" s="5">
        <v>1</v>
      </c>
      <c r="T17" s="80">
        <v>3428.3</v>
      </c>
      <c r="U17" s="11">
        <v>8.9200000000000017</v>
      </c>
      <c r="V17" s="30">
        <v>4.7200000000000006</v>
      </c>
      <c r="W17" s="30">
        <v>4.2</v>
      </c>
      <c r="X17" s="28">
        <f>(V17-W17)/(V17+W17)</f>
        <v>5.8295964125560581E-2</v>
      </c>
      <c r="Z17" s="91"/>
      <c r="AA17" s="97" t="s">
        <v>7</v>
      </c>
      <c r="AB17" s="5">
        <v>1</v>
      </c>
      <c r="AC17" s="11">
        <v>2702.87</v>
      </c>
      <c r="AD17" s="11">
        <v>22.800000000000004</v>
      </c>
      <c r="AE17" s="30">
        <v>14.040000000000003</v>
      </c>
      <c r="AF17" s="30">
        <v>8.76</v>
      </c>
      <c r="AG17" s="28">
        <f>(AE17-AF17)/(AE17+AF17)</f>
        <v>0.23157894736842113</v>
      </c>
    </row>
    <row r="18" spans="2:33" x14ac:dyDescent="0.3">
      <c r="B18" s="91"/>
      <c r="C18" s="98"/>
      <c r="D18" s="5">
        <v>2</v>
      </c>
      <c r="E18" s="11">
        <v>2890.53</v>
      </c>
      <c r="F18" s="11">
        <v>31.36</v>
      </c>
      <c r="G18" s="11"/>
      <c r="H18" s="91"/>
      <c r="I18" s="98"/>
      <c r="J18" s="5">
        <v>2</v>
      </c>
      <c r="K18" s="11">
        <v>2393.12</v>
      </c>
      <c r="L18" s="11">
        <v>17.079999999999998</v>
      </c>
      <c r="M18" s="30">
        <v>7.879999999999999</v>
      </c>
      <c r="N18" s="30">
        <v>9.1999999999999993</v>
      </c>
      <c r="O18" s="28">
        <f t="shared" si="9"/>
        <v>-7.7283372365339609E-2</v>
      </c>
      <c r="P18" s="11"/>
      <c r="Q18" s="91"/>
      <c r="R18" s="98"/>
      <c r="S18" s="5">
        <v>2</v>
      </c>
      <c r="T18" s="80">
        <v>3259.36</v>
      </c>
      <c r="U18" s="11">
        <v>15.96</v>
      </c>
      <c r="V18" s="30">
        <v>8.84</v>
      </c>
      <c r="W18" s="30">
        <v>7.120000000000001</v>
      </c>
      <c r="X18" s="28">
        <f t="shared" ref="X18:X24" si="10">(V18-W18)/(V18+W18)</f>
        <v>0.10776942355889717</v>
      </c>
      <c r="Z18" s="91"/>
      <c r="AA18" s="98"/>
      <c r="AB18" s="5">
        <v>2</v>
      </c>
      <c r="AC18" s="11">
        <v>3166.4</v>
      </c>
      <c r="AD18" s="11">
        <v>39</v>
      </c>
      <c r="AE18" s="30">
        <v>23.12</v>
      </c>
      <c r="AF18" s="30">
        <v>15.879999999999999</v>
      </c>
      <c r="AG18" s="28">
        <f t="shared" ref="AG18:AG24" si="11">(AE18-AF18)/(AE18+AF18)</f>
        <v>0.18564102564102569</v>
      </c>
    </row>
    <row r="19" spans="2:33" x14ac:dyDescent="0.3">
      <c r="B19" s="91"/>
      <c r="C19" s="98"/>
      <c r="D19" s="5">
        <v>3</v>
      </c>
      <c r="E19" s="11">
        <v>2798.21</v>
      </c>
      <c r="F19" s="11">
        <v>14.36</v>
      </c>
      <c r="G19" s="11"/>
      <c r="H19" s="91"/>
      <c r="I19" s="98"/>
      <c r="J19" s="5">
        <v>3</v>
      </c>
      <c r="K19" s="11">
        <v>2561.8200000000002</v>
      </c>
      <c r="L19" s="11">
        <v>15</v>
      </c>
      <c r="M19" s="30">
        <v>6.76</v>
      </c>
      <c r="N19" s="30">
        <v>8.24</v>
      </c>
      <c r="O19" s="28">
        <f t="shared" si="9"/>
        <v>-9.8666666666666694E-2</v>
      </c>
      <c r="P19" s="11"/>
      <c r="Q19" s="91"/>
      <c r="R19" s="98"/>
      <c r="S19" s="5">
        <v>3</v>
      </c>
      <c r="T19" s="80">
        <v>3055.58</v>
      </c>
      <c r="U19" s="11">
        <v>41.36</v>
      </c>
      <c r="V19" s="30">
        <v>32.36</v>
      </c>
      <c r="W19" s="30">
        <v>9</v>
      </c>
      <c r="X19" s="28">
        <f t="shared" si="10"/>
        <v>0.56479690522243708</v>
      </c>
      <c r="Z19" s="91"/>
      <c r="AA19" s="98"/>
      <c r="AB19" s="5">
        <v>3</v>
      </c>
      <c r="AC19" s="11">
        <v>3007.24</v>
      </c>
      <c r="AD19" s="11">
        <v>29.119999999999997</v>
      </c>
      <c r="AE19" s="30">
        <v>17.04</v>
      </c>
      <c r="AF19" s="30">
        <v>12.08</v>
      </c>
      <c r="AG19" s="28">
        <f t="shared" si="11"/>
        <v>0.17032967032967031</v>
      </c>
    </row>
    <row r="20" spans="2:33" ht="14.4" customHeight="1" x14ac:dyDescent="0.3">
      <c r="B20" s="91"/>
      <c r="C20" s="98"/>
      <c r="D20" s="5">
        <v>4</v>
      </c>
      <c r="E20" s="11">
        <v>2638.94</v>
      </c>
      <c r="F20" s="11">
        <v>31.6</v>
      </c>
      <c r="G20" s="11"/>
      <c r="H20" s="91"/>
      <c r="I20" s="98"/>
      <c r="J20" s="5">
        <v>4</v>
      </c>
      <c r="K20" s="11">
        <v>2206.08</v>
      </c>
      <c r="L20" s="11">
        <v>17</v>
      </c>
      <c r="M20" s="30">
        <v>9.56</v>
      </c>
      <c r="N20" s="30">
        <v>7.44</v>
      </c>
      <c r="O20" s="28">
        <f t="shared" si="9"/>
        <v>0.12470588235294118</v>
      </c>
      <c r="P20" s="11"/>
      <c r="Q20" s="91"/>
      <c r="R20" s="98"/>
      <c r="S20" s="5">
        <v>4</v>
      </c>
      <c r="T20" s="80">
        <v>2717.12</v>
      </c>
      <c r="U20" s="11">
        <v>17.079999999999998</v>
      </c>
      <c r="V20" s="30">
        <v>7.16</v>
      </c>
      <c r="W20" s="30">
        <v>9.92</v>
      </c>
      <c r="X20" s="28">
        <f t="shared" si="10"/>
        <v>-0.16159250585480095</v>
      </c>
      <c r="Z20" s="91"/>
      <c r="AA20" s="98"/>
      <c r="AB20" s="5">
        <v>4</v>
      </c>
      <c r="AC20" s="11">
        <v>2241.39</v>
      </c>
      <c r="AD20" s="11">
        <v>9.68</v>
      </c>
      <c r="AE20" s="30">
        <v>4.28</v>
      </c>
      <c r="AF20" s="30">
        <v>5.4</v>
      </c>
      <c r="AG20" s="28">
        <f t="shared" si="11"/>
        <v>-0.11570247933884299</v>
      </c>
    </row>
    <row r="21" spans="2:33" ht="19.2" customHeight="1" x14ac:dyDescent="0.3">
      <c r="B21" s="91"/>
      <c r="C21" s="98"/>
      <c r="D21" s="5">
        <v>5</v>
      </c>
      <c r="E21" s="11">
        <v>3350.25</v>
      </c>
      <c r="F21" s="11">
        <v>45.76</v>
      </c>
      <c r="G21" s="11"/>
      <c r="H21" s="91"/>
      <c r="I21" s="98"/>
      <c r="J21" s="5">
        <v>5</v>
      </c>
      <c r="K21" s="11">
        <v>2187.83</v>
      </c>
      <c r="L21" s="11">
        <v>7</v>
      </c>
      <c r="M21" s="30">
        <v>2.6</v>
      </c>
      <c r="N21" s="30">
        <v>4.4000000000000004</v>
      </c>
      <c r="O21" s="28">
        <f t="shared" si="9"/>
        <v>-0.25714285714285717</v>
      </c>
      <c r="P21" s="11"/>
      <c r="Q21" s="91"/>
      <c r="R21" s="98"/>
      <c r="S21" s="5">
        <v>5</v>
      </c>
      <c r="T21" s="80">
        <v>2315.92</v>
      </c>
      <c r="U21" s="11">
        <v>6.84</v>
      </c>
      <c r="V21" s="30">
        <v>4.08</v>
      </c>
      <c r="W21" s="30">
        <v>2.76</v>
      </c>
      <c r="X21" s="28">
        <f t="shared" si="10"/>
        <v>0.19298245614035092</v>
      </c>
      <c r="Z21" s="91"/>
      <c r="AA21" s="98"/>
      <c r="AB21" s="5">
        <v>5</v>
      </c>
      <c r="AC21" s="11">
        <v>2382.5300000000002</v>
      </c>
      <c r="AD21" s="11">
        <v>12.400000000000002</v>
      </c>
      <c r="AE21" s="30">
        <v>7.8400000000000007</v>
      </c>
      <c r="AF21" s="30">
        <v>4.5600000000000005</v>
      </c>
      <c r="AG21" s="28">
        <f t="shared" si="11"/>
        <v>0.26451612903225802</v>
      </c>
    </row>
    <row r="22" spans="2:33" x14ac:dyDescent="0.3">
      <c r="B22" s="91"/>
      <c r="C22" s="98"/>
      <c r="D22" s="5">
        <v>6</v>
      </c>
      <c r="E22" s="11">
        <v>3798.11</v>
      </c>
      <c r="F22" s="11">
        <v>39.92</v>
      </c>
      <c r="G22" s="11"/>
      <c r="H22" s="91"/>
      <c r="I22" s="98"/>
      <c r="J22" s="5">
        <v>6</v>
      </c>
      <c r="K22" s="11">
        <v>2284.27</v>
      </c>
      <c r="L22" s="11">
        <v>4.6000000000000005</v>
      </c>
      <c r="M22" s="30">
        <v>3.16</v>
      </c>
      <c r="N22" s="30">
        <v>1.4400000000000002</v>
      </c>
      <c r="O22" s="28">
        <f t="shared" si="9"/>
        <v>0.37391304347826082</v>
      </c>
      <c r="P22" s="11"/>
      <c r="Q22" s="91"/>
      <c r="R22" s="98"/>
      <c r="S22" s="5">
        <v>6</v>
      </c>
      <c r="T22" s="80">
        <v>3148.55</v>
      </c>
      <c r="U22" s="11">
        <v>11.8</v>
      </c>
      <c r="V22" s="30">
        <v>6.68</v>
      </c>
      <c r="W22" s="30">
        <v>5.12</v>
      </c>
      <c r="X22" s="28">
        <f t="shared" si="10"/>
        <v>0.13220338983050844</v>
      </c>
      <c r="Z22" s="91"/>
      <c r="AA22" s="98"/>
      <c r="AB22" s="5">
        <v>6</v>
      </c>
      <c r="AC22" s="11">
        <v>2587.42</v>
      </c>
      <c r="AD22" s="11">
        <v>14.8</v>
      </c>
      <c r="AE22" s="30">
        <v>7.160000000000001</v>
      </c>
      <c r="AF22" s="30">
        <v>7.6399999999999988</v>
      </c>
      <c r="AG22" s="28">
        <f t="shared" si="11"/>
        <v>-3.2432432432432282E-2</v>
      </c>
    </row>
    <row r="23" spans="2:33" x14ac:dyDescent="0.3">
      <c r="B23" s="91"/>
      <c r="C23" s="98"/>
      <c r="D23" s="5">
        <v>7</v>
      </c>
      <c r="E23" s="11">
        <v>2603.5100000000002</v>
      </c>
      <c r="F23" s="11">
        <v>46.16</v>
      </c>
      <c r="G23" s="11"/>
      <c r="H23" s="91"/>
      <c r="I23" s="98"/>
      <c r="J23" s="5">
        <v>7</v>
      </c>
      <c r="K23" s="11">
        <v>2285.3200000000002</v>
      </c>
      <c r="L23" s="11">
        <v>9.16</v>
      </c>
      <c r="M23" s="30">
        <v>5.2799999999999994</v>
      </c>
      <c r="N23" s="30">
        <v>3.88</v>
      </c>
      <c r="O23" s="28">
        <f t="shared" si="9"/>
        <v>0.15283842794759819</v>
      </c>
      <c r="P23" s="11"/>
      <c r="Q23" s="91"/>
      <c r="R23" s="98"/>
      <c r="S23" s="5">
        <v>7</v>
      </c>
      <c r="T23" s="80">
        <v>2583.8000000000002</v>
      </c>
      <c r="U23" s="11">
        <v>24.520000000000003</v>
      </c>
      <c r="V23" s="30">
        <v>18.440000000000001</v>
      </c>
      <c r="W23" s="30">
        <v>6.08</v>
      </c>
      <c r="X23" s="28">
        <f t="shared" si="10"/>
        <v>0.50407830342577487</v>
      </c>
      <c r="Z23" s="91"/>
      <c r="AA23" s="98"/>
      <c r="AB23" s="5">
        <v>7</v>
      </c>
      <c r="AC23" s="11">
        <v>2484.3000000000002</v>
      </c>
      <c r="AD23" s="11">
        <v>5.3599999999999994</v>
      </c>
      <c r="AE23" s="30">
        <v>2.48</v>
      </c>
      <c r="AF23" s="30">
        <v>2.88</v>
      </c>
      <c r="AG23" s="28">
        <f t="shared" si="11"/>
        <v>-7.4626865671641784E-2</v>
      </c>
    </row>
    <row r="24" spans="2:33" x14ac:dyDescent="0.3">
      <c r="B24" s="91"/>
      <c r="C24" s="98"/>
      <c r="D24" s="5">
        <v>8</v>
      </c>
      <c r="E24" s="11">
        <v>2114.37</v>
      </c>
      <c r="F24" s="11">
        <v>89.24</v>
      </c>
      <c r="G24" s="11"/>
      <c r="H24" s="91"/>
      <c r="I24" s="98"/>
      <c r="J24" s="5">
        <v>8</v>
      </c>
      <c r="K24" s="11">
        <v>1364.5</v>
      </c>
      <c r="L24" s="11">
        <v>4.04</v>
      </c>
      <c r="M24" s="30">
        <v>1.48</v>
      </c>
      <c r="N24" s="30">
        <v>2.56</v>
      </c>
      <c r="O24" s="28">
        <f t="shared" si="9"/>
        <v>-0.26732673267326734</v>
      </c>
      <c r="P24" s="11"/>
      <c r="Q24" s="91"/>
      <c r="R24" s="98"/>
      <c r="S24" s="5">
        <v>8</v>
      </c>
      <c r="T24" s="80">
        <v>2381.12</v>
      </c>
      <c r="U24" s="11">
        <v>9.9199999999999982</v>
      </c>
      <c r="V24" s="30">
        <v>6.7199999999999989</v>
      </c>
      <c r="W24" s="30">
        <v>3.2</v>
      </c>
      <c r="X24" s="28">
        <f t="shared" si="10"/>
        <v>0.35483870967741926</v>
      </c>
      <c r="Z24" s="91"/>
      <c r="AA24" s="98"/>
      <c r="AB24" s="5">
        <v>8</v>
      </c>
      <c r="AC24" s="11">
        <v>1452.3</v>
      </c>
      <c r="AD24" s="11">
        <v>4.96</v>
      </c>
      <c r="AE24" s="30">
        <v>2.48</v>
      </c>
      <c r="AF24" s="30">
        <v>2.48</v>
      </c>
      <c r="AG24" s="28">
        <f t="shared" si="11"/>
        <v>0</v>
      </c>
    </row>
    <row r="25" spans="2:33" x14ac:dyDescent="0.3">
      <c r="B25" s="91"/>
      <c r="C25" s="98"/>
      <c r="D25" s="5" t="s">
        <v>10</v>
      </c>
      <c r="E25" s="9">
        <f>AVERAGE(E17:E24)</f>
        <v>2867.4175</v>
      </c>
      <c r="F25" s="9">
        <f>AVERAGE(F17:F24)</f>
        <v>69.525000000000006</v>
      </c>
      <c r="G25" s="9"/>
      <c r="H25" s="91"/>
      <c r="I25" s="98"/>
      <c r="J25" s="5" t="s">
        <v>10</v>
      </c>
      <c r="K25" s="9">
        <f t="shared" ref="K25:O25" si="12">AVERAGE(K17:K24)</f>
        <v>2246.5675000000001</v>
      </c>
      <c r="L25" s="9">
        <f t="shared" si="12"/>
        <v>12.444999999999999</v>
      </c>
      <c r="M25" s="9">
        <f t="shared" si="12"/>
        <v>6.2749999999999995</v>
      </c>
      <c r="N25" s="9">
        <f t="shared" si="12"/>
        <v>6.17</v>
      </c>
      <c r="O25" s="9">
        <f t="shared" si="12"/>
        <v>1.1024521134925247E-4</v>
      </c>
      <c r="P25" s="9"/>
      <c r="Q25" s="91"/>
      <c r="R25" s="98"/>
      <c r="S25" s="5" t="s">
        <v>10</v>
      </c>
      <c r="T25" s="79">
        <f t="shared" ref="T25:X25" si="13">AVERAGE(T17:T24)</f>
        <v>2861.21875</v>
      </c>
      <c r="U25" s="9">
        <f t="shared" si="13"/>
        <v>17.05</v>
      </c>
      <c r="V25" s="9">
        <f t="shared" si="13"/>
        <v>11.125</v>
      </c>
      <c r="W25" s="9">
        <f t="shared" si="13"/>
        <v>5.9249999999999998</v>
      </c>
      <c r="X25" s="9">
        <f t="shared" si="13"/>
        <v>0.21917158076576845</v>
      </c>
      <c r="Z25" s="91"/>
      <c r="AA25" s="98"/>
      <c r="AB25" s="5" t="s">
        <v>10</v>
      </c>
      <c r="AC25" s="9">
        <f t="shared" ref="AC25:AG25" si="14">AVERAGE(AC17:AC24)</f>
        <v>2503.0562500000001</v>
      </c>
      <c r="AD25" s="9">
        <f t="shared" si="14"/>
        <v>17.265000000000001</v>
      </c>
      <c r="AE25" s="9">
        <f t="shared" si="14"/>
        <v>9.8050000000000015</v>
      </c>
      <c r="AF25" s="9">
        <f t="shared" si="14"/>
        <v>7.46</v>
      </c>
      <c r="AG25" s="9">
        <f t="shared" si="14"/>
        <v>7.8662999366057251E-2</v>
      </c>
    </row>
    <row r="26" spans="2:33" x14ac:dyDescent="0.3">
      <c r="B26" s="92"/>
      <c r="C26" s="99"/>
      <c r="D26" s="5" t="s">
        <v>1</v>
      </c>
      <c r="E26" s="9">
        <f>STDEV(E17:E24)/SQRT(8)</f>
        <v>179.70475201155836</v>
      </c>
      <c r="F26" s="9">
        <f>STDEV(F17:F24)/SQRT(8)</f>
        <v>27.954478749260506</v>
      </c>
      <c r="G26" s="9"/>
      <c r="H26" s="92"/>
      <c r="I26" s="99"/>
      <c r="J26" s="5" t="s">
        <v>1</v>
      </c>
      <c r="K26" s="9">
        <f t="shared" ref="K26:O26" si="15">STDEV(K17:K24)/SQRT(8)</f>
        <v>140.35638382791819</v>
      </c>
      <c r="L26" s="9">
        <f t="shared" si="15"/>
        <v>2.6610678576197846</v>
      </c>
      <c r="M26" s="9">
        <f t="shared" si="15"/>
        <v>1.4186600821096744</v>
      </c>
      <c r="N26" s="9">
        <f t="shared" si="15"/>
        <v>1.3039883873277838</v>
      </c>
      <c r="O26" s="9">
        <f t="shared" si="15"/>
        <v>7.7286609295353637E-2</v>
      </c>
      <c r="P26" s="9"/>
      <c r="Q26" s="92"/>
      <c r="R26" s="99"/>
      <c r="S26" s="5" t="s">
        <v>1</v>
      </c>
      <c r="T26" s="79">
        <f t="shared" ref="T26:X26" si="16">STDEV(T17:T24)/SQRT(8)</f>
        <v>147.96260935063393</v>
      </c>
      <c r="U26" s="9">
        <f t="shared" si="16"/>
        <v>4.0015764750550842</v>
      </c>
      <c r="V26" s="9">
        <f t="shared" si="16"/>
        <v>3.4205132238138933</v>
      </c>
      <c r="W26" s="9">
        <f t="shared" si="16"/>
        <v>0.92518530962335244</v>
      </c>
      <c r="X26" s="9">
        <f t="shared" si="16"/>
        <v>8.5623376542761712E-2</v>
      </c>
      <c r="Z26" s="92"/>
      <c r="AA26" s="99"/>
      <c r="AB26" s="5" t="s">
        <v>1</v>
      </c>
      <c r="AC26" s="9">
        <f t="shared" ref="AC26:AG26" si="17">STDEV(AC17:AC24)/SQRT(8)</f>
        <v>185.58331102747235</v>
      </c>
      <c r="AD26" s="9">
        <f t="shared" si="17"/>
        <v>4.2761928160456009</v>
      </c>
      <c r="AE26" s="9">
        <f t="shared" si="17"/>
        <v>2.6601013675637026</v>
      </c>
      <c r="AF26" s="9">
        <f t="shared" si="17"/>
        <v>1.6496406535104198</v>
      </c>
      <c r="AG26" s="9">
        <f t="shared" si="17"/>
        <v>5.3046060528065174E-2</v>
      </c>
    </row>
    <row r="27" spans="2:33" x14ac:dyDescent="0.3">
      <c r="C27" s="1"/>
      <c r="D27" s="8" t="s">
        <v>10</v>
      </c>
      <c r="E27" s="10">
        <f>AVERAGE(E7:E14,E17:E24)</f>
        <v>2992.3143750000004</v>
      </c>
      <c r="F27" s="10">
        <f>AVERAGE(F7:F14,F17:F24)</f>
        <v>65.867499999999993</v>
      </c>
      <c r="G27" s="9"/>
      <c r="I27" s="1"/>
      <c r="J27" s="8" t="s">
        <v>10</v>
      </c>
      <c r="K27" s="10">
        <f t="shared" ref="K27:O27" si="18">AVERAGE(K7:K14,K17:K24)</f>
        <v>2470.4174999999996</v>
      </c>
      <c r="L27" s="10">
        <f t="shared" si="18"/>
        <v>19.622500000000006</v>
      </c>
      <c r="M27" s="10">
        <f t="shared" si="18"/>
        <v>9.629999999999999</v>
      </c>
      <c r="N27" s="10">
        <f t="shared" si="18"/>
        <v>9.9924999999999997</v>
      </c>
      <c r="O27" s="10">
        <f t="shared" si="18"/>
        <v>-3.4156717950396293E-2</v>
      </c>
      <c r="P27" s="9"/>
      <c r="R27" s="1"/>
      <c r="S27" s="8" t="s">
        <v>10</v>
      </c>
      <c r="T27" s="20">
        <f t="shared" ref="T27:X27" si="19">AVERAGE(T7:T14,T17:T24)</f>
        <v>2788.0931250000008</v>
      </c>
      <c r="U27" s="10">
        <f t="shared" si="19"/>
        <v>21.305</v>
      </c>
      <c r="V27" s="10">
        <f t="shared" si="19"/>
        <v>13.910000000000002</v>
      </c>
      <c r="W27" s="10">
        <f t="shared" si="19"/>
        <v>7.3950000000000005</v>
      </c>
      <c r="X27" s="10">
        <f t="shared" si="19"/>
        <v>0.25301071995726343</v>
      </c>
      <c r="AA27" s="1"/>
      <c r="AB27" s="8" t="s">
        <v>10</v>
      </c>
      <c r="AC27" s="10">
        <f t="shared" ref="AC27:AG27" si="20">AVERAGE(AC7:AC14,AC17:AC24)</f>
        <v>2839.4737500000001</v>
      </c>
      <c r="AD27" s="10">
        <f t="shared" si="20"/>
        <v>21.547500000000003</v>
      </c>
      <c r="AE27" s="10">
        <f t="shared" si="20"/>
        <v>12.177499999999998</v>
      </c>
      <c r="AF27" s="10">
        <f t="shared" si="20"/>
        <v>9.3699999999999974</v>
      </c>
      <c r="AG27" s="10">
        <f t="shared" si="20"/>
        <v>0.11444884407984432</v>
      </c>
    </row>
    <row r="28" spans="2:33" x14ac:dyDescent="0.3">
      <c r="C28" s="1"/>
      <c r="D28" s="8" t="s">
        <v>1</v>
      </c>
      <c r="E28" s="10">
        <f>STDEV(E7:E14,E17:E24)/SQRT(16)</f>
        <v>169.78181051712792</v>
      </c>
      <c r="F28" s="10">
        <f>STDEV(F7:F14,F17:F24)/SQRT(16)</f>
        <v>19.262127164897098</v>
      </c>
      <c r="G28" s="9"/>
      <c r="I28" s="1"/>
      <c r="J28" s="8" t="s">
        <v>1</v>
      </c>
      <c r="K28" s="10">
        <f t="shared" ref="K28:O28" si="21">STDEV(K7:K14,K17:K24)/SQRT(16)</f>
        <v>142.56856281715872</v>
      </c>
      <c r="L28" s="10">
        <f t="shared" si="21"/>
        <v>4.8135128804231933</v>
      </c>
      <c r="M28" s="10">
        <f t="shared" si="21"/>
        <v>2.5209165000055038</v>
      </c>
      <c r="N28" s="10">
        <f t="shared" si="21"/>
        <v>2.3441251921914636</v>
      </c>
      <c r="O28" s="10">
        <f t="shared" si="21"/>
        <v>4.842999480512386E-2</v>
      </c>
      <c r="P28" s="9"/>
      <c r="R28" s="1"/>
      <c r="S28" s="8" t="s">
        <v>1</v>
      </c>
      <c r="T28" s="20">
        <f t="shared" ref="T28:X28" si="22">STDEV(T7:T14,T17:T24)/SQRT(16)</f>
        <v>129.95747526825366</v>
      </c>
      <c r="U28" s="10">
        <f t="shared" si="22"/>
        <v>3.45444423894785</v>
      </c>
      <c r="V28" s="10">
        <f t="shared" si="22"/>
        <v>2.5670826502731314</v>
      </c>
      <c r="W28" s="10">
        <f t="shared" si="22"/>
        <v>1.1032792031031853</v>
      </c>
      <c r="X28" s="10">
        <f t="shared" si="22"/>
        <v>5.4382886185649668E-2</v>
      </c>
      <c r="AA28" s="1"/>
      <c r="AB28" s="8" t="s">
        <v>1</v>
      </c>
      <c r="AC28" s="10">
        <f t="shared" ref="AC28:AG28" si="23">STDEV(AC7:AC14,AC17:AC24)/SQRT(16)</f>
        <v>158.57611603967703</v>
      </c>
      <c r="AD28" s="10">
        <f t="shared" si="23"/>
        <v>3.3799521076488626</v>
      </c>
      <c r="AE28" s="10">
        <f t="shared" si="23"/>
        <v>1.9772707410300023</v>
      </c>
      <c r="AF28" s="10">
        <f t="shared" si="23"/>
        <v>1.4752062002761974</v>
      </c>
      <c r="AG28" s="10">
        <f t="shared" si="23"/>
        <v>4.1994275286091239E-2</v>
      </c>
    </row>
    <row r="29" spans="2:33" x14ac:dyDescent="0.3">
      <c r="C29" s="1"/>
      <c r="D29" s="47"/>
      <c r="E29" s="11"/>
      <c r="F29" s="11"/>
      <c r="G29" s="11"/>
      <c r="I29" s="1"/>
      <c r="J29" s="47"/>
      <c r="K29" s="11"/>
      <c r="L29" s="11"/>
      <c r="M29" s="11"/>
      <c r="N29" s="11"/>
      <c r="O29" s="11"/>
      <c r="P29" s="11"/>
      <c r="R29" s="1"/>
      <c r="S29" s="47"/>
      <c r="T29" s="30"/>
      <c r="U29" s="11"/>
      <c r="V29" s="11"/>
      <c r="W29" s="11"/>
      <c r="X29" s="11"/>
      <c r="AA29" s="1"/>
      <c r="AB29" s="47"/>
      <c r="AC29" s="11"/>
      <c r="AD29" s="11"/>
      <c r="AE29" s="11"/>
      <c r="AF29" s="11"/>
      <c r="AG29" s="11"/>
    </row>
    <row r="30" spans="2:33" ht="15.6" customHeight="1" x14ac:dyDescent="0.3">
      <c r="B30" s="100" t="s">
        <v>8</v>
      </c>
      <c r="C30" s="103" t="s">
        <v>6</v>
      </c>
      <c r="D30" s="14">
        <v>1</v>
      </c>
      <c r="E30" s="11">
        <v>2569.9299999999998</v>
      </c>
      <c r="F30" s="11">
        <v>268.72000000000003</v>
      </c>
      <c r="G30" s="11"/>
      <c r="H30" s="100" t="s">
        <v>8</v>
      </c>
      <c r="I30" s="103" t="s">
        <v>6</v>
      </c>
      <c r="J30" s="14">
        <v>1</v>
      </c>
      <c r="K30" s="11">
        <v>2360.67</v>
      </c>
      <c r="L30" s="11">
        <v>15.08</v>
      </c>
      <c r="M30" s="11">
        <v>8.24</v>
      </c>
      <c r="N30" s="11">
        <v>6.84</v>
      </c>
      <c r="O30" s="28">
        <f t="shared" ref="O30:O37" si="24">(M30-N30)/(M30+N30)</f>
        <v>9.2838196286472177E-2</v>
      </c>
      <c r="P30" s="11"/>
      <c r="Q30" s="100" t="s">
        <v>8</v>
      </c>
      <c r="R30" s="103" t="s">
        <v>6</v>
      </c>
      <c r="S30" s="14">
        <v>1</v>
      </c>
      <c r="T30" s="80">
        <v>3611.37</v>
      </c>
      <c r="U30" s="11">
        <v>25.6</v>
      </c>
      <c r="V30" s="11">
        <v>17.28</v>
      </c>
      <c r="W30" s="11">
        <v>8.32</v>
      </c>
      <c r="X30" s="28">
        <f>(V30-W30)/(V30+W30)</f>
        <v>0.35000000000000003</v>
      </c>
      <c r="Z30" s="100" t="s">
        <v>8</v>
      </c>
      <c r="AA30" s="103" t="s">
        <v>6</v>
      </c>
      <c r="AB30" s="14">
        <v>1</v>
      </c>
      <c r="AC30" s="11">
        <v>2739.67</v>
      </c>
      <c r="AD30" s="11">
        <v>19.079999999999998</v>
      </c>
      <c r="AE30" s="11">
        <v>11.6</v>
      </c>
      <c r="AF30" s="11">
        <v>7.48</v>
      </c>
      <c r="AG30" s="28">
        <f>(AE30-AF30)/(AE30+AF30)</f>
        <v>0.21593291404612158</v>
      </c>
    </row>
    <row r="31" spans="2:33" x14ac:dyDescent="0.3">
      <c r="B31" s="101"/>
      <c r="C31" s="104"/>
      <c r="D31" s="14">
        <v>2</v>
      </c>
      <c r="E31" s="11">
        <v>2280.62</v>
      </c>
      <c r="F31" s="11">
        <v>37.96</v>
      </c>
      <c r="G31" s="11"/>
      <c r="H31" s="101"/>
      <c r="I31" s="104"/>
      <c r="J31" s="14">
        <v>2</v>
      </c>
      <c r="K31" s="11">
        <v>2259.6</v>
      </c>
      <c r="L31" s="11">
        <v>10.36</v>
      </c>
      <c r="M31" s="11">
        <v>5.12</v>
      </c>
      <c r="N31" s="11">
        <v>5.24</v>
      </c>
      <c r="O31" s="28">
        <f t="shared" si="24"/>
        <v>-1.1583011583011595E-2</v>
      </c>
      <c r="P31" s="11"/>
      <c r="Q31" s="101"/>
      <c r="R31" s="104"/>
      <c r="S31" s="14">
        <v>2</v>
      </c>
      <c r="T31" s="80">
        <v>2871.61</v>
      </c>
      <c r="U31" s="11">
        <v>34.6</v>
      </c>
      <c r="V31" s="11">
        <v>25.16</v>
      </c>
      <c r="W31" s="11">
        <v>9.44</v>
      </c>
      <c r="X31" s="28">
        <f t="shared" ref="X31:X37" si="25">(V31-W31)/(V31+W31)</f>
        <v>0.45433526011560693</v>
      </c>
      <c r="Z31" s="101"/>
      <c r="AA31" s="104"/>
      <c r="AB31" s="14">
        <v>2</v>
      </c>
      <c r="AC31" s="11">
        <v>2575.8000000000002</v>
      </c>
      <c r="AD31" s="11">
        <v>25.839999999999996</v>
      </c>
      <c r="AE31" s="11">
        <v>17.2</v>
      </c>
      <c r="AF31" s="11">
        <v>8.6399999999999988</v>
      </c>
      <c r="AG31" s="28">
        <f t="shared" ref="AG31:AG37" si="26">(AE31-AF31)/(AE31+AF31)</f>
        <v>0.33126934984520129</v>
      </c>
    </row>
    <row r="32" spans="2:33" x14ac:dyDescent="0.3">
      <c r="B32" s="101"/>
      <c r="C32" s="104"/>
      <c r="D32" s="14">
        <v>3</v>
      </c>
      <c r="E32" s="11">
        <v>3370.11</v>
      </c>
      <c r="F32" s="11">
        <v>88.12</v>
      </c>
      <c r="G32" s="11"/>
      <c r="H32" s="101"/>
      <c r="I32" s="104"/>
      <c r="J32" s="14">
        <v>3</v>
      </c>
      <c r="K32" s="11">
        <v>3046.18</v>
      </c>
      <c r="L32" s="11">
        <v>27.08</v>
      </c>
      <c r="M32" s="11">
        <v>11.32</v>
      </c>
      <c r="N32" s="11">
        <v>15.76</v>
      </c>
      <c r="O32" s="28">
        <f t="shared" si="24"/>
        <v>-0.16395864106351551</v>
      </c>
      <c r="P32" s="11"/>
      <c r="Q32" s="101"/>
      <c r="R32" s="104"/>
      <c r="S32" s="14">
        <v>3</v>
      </c>
      <c r="T32" s="80">
        <v>3838.73</v>
      </c>
      <c r="U32" s="11">
        <v>25.08</v>
      </c>
      <c r="V32" s="11">
        <v>18.16</v>
      </c>
      <c r="W32" s="11">
        <v>6.92</v>
      </c>
      <c r="X32" s="28">
        <f t="shared" si="25"/>
        <v>0.44816586921850082</v>
      </c>
      <c r="Z32" s="101"/>
      <c r="AA32" s="104"/>
      <c r="AB32" s="14">
        <v>3</v>
      </c>
      <c r="AC32" s="11">
        <v>4028.88</v>
      </c>
      <c r="AD32" s="11">
        <v>24.96</v>
      </c>
      <c r="AE32" s="11">
        <v>13.879999999999999</v>
      </c>
      <c r="AF32" s="11">
        <v>11.08</v>
      </c>
      <c r="AG32" s="28">
        <f t="shared" si="26"/>
        <v>0.11217948717948713</v>
      </c>
    </row>
    <row r="33" spans="2:33" ht="14.4" customHeight="1" x14ac:dyDescent="0.3">
      <c r="B33" s="101"/>
      <c r="C33" s="104"/>
      <c r="D33" s="14">
        <v>4</v>
      </c>
      <c r="E33" s="11">
        <v>4148.8900000000003</v>
      </c>
      <c r="F33" s="11">
        <v>38.24</v>
      </c>
      <c r="G33" s="11"/>
      <c r="H33" s="101"/>
      <c r="I33" s="104"/>
      <c r="J33" s="14">
        <v>4</v>
      </c>
      <c r="K33" s="11">
        <v>2093.19</v>
      </c>
      <c r="L33" s="11">
        <v>11</v>
      </c>
      <c r="M33" s="11">
        <v>5.0400000000000009</v>
      </c>
      <c r="N33" s="11">
        <v>5.96</v>
      </c>
      <c r="O33" s="28">
        <f t="shared" si="24"/>
        <v>-8.363636363636355E-2</v>
      </c>
      <c r="P33" s="11"/>
      <c r="Q33" s="101"/>
      <c r="R33" s="104"/>
      <c r="S33" s="14">
        <v>4</v>
      </c>
      <c r="T33" s="80">
        <v>2915.41</v>
      </c>
      <c r="U33" s="11">
        <v>25.6</v>
      </c>
      <c r="V33" s="11">
        <v>15.2</v>
      </c>
      <c r="W33" s="11">
        <v>10.4</v>
      </c>
      <c r="X33" s="28">
        <f t="shared" si="25"/>
        <v>0.18749999999999994</v>
      </c>
      <c r="Z33" s="101"/>
      <c r="AA33" s="104"/>
      <c r="AB33" s="14">
        <v>4</v>
      </c>
      <c r="AC33" s="11">
        <v>2606.9299999999998</v>
      </c>
      <c r="AD33" s="11">
        <v>17.96</v>
      </c>
      <c r="AE33" s="11">
        <v>8.32</v>
      </c>
      <c r="AF33" s="11">
        <v>9.6399999999999988</v>
      </c>
      <c r="AG33" s="28">
        <f t="shared" si="26"/>
        <v>-7.3496659242761608E-2</v>
      </c>
    </row>
    <row r="34" spans="2:33" ht="16.8" customHeight="1" x14ac:dyDescent="0.3">
      <c r="B34" s="101"/>
      <c r="C34" s="104"/>
      <c r="D34" s="14">
        <v>5</v>
      </c>
      <c r="E34" s="11">
        <v>2892.93</v>
      </c>
      <c r="F34" s="11">
        <v>42.32</v>
      </c>
      <c r="G34" s="11"/>
      <c r="H34" s="101"/>
      <c r="I34" s="104"/>
      <c r="J34" s="14">
        <v>5</v>
      </c>
      <c r="K34" s="11">
        <v>2064.33</v>
      </c>
      <c r="L34" s="11">
        <v>11.16</v>
      </c>
      <c r="M34" s="11">
        <v>6.879999999999999</v>
      </c>
      <c r="N34" s="11">
        <v>4.28</v>
      </c>
      <c r="O34" s="28">
        <f t="shared" si="24"/>
        <v>0.23297491039426513</v>
      </c>
      <c r="P34" s="11"/>
      <c r="Q34" s="101"/>
      <c r="R34" s="104"/>
      <c r="S34" s="14">
        <v>5</v>
      </c>
      <c r="T34" s="80">
        <v>2163.16</v>
      </c>
      <c r="U34" s="11">
        <v>16.68</v>
      </c>
      <c r="V34" s="11">
        <v>10.4</v>
      </c>
      <c r="W34" s="11">
        <v>6.28</v>
      </c>
      <c r="X34" s="28">
        <f t="shared" si="25"/>
        <v>0.24700239808153479</v>
      </c>
      <c r="Z34" s="101"/>
      <c r="AA34" s="104"/>
      <c r="AB34" s="14">
        <v>5</v>
      </c>
      <c r="AC34" s="11">
        <v>2547.85</v>
      </c>
      <c r="AD34" s="11">
        <v>8.08</v>
      </c>
      <c r="AE34" s="11">
        <v>3.44</v>
      </c>
      <c r="AF34" s="11">
        <v>4.6400000000000006</v>
      </c>
      <c r="AG34" s="28">
        <f t="shared" si="26"/>
        <v>-0.14851485148514859</v>
      </c>
    </row>
    <row r="35" spans="2:33" x14ac:dyDescent="0.3">
      <c r="B35" s="101"/>
      <c r="C35" s="104"/>
      <c r="D35" s="14">
        <v>6</v>
      </c>
      <c r="E35" s="11">
        <v>3542.49</v>
      </c>
      <c r="F35" s="11">
        <v>40.36</v>
      </c>
      <c r="G35" s="11"/>
      <c r="H35" s="101"/>
      <c r="I35" s="104"/>
      <c r="J35" s="14">
        <v>6</v>
      </c>
      <c r="K35" s="11">
        <v>2918.47</v>
      </c>
      <c r="L35" s="11">
        <v>12.240000000000002</v>
      </c>
      <c r="M35" s="11">
        <v>5.2800000000000011</v>
      </c>
      <c r="N35" s="11">
        <v>6.9600000000000009</v>
      </c>
      <c r="O35" s="28">
        <f t="shared" si="24"/>
        <v>-0.13725490196078427</v>
      </c>
      <c r="P35" s="11"/>
      <c r="Q35" s="101"/>
      <c r="R35" s="104"/>
      <c r="S35" s="14">
        <v>6</v>
      </c>
      <c r="T35" s="80">
        <v>2824.32</v>
      </c>
      <c r="U35" s="11">
        <v>21.960000000000004</v>
      </c>
      <c r="V35" s="11">
        <v>16.840000000000003</v>
      </c>
      <c r="W35" s="11">
        <v>5.12</v>
      </c>
      <c r="X35" s="28">
        <f t="shared" si="25"/>
        <v>0.5336976320582878</v>
      </c>
      <c r="Z35" s="101"/>
      <c r="AA35" s="104"/>
      <c r="AB35" s="14">
        <v>6</v>
      </c>
      <c r="AC35" s="11">
        <v>3729.53</v>
      </c>
      <c r="AD35" s="11">
        <v>15.399999999999999</v>
      </c>
      <c r="AE35" s="11">
        <v>9.52</v>
      </c>
      <c r="AF35" s="11">
        <v>5.88</v>
      </c>
      <c r="AG35" s="28">
        <f t="shared" si="26"/>
        <v>0.23636363636363636</v>
      </c>
    </row>
    <row r="36" spans="2:33" x14ac:dyDescent="0.3">
      <c r="B36" s="101"/>
      <c r="C36" s="104"/>
      <c r="D36" s="14">
        <v>7</v>
      </c>
      <c r="E36" s="11">
        <v>2843.75</v>
      </c>
      <c r="F36" s="11">
        <v>34.56</v>
      </c>
      <c r="G36" s="11"/>
      <c r="H36" s="101"/>
      <c r="I36" s="104"/>
      <c r="J36" s="14">
        <v>7</v>
      </c>
      <c r="K36" s="11">
        <v>2449.35</v>
      </c>
      <c r="L36" s="11">
        <v>8.2800000000000011</v>
      </c>
      <c r="M36" s="11">
        <v>3.3200000000000003</v>
      </c>
      <c r="N36" s="11">
        <v>4.96</v>
      </c>
      <c r="O36" s="28">
        <f t="shared" si="24"/>
        <v>-0.19806763285024148</v>
      </c>
      <c r="P36" s="11"/>
      <c r="Q36" s="101"/>
      <c r="R36" s="104"/>
      <c r="S36" s="14">
        <v>7</v>
      </c>
      <c r="T36" s="80">
        <v>2089.19</v>
      </c>
      <c r="U36" s="11">
        <v>12.2</v>
      </c>
      <c r="V36" s="11">
        <v>9.76</v>
      </c>
      <c r="W36" s="11">
        <v>2.4400000000000004</v>
      </c>
      <c r="X36" s="28">
        <f t="shared" si="25"/>
        <v>0.6</v>
      </c>
      <c r="Z36" s="101"/>
      <c r="AA36" s="104"/>
      <c r="AB36" s="14">
        <v>7</v>
      </c>
      <c r="AC36" s="11">
        <v>3143.22</v>
      </c>
      <c r="AD36" s="11">
        <v>12.68</v>
      </c>
      <c r="AE36" s="11">
        <v>9.2000000000000011</v>
      </c>
      <c r="AF36" s="11">
        <v>3.4799999999999995</v>
      </c>
      <c r="AG36" s="28">
        <f t="shared" si="26"/>
        <v>0.45110410094637238</v>
      </c>
    </row>
    <row r="37" spans="2:33" x14ac:dyDescent="0.3">
      <c r="B37" s="101"/>
      <c r="C37" s="104"/>
      <c r="D37" s="14">
        <v>8</v>
      </c>
      <c r="E37" s="11">
        <v>2298.0500000000002</v>
      </c>
      <c r="F37" s="11">
        <v>37.64</v>
      </c>
      <c r="G37" s="11"/>
      <c r="H37" s="101"/>
      <c r="I37" s="104"/>
      <c r="J37" s="14">
        <v>8</v>
      </c>
      <c r="K37" s="11">
        <v>2375.5100000000002</v>
      </c>
      <c r="L37" s="11">
        <v>10.84</v>
      </c>
      <c r="M37" s="11">
        <v>4.84</v>
      </c>
      <c r="N37" s="11">
        <v>6</v>
      </c>
      <c r="O37" s="28">
        <f t="shared" si="24"/>
        <v>-0.10701107011070111</v>
      </c>
      <c r="P37" s="11"/>
      <c r="Q37" s="101"/>
      <c r="R37" s="104"/>
      <c r="S37" s="14">
        <v>8</v>
      </c>
      <c r="T37" s="80">
        <v>2059.06</v>
      </c>
      <c r="U37" s="11">
        <v>36.519999999999996</v>
      </c>
      <c r="V37" s="11">
        <v>34.44</v>
      </c>
      <c r="W37" s="11">
        <v>2.08</v>
      </c>
      <c r="X37" s="28">
        <f t="shared" si="25"/>
        <v>0.88608981380065721</v>
      </c>
      <c r="Z37" s="101"/>
      <c r="AA37" s="104"/>
      <c r="AB37" s="14">
        <v>8</v>
      </c>
      <c r="AC37" s="11">
        <v>2484.83</v>
      </c>
      <c r="AD37" s="11">
        <v>9.24</v>
      </c>
      <c r="AE37" s="11">
        <v>5.12</v>
      </c>
      <c r="AF37" s="11">
        <v>4.12</v>
      </c>
      <c r="AG37" s="28">
        <f t="shared" si="26"/>
        <v>0.10822510822510822</v>
      </c>
    </row>
    <row r="38" spans="2:33" x14ac:dyDescent="0.3">
      <c r="B38" s="101"/>
      <c r="C38" s="104"/>
      <c r="D38" s="14" t="s">
        <v>10</v>
      </c>
      <c r="E38" s="9">
        <f t="shared" ref="E38:F38" si="27">AVERAGE(E30:E37)</f>
        <v>2993.3462500000001</v>
      </c>
      <c r="F38" s="9">
        <f t="shared" si="27"/>
        <v>73.489999999999995</v>
      </c>
      <c r="G38" s="9"/>
      <c r="H38" s="101"/>
      <c r="I38" s="104"/>
      <c r="J38" s="14" t="s">
        <v>10</v>
      </c>
      <c r="K38" s="9">
        <f t="shared" ref="K38:O38" si="28">AVERAGE(K30:K37)</f>
        <v>2445.9125000000004</v>
      </c>
      <c r="L38" s="9">
        <f t="shared" si="28"/>
        <v>13.254999999999999</v>
      </c>
      <c r="M38" s="9">
        <f t="shared" si="28"/>
        <v>6.254999999999999</v>
      </c>
      <c r="N38" s="9">
        <f t="shared" si="28"/>
        <v>7</v>
      </c>
      <c r="O38" s="9">
        <f t="shared" si="28"/>
        <v>-4.6962314315485032E-2</v>
      </c>
      <c r="P38" s="9"/>
      <c r="Q38" s="101"/>
      <c r="R38" s="104"/>
      <c r="S38" s="14" t="s">
        <v>10</v>
      </c>
      <c r="T38" s="79">
        <f t="shared" ref="T38:X38" si="29">AVERAGE(T30:T37)</f>
        <v>2796.6062499999998</v>
      </c>
      <c r="U38" s="9">
        <f t="shared" si="29"/>
        <v>24.78</v>
      </c>
      <c r="V38" s="9">
        <f t="shared" si="29"/>
        <v>18.405000000000001</v>
      </c>
      <c r="W38" s="9">
        <f t="shared" si="29"/>
        <v>6.3749999999999991</v>
      </c>
      <c r="X38" s="9">
        <f t="shared" si="29"/>
        <v>0.46334887165932342</v>
      </c>
      <c r="Z38" s="101"/>
      <c r="AA38" s="104"/>
      <c r="AB38" s="14" t="s">
        <v>10</v>
      </c>
      <c r="AC38" s="9">
        <f t="shared" ref="AC38:AG38" si="30">AVERAGE(AC30:AC37)</f>
        <v>2982.0887499999999</v>
      </c>
      <c r="AD38" s="9">
        <f t="shared" si="30"/>
        <v>16.655000000000001</v>
      </c>
      <c r="AE38" s="9">
        <f t="shared" si="30"/>
        <v>9.7850000000000001</v>
      </c>
      <c r="AF38" s="9">
        <f t="shared" si="30"/>
        <v>6.8699999999999992</v>
      </c>
      <c r="AG38" s="9">
        <f t="shared" si="30"/>
        <v>0.15413288573475209</v>
      </c>
    </row>
    <row r="39" spans="2:33" x14ac:dyDescent="0.3">
      <c r="B39" s="101"/>
      <c r="C39" s="105"/>
      <c r="D39" s="14" t="s">
        <v>1</v>
      </c>
      <c r="E39" s="9">
        <f t="shared" ref="E39:F39" si="31">STDEV(E30:E37)/SQRT(8)</f>
        <v>230.75770008772511</v>
      </c>
      <c r="F39" s="9">
        <f t="shared" si="31"/>
        <v>28.568109842970014</v>
      </c>
      <c r="G39" s="9"/>
      <c r="H39" s="101"/>
      <c r="I39" s="105"/>
      <c r="J39" s="14" t="s">
        <v>1</v>
      </c>
      <c r="K39" s="9">
        <f t="shared" ref="K39:O39" si="32">STDEV(K30:K37)/SQRT(8)</f>
        <v>126.81517685691145</v>
      </c>
      <c r="L39" s="9">
        <f t="shared" si="32"/>
        <v>2.0870750208981805</v>
      </c>
      <c r="M39" s="9">
        <f t="shared" si="32"/>
        <v>0.88958858869865176</v>
      </c>
      <c r="N39" s="9">
        <f t="shared" si="32"/>
        <v>1.292174247427291</v>
      </c>
      <c r="O39" s="9">
        <f t="shared" si="32"/>
        <v>5.1544931113622156E-2</v>
      </c>
      <c r="P39" s="9"/>
      <c r="Q39" s="101"/>
      <c r="R39" s="105"/>
      <c r="S39" s="14" t="s">
        <v>1</v>
      </c>
      <c r="T39" s="79">
        <f t="shared" ref="T39:X39" si="33">STDEV(T30:T37)/SQRT(8)</f>
        <v>239.64393964899512</v>
      </c>
      <c r="U39" s="9">
        <f t="shared" si="33"/>
        <v>2.8893696791613812</v>
      </c>
      <c r="V39" s="9">
        <f t="shared" si="33"/>
        <v>2.8523618033382174</v>
      </c>
      <c r="W39" s="9">
        <f t="shared" si="33"/>
        <v>1.0789396249492906</v>
      </c>
      <c r="X39" s="9">
        <f t="shared" si="33"/>
        <v>7.7734726935456688E-2</v>
      </c>
      <c r="Z39" s="101"/>
      <c r="AA39" s="105"/>
      <c r="AB39" s="14" t="s">
        <v>1</v>
      </c>
      <c r="AC39" s="9">
        <f t="shared" ref="AC39:AG39" si="34">STDEV(AC30:AC37)/SQRT(8)</f>
        <v>210.47627393805831</v>
      </c>
      <c r="AD39" s="9">
        <f t="shared" si="34"/>
        <v>2.3406706914289055</v>
      </c>
      <c r="AE39" s="9">
        <f t="shared" si="34"/>
        <v>1.5790220753003146</v>
      </c>
      <c r="AF39" s="9">
        <f t="shared" si="34"/>
        <v>0.98115820771750595</v>
      </c>
      <c r="AG39" s="9">
        <f t="shared" si="34"/>
        <v>7.0385271859766674E-2</v>
      </c>
    </row>
    <row r="40" spans="2:33" x14ac:dyDescent="0.3">
      <c r="B40" s="101"/>
      <c r="C40" s="106" t="s">
        <v>7</v>
      </c>
      <c r="D40" s="17">
        <v>1</v>
      </c>
      <c r="E40" s="11">
        <v>3702.7</v>
      </c>
      <c r="F40" s="11">
        <v>251.52</v>
      </c>
      <c r="G40" s="11"/>
      <c r="H40" s="101"/>
      <c r="I40" s="106" t="s">
        <v>7</v>
      </c>
      <c r="J40" s="17">
        <v>1</v>
      </c>
      <c r="K40" s="11">
        <v>2422.04</v>
      </c>
      <c r="L40" s="11">
        <v>12.48</v>
      </c>
      <c r="M40" s="11">
        <v>6.8</v>
      </c>
      <c r="N40" s="11">
        <v>5.68</v>
      </c>
      <c r="O40" s="28">
        <f t="shared" ref="O40:O47" si="35">(M40-N40)/(M40+N40)</f>
        <v>8.9743589743589744E-2</v>
      </c>
      <c r="P40" s="11"/>
      <c r="Q40" s="101"/>
      <c r="R40" s="106" t="s">
        <v>7</v>
      </c>
      <c r="S40" s="17">
        <v>1</v>
      </c>
      <c r="T40" s="80">
        <v>3865.94</v>
      </c>
      <c r="U40" s="11">
        <v>21</v>
      </c>
      <c r="V40" s="11">
        <v>15.4</v>
      </c>
      <c r="W40" s="11">
        <v>5.6000000000000005</v>
      </c>
      <c r="X40" s="28">
        <f>(V40-W40)/(V40+W40)</f>
        <v>0.46666666666666667</v>
      </c>
      <c r="Z40" s="101"/>
      <c r="AA40" s="106" t="s">
        <v>7</v>
      </c>
      <c r="AB40" s="17">
        <v>1</v>
      </c>
      <c r="AC40" s="11">
        <v>2451.71</v>
      </c>
      <c r="AD40" s="11">
        <v>19.2</v>
      </c>
      <c r="AE40" s="11">
        <v>12.799999999999999</v>
      </c>
      <c r="AF40" s="11">
        <v>6.4</v>
      </c>
      <c r="AG40" s="28">
        <f>(AE40-AF40)/(AE40+AF40)</f>
        <v>0.33333333333333326</v>
      </c>
    </row>
    <row r="41" spans="2:33" x14ac:dyDescent="0.3">
      <c r="B41" s="101"/>
      <c r="C41" s="107"/>
      <c r="D41" s="17">
        <v>2</v>
      </c>
      <c r="E41" s="11">
        <v>1973.15</v>
      </c>
      <c r="F41" s="11">
        <v>12.36</v>
      </c>
      <c r="G41" s="11"/>
      <c r="H41" s="101"/>
      <c r="I41" s="107"/>
      <c r="J41" s="17">
        <v>2</v>
      </c>
      <c r="K41" s="11">
        <v>2749.03</v>
      </c>
      <c r="L41" s="11">
        <v>9.92</v>
      </c>
      <c r="M41" s="11">
        <v>5.08</v>
      </c>
      <c r="N41" s="11">
        <v>4.84</v>
      </c>
      <c r="O41" s="28">
        <f t="shared" si="35"/>
        <v>2.4193548387096794E-2</v>
      </c>
      <c r="P41" s="11"/>
      <c r="Q41" s="101"/>
      <c r="R41" s="107"/>
      <c r="S41" s="17">
        <v>2</v>
      </c>
      <c r="T41" s="80">
        <v>2750.11</v>
      </c>
      <c r="U41" s="11">
        <v>13.92</v>
      </c>
      <c r="V41" s="11">
        <v>6.68</v>
      </c>
      <c r="W41" s="11">
        <v>7.24</v>
      </c>
      <c r="X41" s="28">
        <f t="shared" ref="X41:X47" si="36">(V41-W41)/(V41+W41)</f>
        <v>-4.0229885057471299E-2</v>
      </c>
      <c r="Z41" s="101"/>
      <c r="AA41" s="107"/>
      <c r="AB41" s="17">
        <v>2</v>
      </c>
      <c r="AC41" s="11">
        <v>2036.12</v>
      </c>
      <c r="AD41" s="11">
        <v>13.92</v>
      </c>
      <c r="AE41" s="11">
        <v>10.84</v>
      </c>
      <c r="AF41" s="11">
        <v>3.08</v>
      </c>
      <c r="AG41" s="28">
        <f t="shared" ref="AG41:AG47" si="37">(AE41-AF41)/(AE41+AF41)</f>
        <v>0.55747126436781613</v>
      </c>
    </row>
    <row r="42" spans="2:33" x14ac:dyDescent="0.3">
      <c r="B42" s="101"/>
      <c r="C42" s="107"/>
      <c r="D42" s="17">
        <v>3</v>
      </c>
      <c r="E42" s="11">
        <v>2257.12</v>
      </c>
      <c r="F42" s="11">
        <v>86.52</v>
      </c>
      <c r="G42" s="11"/>
      <c r="H42" s="101"/>
      <c r="I42" s="107"/>
      <c r="J42" s="17">
        <v>3</v>
      </c>
      <c r="K42" s="11">
        <v>2312.0700000000002</v>
      </c>
      <c r="L42" s="11">
        <v>10.120000000000001</v>
      </c>
      <c r="M42" s="11">
        <v>5.7600000000000007</v>
      </c>
      <c r="N42" s="11">
        <v>4.3600000000000003</v>
      </c>
      <c r="O42" s="28">
        <f t="shared" si="35"/>
        <v>0.13833992094861663</v>
      </c>
      <c r="P42" s="11"/>
      <c r="Q42" s="101"/>
      <c r="R42" s="107"/>
      <c r="S42" s="17">
        <v>3</v>
      </c>
      <c r="T42" s="80">
        <v>3812.2400000000002</v>
      </c>
      <c r="U42" s="11">
        <v>22.040000000000003</v>
      </c>
      <c r="V42" s="11">
        <v>15.560000000000002</v>
      </c>
      <c r="W42" s="11">
        <v>6.48</v>
      </c>
      <c r="X42" s="28">
        <f t="shared" si="36"/>
        <v>0.41197822141560803</v>
      </c>
      <c r="Z42" s="101"/>
      <c r="AA42" s="107"/>
      <c r="AB42" s="17">
        <v>3</v>
      </c>
      <c r="AC42" s="11">
        <v>2688.58</v>
      </c>
      <c r="AD42" s="11">
        <v>16.48</v>
      </c>
      <c r="AE42" s="11">
        <v>9.56</v>
      </c>
      <c r="AF42" s="11">
        <v>6.92</v>
      </c>
      <c r="AG42" s="28">
        <f t="shared" si="37"/>
        <v>0.16019417475728159</v>
      </c>
    </row>
    <row r="43" spans="2:33" x14ac:dyDescent="0.3">
      <c r="B43" s="101"/>
      <c r="C43" s="107"/>
      <c r="D43" s="17">
        <v>4</v>
      </c>
      <c r="E43" s="11">
        <v>2393.96</v>
      </c>
      <c r="F43" s="11">
        <v>19.36</v>
      </c>
      <c r="G43" s="11"/>
      <c r="H43" s="101"/>
      <c r="I43" s="107"/>
      <c r="J43" s="17">
        <v>4</v>
      </c>
      <c r="K43" s="11">
        <v>2418.44</v>
      </c>
      <c r="L43" s="11">
        <v>19.439999999999998</v>
      </c>
      <c r="M43" s="11">
        <v>9.36</v>
      </c>
      <c r="N43" s="11">
        <v>10.08</v>
      </c>
      <c r="O43" s="28">
        <f t="shared" si="35"/>
        <v>-3.7037037037037077E-2</v>
      </c>
      <c r="P43" s="11"/>
      <c r="Q43" s="101"/>
      <c r="R43" s="107"/>
      <c r="S43" s="17">
        <v>4</v>
      </c>
      <c r="T43" s="80">
        <v>2503.9499999999998</v>
      </c>
      <c r="U43" s="11">
        <v>8.2399999999999984</v>
      </c>
      <c r="V43" s="11">
        <v>4.4399999999999995</v>
      </c>
      <c r="W43" s="11">
        <v>3.8</v>
      </c>
      <c r="X43" s="28">
        <f t="shared" si="36"/>
        <v>7.7669902912621339E-2</v>
      </c>
      <c r="Z43" s="101"/>
      <c r="AA43" s="107"/>
      <c r="AB43" s="17">
        <v>4</v>
      </c>
      <c r="AC43" s="11">
        <v>2278.7199999999998</v>
      </c>
      <c r="AD43" s="11">
        <v>9.84</v>
      </c>
      <c r="AE43" s="11">
        <v>7.08</v>
      </c>
      <c r="AF43" s="11">
        <v>2.7600000000000002</v>
      </c>
      <c r="AG43" s="28">
        <f t="shared" si="37"/>
        <v>0.4390243902439025</v>
      </c>
    </row>
    <row r="44" spans="2:33" x14ac:dyDescent="0.3">
      <c r="B44" s="101"/>
      <c r="C44" s="107"/>
      <c r="D44" s="17">
        <v>5</v>
      </c>
      <c r="E44" s="11">
        <v>2920.79</v>
      </c>
      <c r="F44" s="11">
        <v>48.6</v>
      </c>
      <c r="G44" s="11"/>
      <c r="H44" s="101"/>
      <c r="I44" s="107"/>
      <c r="J44" s="17">
        <v>5</v>
      </c>
      <c r="K44" s="11">
        <v>2203.65</v>
      </c>
      <c r="L44" s="11">
        <v>7.76</v>
      </c>
      <c r="M44" s="11">
        <v>4.4400000000000004</v>
      </c>
      <c r="N44" s="11">
        <v>3.32</v>
      </c>
      <c r="O44" s="28">
        <f t="shared" si="35"/>
        <v>0.14432989690721656</v>
      </c>
      <c r="P44" s="11"/>
      <c r="Q44" s="101"/>
      <c r="R44" s="107"/>
      <c r="S44" s="17">
        <v>5</v>
      </c>
      <c r="T44" s="80">
        <v>2650.87</v>
      </c>
      <c r="U44" s="11">
        <v>6.7199999999999989</v>
      </c>
      <c r="V44" s="11">
        <v>6.0399999999999991</v>
      </c>
      <c r="W44" s="11">
        <v>0.68</v>
      </c>
      <c r="X44" s="28">
        <f t="shared" si="36"/>
        <v>0.79761904761904767</v>
      </c>
      <c r="Z44" s="101"/>
      <c r="AA44" s="107"/>
      <c r="AB44" s="17">
        <v>5</v>
      </c>
      <c r="AC44" s="11">
        <v>2519.21</v>
      </c>
      <c r="AD44" s="11">
        <v>5.88</v>
      </c>
      <c r="AE44" s="11">
        <v>3.84</v>
      </c>
      <c r="AF44" s="11">
        <v>2.04</v>
      </c>
      <c r="AG44" s="28">
        <f t="shared" si="37"/>
        <v>0.30612244897959179</v>
      </c>
    </row>
    <row r="45" spans="2:33" x14ac:dyDescent="0.3">
      <c r="B45" s="101"/>
      <c r="C45" s="107"/>
      <c r="D45" s="17">
        <v>6</v>
      </c>
      <c r="E45" s="11">
        <v>3395.95</v>
      </c>
      <c r="F45" s="11">
        <v>34.479999999999997</v>
      </c>
      <c r="G45" s="11"/>
      <c r="H45" s="101"/>
      <c r="I45" s="107"/>
      <c r="J45" s="17">
        <v>6</v>
      </c>
      <c r="K45" s="11">
        <v>2382.23</v>
      </c>
      <c r="L45" s="11">
        <v>3.8</v>
      </c>
      <c r="M45" s="11">
        <v>1.84</v>
      </c>
      <c r="N45" s="11">
        <v>1.96</v>
      </c>
      <c r="O45" s="28">
        <f t="shared" si="35"/>
        <v>-3.1578947368421026E-2</v>
      </c>
      <c r="P45" s="11"/>
      <c r="Q45" s="101"/>
      <c r="R45" s="107"/>
      <c r="S45" s="17">
        <v>6</v>
      </c>
      <c r="T45" s="80">
        <v>2356.64</v>
      </c>
      <c r="U45" s="11">
        <v>7.52</v>
      </c>
      <c r="V45" s="11">
        <v>4.96</v>
      </c>
      <c r="W45" s="11">
        <v>2.56</v>
      </c>
      <c r="X45" s="28">
        <f t="shared" si="36"/>
        <v>0.31914893617021278</v>
      </c>
      <c r="Z45" s="101"/>
      <c r="AA45" s="107"/>
      <c r="AB45" s="17">
        <v>6</v>
      </c>
      <c r="AC45" s="11">
        <v>2239.52</v>
      </c>
      <c r="AD45" s="11">
        <v>6.4</v>
      </c>
      <c r="AE45" s="11">
        <v>3.52</v>
      </c>
      <c r="AF45" s="11">
        <v>2.88</v>
      </c>
      <c r="AG45" s="28">
        <f t="shared" si="37"/>
        <v>0.10000000000000002</v>
      </c>
    </row>
    <row r="46" spans="2:33" x14ac:dyDescent="0.3">
      <c r="B46" s="101"/>
      <c r="C46" s="107"/>
      <c r="D46" s="17">
        <v>7</v>
      </c>
      <c r="E46" s="11">
        <v>3118.44</v>
      </c>
      <c r="F46" s="11">
        <v>37.6</v>
      </c>
      <c r="G46" s="11"/>
      <c r="H46" s="101"/>
      <c r="I46" s="107"/>
      <c r="J46" s="17">
        <v>7</v>
      </c>
      <c r="K46" s="11">
        <v>1519.6</v>
      </c>
      <c r="L46" s="11">
        <v>4.7200000000000006</v>
      </c>
      <c r="M46" s="11">
        <v>1.44</v>
      </c>
      <c r="N46" s="11">
        <v>3.2800000000000002</v>
      </c>
      <c r="O46" s="28">
        <f t="shared" si="35"/>
        <v>-0.38983050847457629</v>
      </c>
      <c r="P46" s="11"/>
      <c r="Q46" s="101"/>
      <c r="R46" s="107"/>
      <c r="S46" s="17">
        <v>7</v>
      </c>
      <c r="T46" s="80">
        <v>2793.54</v>
      </c>
      <c r="U46" s="11">
        <v>8</v>
      </c>
      <c r="V46" s="11">
        <v>6.12</v>
      </c>
      <c r="W46" s="11">
        <v>1.8800000000000001</v>
      </c>
      <c r="X46" s="28">
        <f t="shared" si="36"/>
        <v>0.53</v>
      </c>
      <c r="Z46" s="101"/>
      <c r="AA46" s="107"/>
      <c r="AB46" s="17">
        <v>7</v>
      </c>
      <c r="AC46" s="11">
        <v>2006.03</v>
      </c>
      <c r="AD46" s="11">
        <v>7.0399999999999991</v>
      </c>
      <c r="AE46" s="11">
        <v>3.28</v>
      </c>
      <c r="AF46" s="11">
        <v>3.76</v>
      </c>
      <c r="AG46" s="28">
        <f t="shared" si="37"/>
        <v>-6.8181818181818191E-2</v>
      </c>
    </row>
    <row r="47" spans="2:33" x14ac:dyDescent="0.3">
      <c r="B47" s="101"/>
      <c r="C47" s="107"/>
      <c r="D47" s="17">
        <v>8</v>
      </c>
      <c r="E47" s="11">
        <v>2447.8000000000002</v>
      </c>
      <c r="F47" s="11">
        <v>42.48</v>
      </c>
      <c r="G47" s="11"/>
      <c r="H47" s="101"/>
      <c r="I47" s="107"/>
      <c r="J47" s="17">
        <v>8</v>
      </c>
      <c r="K47" s="11">
        <v>2095.0100000000002</v>
      </c>
      <c r="L47" s="11">
        <v>14.159999999999998</v>
      </c>
      <c r="M47" s="11">
        <v>4.5199999999999996</v>
      </c>
      <c r="N47" s="11">
        <v>9.6399999999999988</v>
      </c>
      <c r="O47" s="28">
        <f t="shared" si="35"/>
        <v>-0.3615819209039548</v>
      </c>
      <c r="P47" s="11"/>
      <c r="Q47" s="101"/>
      <c r="R47" s="107"/>
      <c r="S47" s="17">
        <v>8</v>
      </c>
      <c r="T47" s="80">
        <v>2267.6999999999998</v>
      </c>
      <c r="U47" s="11">
        <v>16.079999999999998</v>
      </c>
      <c r="V47" s="11">
        <v>14.28</v>
      </c>
      <c r="W47" s="11">
        <v>1.8</v>
      </c>
      <c r="X47" s="28">
        <f t="shared" si="36"/>
        <v>0.77611940298507465</v>
      </c>
      <c r="Z47" s="101"/>
      <c r="AA47" s="107"/>
      <c r="AB47" s="17">
        <v>8</v>
      </c>
      <c r="AC47" s="11">
        <v>2249.9</v>
      </c>
      <c r="AD47" s="11">
        <v>10.24</v>
      </c>
      <c r="AE47" s="11">
        <v>3.88</v>
      </c>
      <c r="AF47" s="11">
        <v>6.36</v>
      </c>
      <c r="AG47" s="28">
        <f t="shared" si="37"/>
        <v>-0.24218750000000003</v>
      </c>
    </row>
    <row r="48" spans="2:33" x14ac:dyDescent="0.3">
      <c r="B48" s="101"/>
      <c r="C48" s="107"/>
      <c r="D48" s="17" t="s">
        <v>10</v>
      </c>
      <c r="E48" s="9">
        <f t="shared" ref="E48:F48" si="38">AVERAGE(E40:E47)</f>
        <v>2776.23875</v>
      </c>
      <c r="F48" s="9">
        <f t="shared" si="38"/>
        <v>66.615000000000009</v>
      </c>
      <c r="G48" s="9"/>
      <c r="H48" s="101"/>
      <c r="I48" s="107"/>
      <c r="J48" s="17" t="s">
        <v>10</v>
      </c>
      <c r="K48" s="9">
        <f t="shared" ref="K48:O48" si="39">AVERAGE(K40:K47)</f>
        <v>2262.75875</v>
      </c>
      <c r="L48" s="9">
        <f t="shared" si="39"/>
        <v>10.299999999999999</v>
      </c>
      <c r="M48" s="9">
        <f t="shared" si="39"/>
        <v>4.9049999999999994</v>
      </c>
      <c r="N48" s="9">
        <f t="shared" si="39"/>
        <v>5.3950000000000005</v>
      </c>
      <c r="O48" s="9">
        <f t="shared" si="39"/>
        <v>-5.2927682224683685E-2</v>
      </c>
      <c r="P48" s="9"/>
      <c r="Q48" s="101"/>
      <c r="R48" s="107"/>
      <c r="S48" s="17" t="s">
        <v>10</v>
      </c>
      <c r="T48" s="79">
        <f t="shared" ref="T48:X48" si="40">AVERAGE(T40:T47)</f>
        <v>2875.1237500000002</v>
      </c>
      <c r="U48" s="9">
        <f t="shared" si="40"/>
        <v>12.94</v>
      </c>
      <c r="V48" s="9">
        <f t="shared" si="40"/>
        <v>9.1849999999999987</v>
      </c>
      <c r="W48" s="9">
        <f t="shared" si="40"/>
        <v>3.7549999999999999</v>
      </c>
      <c r="X48" s="9">
        <f t="shared" si="40"/>
        <v>0.41737153658897003</v>
      </c>
      <c r="Z48" s="101"/>
      <c r="AA48" s="107"/>
      <c r="AB48" s="17" t="s">
        <v>10</v>
      </c>
      <c r="AC48" s="9">
        <f t="shared" ref="AC48:AG48" si="41">AVERAGE(AC40:AC47)</f>
        <v>2308.7237500000001</v>
      </c>
      <c r="AD48" s="9">
        <f t="shared" si="41"/>
        <v>11.124999999999998</v>
      </c>
      <c r="AE48" s="9">
        <f t="shared" si="41"/>
        <v>6.8500000000000014</v>
      </c>
      <c r="AF48" s="9">
        <f t="shared" si="41"/>
        <v>4.2749999999999995</v>
      </c>
      <c r="AG48" s="9">
        <f t="shared" si="41"/>
        <v>0.19822203668751337</v>
      </c>
    </row>
    <row r="49" spans="2:33" x14ac:dyDescent="0.3">
      <c r="B49" s="102"/>
      <c r="C49" s="108"/>
      <c r="D49" s="17" t="s">
        <v>1</v>
      </c>
      <c r="E49" s="9">
        <f t="shared" ref="E49:F49" si="42">STDEV(E40:E47)/SQRT(8)</f>
        <v>213.34136431213346</v>
      </c>
      <c r="F49" s="9">
        <f t="shared" si="42"/>
        <v>27.563004125613208</v>
      </c>
      <c r="G49" s="9"/>
      <c r="H49" s="102"/>
      <c r="I49" s="108"/>
      <c r="J49" s="17" t="s">
        <v>1</v>
      </c>
      <c r="K49" s="9">
        <f t="shared" ref="K49:O49" si="43">STDEV(K40:K47)/SQRT(8)</f>
        <v>125.83225021599085</v>
      </c>
      <c r="L49" s="9">
        <f t="shared" si="43"/>
        <v>1.8087406826692589</v>
      </c>
      <c r="M49" s="9">
        <f t="shared" si="43"/>
        <v>0.90597816120005303</v>
      </c>
      <c r="N49" s="9">
        <f t="shared" si="43"/>
        <v>1.0522747468494822</v>
      </c>
      <c r="O49" s="9">
        <f t="shared" si="43"/>
        <v>7.4555331690995721E-2</v>
      </c>
      <c r="P49" s="9"/>
      <c r="Q49" s="102"/>
      <c r="R49" s="108"/>
      <c r="S49" s="17" t="s">
        <v>1</v>
      </c>
      <c r="T49" s="79">
        <f t="shared" ref="T49:X49" si="44">STDEV(T40:T47)/SQRT(8)</f>
        <v>219.90406842641772</v>
      </c>
      <c r="U49" s="9">
        <f t="shared" si="44"/>
        <v>2.2085547957237308</v>
      </c>
      <c r="V49" s="9">
        <f t="shared" si="44"/>
        <v>1.7482225667394724</v>
      </c>
      <c r="W49" s="9">
        <f t="shared" si="44"/>
        <v>0.85771915150423428</v>
      </c>
      <c r="X49" s="9">
        <f t="shared" si="44"/>
        <v>0.10546465301607313</v>
      </c>
      <c r="Z49" s="102"/>
      <c r="AA49" s="108"/>
      <c r="AB49" s="17" t="s">
        <v>1</v>
      </c>
      <c r="AC49" s="9">
        <f t="shared" ref="AC49:AG49" si="45">STDEV(AC40:AC47)/SQRT(8)</f>
        <v>82.821476272278815</v>
      </c>
      <c r="AD49" s="9">
        <f t="shared" si="45"/>
        <v>1.7456629931674352</v>
      </c>
      <c r="AE49" s="9">
        <f t="shared" si="45"/>
        <v>1.339205521408654</v>
      </c>
      <c r="AF49" s="9">
        <f t="shared" si="45"/>
        <v>0.69164142237351445</v>
      </c>
      <c r="AG49" s="9">
        <f t="shared" si="45"/>
        <v>9.3824361288782132E-2</v>
      </c>
    </row>
    <row r="50" spans="2:33" x14ac:dyDescent="0.3">
      <c r="C50" s="1"/>
      <c r="D50" s="8" t="s">
        <v>10</v>
      </c>
      <c r="E50" s="10">
        <f>AVERAGE(E30:E37,E40:E47)</f>
        <v>2884.7925000000005</v>
      </c>
      <c r="F50" s="10">
        <f t="shared" ref="F50" si="46">AVERAGE(F30:F37,F40:F47)</f>
        <v>70.052499999999995</v>
      </c>
      <c r="G50" s="9"/>
      <c r="I50" s="1"/>
      <c r="J50" s="8" t="s">
        <v>10</v>
      </c>
      <c r="K50" s="10">
        <f t="shared" ref="K50:O50" si="47">AVERAGE(K30:K37,K40:K47)</f>
        <v>2354.3356250000002</v>
      </c>
      <c r="L50" s="10">
        <f t="shared" si="47"/>
        <v>11.7775</v>
      </c>
      <c r="M50" s="10">
        <f t="shared" si="47"/>
        <v>5.5799999999999992</v>
      </c>
      <c r="N50" s="10">
        <f t="shared" si="47"/>
        <v>6.1974999999999989</v>
      </c>
      <c r="O50" s="10">
        <f t="shared" si="47"/>
        <v>-4.9944998270084355E-2</v>
      </c>
      <c r="P50" s="9"/>
      <c r="R50" s="1"/>
      <c r="S50" s="8" t="s">
        <v>10</v>
      </c>
      <c r="T50" s="20">
        <f t="shared" ref="T50:X50" si="48">AVERAGE(T30:T37,T40:T47)</f>
        <v>2835.8649999999998</v>
      </c>
      <c r="U50" s="10">
        <f t="shared" si="48"/>
        <v>18.859999999999996</v>
      </c>
      <c r="V50" s="10">
        <f t="shared" si="48"/>
        <v>13.795000000000002</v>
      </c>
      <c r="W50" s="10">
        <f t="shared" si="48"/>
        <v>5.0649999999999995</v>
      </c>
      <c r="X50" s="10">
        <f t="shared" si="48"/>
        <v>0.44036020412414667</v>
      </c>
      <c r="AA50" s="1"/>
      <c r="AB50" s="8" t="s">
        <v>10</v>
      </c>
      <c r="AC50" s="10">
        <f t="shared" ref="AC50:AG50" si="49">AVERAGE(AC30:AC37,AC40:AC47)</f>
        <v>2645.4062499999995</v>
      </c>
      <c r="AD50" s="10">
        <f t="shared" si="49"/>
        <v>13.889999999999999</v>
      </c>
      <c r="AE50" s="10">
        <f t="shared" si="49"/>
        <v>8.317499999999999</v>
      </c>
      <c r="AF50" s="10">
        <f t="shared" si="49"/>
        <v>5.5725000000000007</v>
      </c>
      <c r="AG50" s="10">
        <f t="shared" si="49"/>
        <v>0.17617746121113276</v>
      </c>
    </row>
    <row r="51" spans="2:33" x14ac:dyDescent="0.3">
      <c r="C51" s="1"/>
      <c r="D51" s="8" t="s">
        <v>1</v>
      </c>
      <c r="E51" s="10">
        <f>STDEV(E30:E37,E40:E47)/SQRT(16)</f>
        <v>154.37113400422268</v>
      </c>
      <c r="F51" s="10">
        <f t="shared" ref="F51" si="50">STDEV(F30:F37,F40:F47)/SQRT(16)</f>
        <v>19.196028658292846</v>
      </c>
      <c r="G51" s="9"/>
      <c r="I51" s="1"/>
      <c r="J51" s="8" t="s">
        <v>1</v>
      </c>
      <c r="K51" s="10">
        <f t="shared" ref="K51:O51" si="51">STDEV(K30:K37,K40:K47)/SQRT(16)</f>
        <v>89.476916576142656</v>
      </c>
      <c r="L51" s="10">
        <f t="shared" si="51"/>
        <v>1.3875396390734214</v>
      </c>
      <c r="M51" s="10">
        <f t="shared" si="51"/>
        <v>0.63761012120783278</v>
      </c>
      <c r="N51" s="10">
        <f t="shared" si="51"/>
        <v>0.8312036954521641</v>
      </c>
      <c r="O51" s="10">
        <f t="shared" si="51"/>
        <v>4.3789433526283165E-2</v>
      </c>
      <c r="P51" s="9"/>
      <c r="R51" s="1"/>
      <c r="S51" s="8" t="s">
        <v>1</v>
      </c>
      <c r="T51" s="20">
        <f t="shared" ref="T51:X51" si="52">STDEV(T30:T37,T40:T47)/SQRT(16)</f>
        <v>157.43693115551579</v>
      </c>
      <c r="U51" s="10">
        <f t="shared" si="52"/>
        <v>2.3286333617238557</v>
      </c>
      <c r="V51" s="10">
        <f t="shared" si="52"/>
        <v>2.0070704189605966</v>
      </c>
      <c r="W51" s="10">
        <f t="shared" si="52"/>
        <v>0.74678756461705165</v>
      </c>
      <c r="X51" s="10">
        <f t="shared" si="52"/>
        <v>6.3565012211331304E-2</v>
      </c>
      <c r="AA51" s="1"/>
      <c r="AB51" s="8" t="s">
        <v>1</v>
      </c>
      <c r="AC51" s="10">
        <f t="shared" ref="AC51:AG51" si="53">STDEV(AC30:AC37,AC40:AC47)/SQRT(16)</f>
        <v>139.62184921803171</v>
      </c>
      <c r="AD51" s="10">
        <f t="shared" si="53"/>
        <v>1.5808541994757139</v>
      </c>
      <c r="AE51" s="10">
        <f t="shared" si="53"/>
        <v>1.0694950132344394</v>
      </c>
      <c r="AF51" s="10">
        <f t="shared" si="53"/>
        <v>0.66968369399291761</v>
      </c>
      <c r="AG51" s="10">
        <f t="shared" si="53"/>
        <v>5.6941960942119521E-2</v>
      </c>
    </row>
    <row r="52" spans="2:33" x14ac:dyDescent="0.3">
      <c r="C52" s="1"/>
      <c r="D52" s="11"/>
      <c r="E52" s="11"/>
      <c r="F52" s="11"/>
      <c r="G52" s="11"/>
      <c r="I52" s="1"/>
      <c r="J52" s="11"/>
      <c r="K52" s="11"/>
      <c r="L52" s="11"/>
      <c r="M52" s="11"/>
      <c r="N52" s="11"/>
      <c r="O52" s="11"/>
      <c r="P52" s="11"/>
      <c r="R52" s="1"/>
      <c r="S52" s="11"/>
      <c r="T52" s="30"/>
      <c r="U52" s="11"/>
      <c r="V52" s="11"/>
      <c r="W52" s="11"/>
      <c r="X52" s="11"/>
      <c r="AA52" s="1"/>
      <c r="AB52" s="11"/>
      <c r="AC52" s="11"/>
      <c r="AD52" s="11"/>
      <c r="AE52" s="11"/>
      <c r="AF52" s="11"/>
      <c r="AG52" s="11"/>
    </row>
    <row r="53" spans="2:33" ht="16.8" customHeight="1" x14ac:dyDescent="0.3">
      <c r="B53" s="81" t="s">
        <v>9</v>
      </c>
      <c r="C53" s="84" t="s">
        <v>6</v>
      </c>
      <c r="D53" s="50">
        <v>1</v>
      </c>
      <c r="E53" s="11">
        <v>2706.48</v>
      </c>
      <c r="F53" s="11">
        <v>251</v>
      </c>
      <c r="G53" s="11"/>
      <c r="H53" s="81" t="s">
        <v>9</v>
      </c>
      <c r="I53" s="84" t="s">
        <v>6</v>
      </c>
      <c r="J53" s="50">
        <v>1</v>
      </c>
      <c r="K53" s="11">
        <v>2857.48</v>
      </c>
      <c r="L53" s="11">
        <v>22.72</v>
      </c>
      <c r="M53" s="11">
        <v>13.559999999999999</v>
      </c>
      <c r="N53" s="11">
        <v>9.16</v>
      </c>
      <c r="O53" s="28">
        <f t="shared" ref="O53:O60" si="54">(M53-N53)/(M53+N53)</f>
        <v>0.19366197183098585</v>
      </c>
      <c r="P53" s="11"/>
      <c r="Q53" s="81" t="s">
        <v>9</v>
      </c>
      <c r="R53" s="84" t="s">
        <v>6</v>
      </c>
      <c r="S53" s="50">
        <v>1</v>
      </c>
      <c r="T53" s="80">
        <v>3925.2400000000002</v>
      </c>
      <c r="U53" s="11">
        <v>27.6</v>
      </c>
      <c r="V53" s="11">
        <v>16.2</v>
      </c>
      <c r="W53" s="11">
        <v>11.4</v>
      </c>
      <c r="X53" s="28">
        <f>(V53-W53)/(V53+W53)</f>
        <v>0.17391304347826081</v>
      </c>
      <c r="Z53" s="81" t="s">
        <v>9</v>
      </c>
      <c r="AA53" s="84" t="s">
        <v>6</v>
      </c>
      <c r="AB53" s="50">
        <v>1</v>
      </c>
      <c r="AC53" s="11">
        <v>3805.47</v>
      </c>
      <c r="AD53" s="11">
        <v>27.800000000000004</v>
      </c>
      <c r="AE53" s="11">
        <v>16.16</v>
      </c>
      <c r="AF53" s="11">
        <v>11.640000000000002</v>
      </c>
      <c r="AG53" s="28">
        <f>(AE53-AF53)/(AE53+AF53)</f>
        <v>0.16258992805755385</v>
      </c>
    </row>
    <row r="54" spans="2:33" x14ac:dyDescent="0.3">
      <c r="B54" s="82"/>
      <c r="C54" s="85"/>
      <c r="D54" s="22">
        <v>2</v>
      </c>
      <c r="E54" s="11">
        <v>2595.44</v>
      </c>
      <c r="F54" s="11">
        <v>14.64</v>
      </c>
      <c r="G54" s="11"/>
      <c r="H54" s="82"/>
      <c r="I54" s="85"/>
      <c r="J54" s="22">
        <v>2</v>
      </c>
      <c r="K54" s="11">
        <v>1959.1</v>
      </c>
      <c r="L54" s="11">
        <v>8.08</v>
      </c>
      <c r="M54" s="11">
        <v>3.6</v>
      </c>
      <c r="N54" s="11">
        <v>4.4799999999999995</v>
      </c>
      <c r="O54" s="28">
        <f t="shared" si="54"/>
        <v>-0.10891089108910884</v>
      </c>
      <c r="P54" s="11"/>
      <c r="Q54" s="82"/>
      <c r="R54" s="85"/>
      <c r="S54" s="22">
        <v>2</v>
      </c>
      <c r="T54" s="80">
        <v>3637.02</v>
      </c>
      <c r="U54" s="11">
        <v>16.84</v>
      </c>
      <c r="V54" s="11">
        <v>9.4</v>
      </c>
      <c r="W54" s="11">
        <v>7.4399999999999995</v>
      </c>
      <c r="X54" s="28">
        <f t="shared" ref="X54:X60" si="55">(V54-W54)/(V54+W54)</f>
        <v>0.11638954869358675</v>
      </c>
      <c r="Z54" s="82"/>
      <c r="AA54" s="85"/>
      <c r="AB54" s="22">
        <v>2</v>
      </c>
      <c r="AC54" s="11">
        <v>2470.5300000000002</v>
      </c>
      <c r="AD54" s="11">
        <v>22.28</v>
      </c>
      <c r="AE54" s="11">
        <v>13.400000000000002</v>
      </c>
      <c r="AF54" s="11">
        <v>8.879999999999999</v>
      </c>
      <c r="AG54" s="28">
        <f t="shared" ref="AG54:AG60" si="56">(AE54-AF54)/(AE54+AF54)</f>
        <v>0.20287253141831252</v>
      </c>
    </row>
    <row r="55" spans="2:33" x14ac:dyDescent="0.3">
      <c r="B55" s="82"/>
      <c r="C55" s="85"/>
      <c r="D55" s="22">
        <v>3</v>
      </c>
      <c r="E55" s="11">
        <v>2645.31</v>
      </c>
      <c r="F55" s="11">
        <v>37.119999999999997</v>
      </c>
      <c r="G55" s="11"/>
      <c r="H55" s="82"/>
      <c r="I55" s="85"/>
      <c r="J55" s="22">
        <v>3</v>
      </c>
      <c r="K55" s="11">
        <v>2156.88</v>
      </c>
      <c r="L55" s="11">
        <v>11.64</v>
      </c>
      <c r="M55" s="11">
        <v>6.0799999999999992</v>
      </c>
      <c r="N55" s="11">
        <v>5.5600000000000005</v>
      </c>
      <c r="O55" s="28">
        <f t="shared" si="54"/>
        <v>4.4673539518900227E-2</v>
      </c>
      <c r="P55" s="11"/>
      <c r="Q55" s="82"/>
      <c r="R55" s="85"/>
      <c r="S55" s="22">
        <v>3</v>
      </c>
      <c r="T55" s="80">
        <v>3998.13</v>
      </c>
      <c r="U55" s="11">
        <v>20.2</v>
      </c>
      <c r="V55" s="11">
        <v>12.92</v>
      </c>
      <c r="W55" s="11">
        <v>7.2799999999999994</v>
      </c>
      <c r="X55" s="28">
        <f t="shared" si="55"/>
        <v>0.27920792079207923</v>
      </c>
      <c r="Z55" s="82"/>
      <c r="AA55" s="85"/>
      <c r="AB55" s="22">
        <v>3</v>
      </c>
      <c r="AC55" s="11">
        <v>3056.67</v>
      </c>
      <c r="AD55" s="11">
        <v>23.04</v>
      </c>
      <c r="AE55" s="11">
        <v>11.719999999999999</v>
      </c>
      <c r="AF55" s="11">
        <v>11.32</v>
      </c>
      <c r="AG55" s="28">
        <f t="shared" si="56"/>
        <v>1.7361111111111049E-2</v>
      </c>
    </row>
    <row r="56" spans="2:33" x14ac:dyDescent="0.3">
      <c r="B56" s="82"/>
      <c r="C56" s="85"/>
      <c r="D56" s="22">
        <v>4</v>
      </c>
      <c r="E56" s="11">
        <v>1817.04</v>
      </c>
      <c r="F56" s="11">
        <v>8.24</v>
      </c>
      <c r="G56" s="11"/>
      <c r="H56" s="82"/>
      <c r="I56" s="85"/>
      <c r="J56" s="22">
        <v>4</v>
      </c>
      <c r="K56" s="11">
        <v>3030.87</v>
      </c>
      <c r="L56" s="11">
        <v>21.520000000000003</v>
      </c>
      <c r="M56" s="11">
        <v>7.6000000000000005</v>
      </c>
      <c r="N56" s="11">
        <v>13.920000000000002</v>
      </c>
      <c r="O56" s="28">
        <f t="shared" si="54"/>
        <v>-0.29368029739776952</v>
      </c>
      <c r="P56" s="11"/>
      <c r="Q56" s="82"/>
      <c r="R56" s="85"/>
      <c r="S56" s="22">
        <v>4</v>
      </c>
      <c r="T56" s="80">
        <v>2570.33</v>
      </c>
      <c r="U56" s="11">
        <v>9.52</v>
      </c>
      <c r="V56" s="11">
        <v>3.6799999999999997</v>
      </c>
      <c r="W56" s="11">
        <v>5.8400000000000007</v>
      </c>
      <c r="X56" s="28">
        <f t="shared" si="55"/>
        <v>-0.22689075630252112</v>
      </c>
      <c r="Z56" s="82"/>
      <c r="AA56" s="85"/>
      <c r="AB56" s="22">
        <v>4</v>
      </c>
      <c r="AC56" s="11">
        <v>2054.4899999999998</v>
      </c>
      <c r="AD56" s="11">
        <v>15.6</v>
      </c>
      <c r="AE56" s="11">
        <v>11.76</v>
      </c>
      <c r="AF56" s="11">
        <v>3.84</v>
      </c>
      <c r="AG56" s="28">
        <f t="shared" si="56"/>
        <v>0.50769230769230766</v>
      </c>
    </row>
    <row r="57" spans="2:33" x14ac:dyDescent="0.3">
      <c r="B57" s="82"/>
      <c r="C57" s="85"/>
      <c r="D57" s="22">
        <v>5</v>
      </c>
      <c r="E57" s="11">
        <v>1986.08</v>
      </c>
      <c r="F57" s="11">
        <v>17.2</v>
      </c>
      <c r="G57" s="11"/>
      <c r="H57" s="82"/>
      <c r="I57" s="85"/>
      <c r="J57" s="22">
        <v>5</v>
      </c>
      <c r="K57" s="11">
        <v>1778.57</v>
      </c>
      <c r="L57" s="11">
        <v>8.2399999999999984</v>
      </c>
      <c r="M57" s="11">
        <v>5.52</v>
      </c>
      <c r="N57" s="11">
        <v>2.7199999999999998</v>
      </c>
      <c r="O57" s="28">
        <f t="shared" si="54"/>
        <v>0.33980582524271846</v>
      </c>
      <c r="P57" s="11"/>
      <c r="Q57" s="82"/>
      <c r="R57" s="85"/>
      <c r="S57" s="22">
        <v>5</v>
      </c>
      <c r="T57" s="80">
        <v>2754.46</v>
      </c>
      <c r="U57" s="11">
        <v>14.719999999999999</v>
      </c>
      <c r="V57" s="11">
        <v>10.68</v>
      </c>
      <c r="W57" s="11">
        <v>4.04</v>
      </c>
      <c r="X57" s="28">
        <f t="shared" si="55"/>
        <v>0.45108695652173914</v>
      </c>
      <c r="Z57" s="82"/>
      <c r="AA57" s="85"/>
      <c r="AB57" s="22">
        <v>5</v>
      </c>
      <c r="AC57" s="11">
        <v>2215.54</v>
      </c>
      <c r="AD57" s="11">
        <v>12.719999999999999</v>
      </c>
      <c r="AE57" s="11">
        <v>9.5599999999999987</v>
      </c>
      <c r="AF57" s="11">
        <v>3.1599999999999997</v>
      </c>
      <c r="AG57" s="28">
        <f t="shared" si="56"/>
        <v>0.5031446540880502</v>
      </c>
    </row>
    <row r="58" spans="2:33" x14ac:dyDescent="0.3">
      <c r="B58" s="82"/>
      <c r="C58" s="85"/>
      <c r="D58" s="22">
        <v>6</v>
      </c>
      <c r="E58" s="11">
        <v>2125.2800000000002</v>
      </c>
      <c r="F58" s="11">
        <v>28.92</v>
      </c>
      <c r="G58" s="11"/>
      <c r="H58" s="82"/>
      <c r="I58" s="85"/>
      <c r="J58" s="22">
        <v>6</v>
      </c>
      <c r="K58" s="11">
        <v>1830.27</v>
      </c>
      <c r="L58" s="11">
        <v>13.04</v>
      </c>
      <c r="M58" s="11">
        <v>6.64</v>
      </c>
      <c r="N58" s="11">
        <v>6.4</v>
      </c>
      <c r="O58" s="28">
        <f t="shared" si="54"/>
        <v>1.8404907975460072E-2</v>
      </c>
      <c r="P58" s="11"/>
      <c r="Q58" s="82"/>
      <c r="R58" s="85"/>
      <c r="S58" s="22">
        <v>6</v>
      </c>
      <c r="T58" s="80">
        <v>1926.4</v>
      </c>
      <c r="U58" s="11">
        <v>8.52</v>
      </c>
      <c r="V58" s="11">
        <v>3.6</v>
      </c>
      <c r="W58" s="11">
        <v>4.92</v>
      </c>
      <c r="X58" s="28">
        <f t="shared" si="55"/>
        <v>-0.15492957746478872</v>
      </c>
      <c r="Z58" s="82"/>
      <c r="AA58" s="85"/>
      <c r="AB58" s="22">
        <v>6</v>
      </c>
      <c r="AC58" s="11">
        <v>2673.61</v>
      </c>
      <c r="AD58" s="11">
        <v>11.44</v>
      </c>
      <c r="AE58" s="11">
        <v>7.3599999999999994</v>
      </c>
      <c r="AF58" s="11">
        <v>4.08</v>
      </c>
      <c r="AG58" s="28">
        <f t="shared" si="56"/>
        <v>0.28671328671328666</v>
      </c>
    </row>
    <row r="59" spans="2:33" x14ac:dyDescent="0.3">
      <c r="B59" s="82"/>
      <c r="C59" s="85"/>
      <c r="D59" s="22">
        <v>7</v>
      </c>
      <c r="E59" s="11">
        <v>2198.71</v>
      </c>
      <c r="F59" s="11">
        <v>66.56</v>
      </c>
      <c r="G59" s="11"/>
      <c r="H59" s="82"/>
      <c r="I59" s="85"/>
      <c r="J59" s="22">
        <v>7</v>
      </c>
      <c r="K59" s="11">
        <v>2167.4899999999998</v>
      </c>
      <c r="L59" s="11">
        <v>10.879999999999999</v>
      </c>
      <c r="M59" s="11">
        <v>6.1999999999999993</v>
      </c>
      <c r="N59" s="11">
        <v>4.68</v>
      </c>
      <c r="O59" s="28">
        <f t="shared" si="54"/>
        <v>0.13970588235294115</v>
      </c>
      <c r="P59" s="11"/>
      <c r="Q59" s="82"/>
      <c r="R59" s="85"/>
      <c r="S59" s="22">
        <v>7</v>
      </c>
      <c r="T59" s="80">
        <v>2400.31</v>
      </c>
      <c r="U59" s="11">
        <v>6.92</v>
      </c>
      <c r="V59" s="11">
        <v>5.16</v>
      </c>
      <c r="W59" s="11">
        <v>1.76</v>
      </c>
      <c r="X59" s="28">
        <f t="shared" si="55"/>
        <v>0.49132947976878616</v>
      </c>
      <c r="Z59" s="82"/>
      <c r="AA59" s="85"/>
      <c r="AB59" s="22">
        <v>7</v>
      </c>
      <c r="AC59" s="11">
        <v>2460.08</v>
      </c>
      <c r="AD59" s="11">
        <v>10.440000000000001</v>
      </c>
      <c r="AE59" s="11">
        <v>4.8</v>
      </c>
      <c r="AF59" s="11">
        <v>5.6400000000000006</v>
      </c>
      <c r="AG59" s="28">
        <f t="shared" si="56"/>
        <v>-8.0459770114942597E-2</v>
      </c>
    </row>
    <row r="60" spans="2:33" x14ac:dyDescent="0.3">
      <c r="B60" s="82"/>
      <c r="C60" s="85"/>
      <c r="D60" s="22">
        <v>8</v>
      </c>
      <c r="E60" s="11">
        <v>923.15499999999997</v>
      </c>
      <c r="F60" s="11">
        <v>9.8000000000000007</v>
      </c>
      <c r="G60" s="11"/>
      <c r="H60" s="82"/>
      <c r="I60" s="85"/>
      <c r="J60" s="22">
        <v>8</v>
      </c>
      <c r="K60" s="11">
        <v>870.79200000000003</v>
      </c>
      <c r="L60" s="11">
        <v>2.12</v>
      </c>
      <c r="M60" s="11">
        <v>1.1599999999999999</v>
      </c>
      <c r="N60" s="11">
        <v>0.96</v>
      </c>
      <c r="O60" s="28">
        <f t="shared" si="54"/>
        <v>9.4339622641509413E-2</v>
      </c>
      <c r="P60" s="11"/>
      <c r="Q60" s="82"/>
      <c r="R60" s="85"/>
      <c r="S60" s="22">
        <v>8</v>
      </c>
      <c r="T60" s="80">
        <v>1474.76</v>
      </c>
      <c r="U60" s="11">
        <v>8.08</v>
      </c>
      <c r="V60" s="11">
        <v>5.84</v>
      </c>
      <c r="W60" s="11">
        <v>2.2400000000000002</v>
      </c>
      <c r="X60" s="28">
        <f t="shared" si="55"/>
        <v>0.4455445544554455</v>
      </c>
      <c r="Z60" s="82"/>
      <c r="AA60" s="85"/>
      <c r="AB60" s="22">
        <v>8</v>
      </c>
      <c r="AC60" s="11">
        <v>2497.73</v>
      </c>
      <c r="AD60" s="11">
        <v>6.68</v>
      </c>
      <c r="AE60" s="11">
        <v>4.4399999999999995</v>
      </c>
      <c r="AF60" s="11">
        <v>2.2400000000000002</v>
      </c>
      <c r="AG60" s="28">
        <f t="shared" si="56"/>
        <v>0.32934131736526939</v>
      </c>
    </row>
    <row r="61" spans="2:33" x14ac:dyDescent="0.3">
      <c r="B61" s="82"/>
      <c r="C61" s="85"/>
      <c r="D61" s="22" t="s">
        <v>10</v>
      </c>
      <c r="E61" s="9">
        <f t="shared" ref="E61:F61" si="57">AVERAGE(E53:E60)</f>
        <v>2124.6868749999999</v>
      </c>
      <c r="F61" s="9">
        <f t="shared" si="57"/>
        <v>54.185000000000002</v>
      </c>
      <c r="G61" s="9"/>
      <c r="H61" s="82"/>
      <c r="I61" s="85"/>
      <c r="J61" s="22" t="s">
        <v>10</v>
      </c>
      <c r="K61" s="9">
        <f t="shared" ref="K61:N61" si="58">AVERAGE(K53:K60)</f>
        <v>2081.4315000000001</v>
      </c>
      <c r="L61" s="9">
        <f t="shared" si="58"/>
        <v>12.280000000000001</v>
      </c>
      <c r="M61" s="9">
        <f t="shared" si="58"/>
        <v>6.2949999999999999</v>
      </c>
      <c r="N61" s="9">
        <f t="shared" si="58"/>
        <v>5.9850000000000003</v>
      </c>
      <c r="O61" s="9">
        <f t="shared" ref="O61" si="59">AVERAGE(O53:O60)</f>
        <v>5.3500070134454597E-2</v>
      </c>
      <c r="P61" s="9"/>
      <c r="Q61" s="82"/>
      <c r="R61" s="85"/>
      <c r="S61" s="22" t="s">
        <v>10</v>
      </c>
      <c r="T61" s="79">
        <f t="shared" ref="T61:X61" si="60">AVERAGE(T53:T60)</f>
        <v>2835.8312500000002</v>
      </c>
      <c r="U61" s="9">
        <f t="shared" si="60"/>
        <v>14.049999999999999</v>
      </c>
      <c r="V61" s="9">
        <f t="shared" si="60"/>
        <v>8.4350000000000005</v>
      </c>
      <c r="W61" s="9">
        <f t="shared" si="60"/>
        <v>5.6150000000000002</v>
      </c>
      <c r="X61" s="9">
        <f t="shared" si="60"/>
        <v>0.19695639624282346</v>
      </c>
      <c r="Z61" s="82"/>
      <c r="AA61" s="85"/>
      <c r="AB61" s="22" t="s">
        <v>10</v>
      </c>
      <c r="AC61" s="9">
        <f t="shared" ref="AC61:AG61" si="61">AVERAGE(AC53:AC60)</f>
        <v>2654.2649999999999</v>
      </c>
      <c r="AD61" s="9">
        <f t="shared" si="61"/>
        <v>16.25</v>
      </c>
      <c r="AE61" s="9">
        <f t="shared" si="61"/>
        <v>9.8999999999999986</v>
      </c>
      <c r="AF61" s="9">
        <f t="shared" si="61"/>
        <v>6.3500000000000005</v>
      </c>
      <c r="AG61" s="9">
        <f t="shared" si="61"/>
        <v>0.24115692079136858</v>
      </c>
    </row>
    <row r="62" spans="2:33" x14ac:dyDescent="0.3">
      <c r="B62" s="82"/>
      <c r="C62" s="86"/>
      <c r="D62" s="22" t="s">
        <v>1</v>
      </c>
      <c r="E62" s="9">
        <f t="shared" ref="E62:F62" si="62">STDEV(E53:E60)/SQRT(8)</f>
        <v>206.76752258820969</v>
      </c>
      <c r="F62" s="9">
        <f t="shared" si="62"/>
        <v>28.918446843790601</v>
      </c>
      <c r="G62" s="9"/>
      <c r="H62" s="82"/>
      <c r="I62" s="86"/>
      <c r="J62" s="22" t="s">
        <v>1</v>
      </c>
      <c r="K62" s="9">
        <f t="shared" ref="K62:N62" si="63">STDEV(K53:K60)/SQRT(8)</f>
        <v>237.25376194992717</v>
      </c>
      <c r="L62" s="9">
        <f t="shared" si="63"/>
        <v>2.444036473891968</v>
      </c>
      <c r="M62" s="9">
        <f t="shared" si="63"/>
        <v>1.2598851988517499</v>
      </c>
      <c r="N62" s="9">
        <f t="shared" si="63"/>
        <v>1.4222504802500258</v>
      </c>
      <c r="O62" s="9">
        <f t="shared" ref="O62" si="64">STDEV(O53:O60)/SQRT(8)</f>
        <v>6.7999049517985924E-2</v>
      </c>
      <c r="P62" s="9"/>
      <c r="Q62" s="82"/>
      <c r="R62" s="86"/>
      <c r="S62" s="22" t="s">
        <v>1</v>
      </c>
      <c r="T62" s="79">
        <f t="shared" ref="T62:X62" si="65">STDEV(T53:T60)/SQRT(8)</f>
        <v>330.74656680238184</v>
      </c>
      <c r="U62" s="9">
        <f t="shared" si="65"/>
        <v>2.5608229703972691</v>
      </c>
      <c r="V62" s="9">
        <f t="shared" si="65"/>
        <v>1.6356988458410409</v>
      </c>
      <c r="W62" s="9">
        <f t="shared" si="65"/>
        <v>1.1086913134734246</v>
      </c>
      <c r="X62" s="9">
        <f t="shared" si="65"/>
        <v>9.7311300906465378E-2</v>
      </c>
      <c r="Z62" s="82"/>
      <c r="AA62" s="86"/>
      <c r="AB62" s="22" t="s">
        <v>1</v>
      </c>
      <c r="AC62" s="9">
        <f t="shared" ref="AC62:AG62" si="66">STDEV(AC53:AC60)/SQRT(8)</f>
        <v>195.29081848800325</v>
      </c>
      <c r="AD62" s="9">
        <f t="shared" si="66"/>
        <v>2.5954217934112935</v>
      </c>
      <c r="AE62" s="9">
        <f t="shared" si="66"/>
        <v>1.4674954368388544</v>
      </c>
      <c r="AF62" s="9">
        <f t="shared" si="66"/>
        <v>1.3236259722012538</v>
      </c>
      <c r="AG62" s="9">
        <f t="shared" si="66"/>
        <v>7.4485243296473547E-2</v>
      </c>
    </row>
    <row r="63" spans="2:33" x14ac:dyDescent="0.3">
      <c r="B63" s="82"/>
      <c r="C63" s="87" t="s">
        <v>7</v>
      </c>
      <c r="D63" s="25">
        <v>1</v>
      </c>
      <c r="E63" s="11">
        <v>2130.9</v>
      </c>
      <c r="F63" s="11">
        <v>284.12</v>
      </c>
      <c r="G63" s="11"/>
      <c r="H63" s="82"/>
      <c r="I63" s="87" t="s">
        <v>7</v>
      </c>
      <c r="J63" s="25">
        <v>1</v>
      </c>
      <c r="K63" s="11">
        <v>2145.64</v>
      </c>
      <c r="L63" s="11">
        <v>7.2799999999999994</v>
      </c>
      <c r="M63" s="11">
        <v>3.84</v>
      </c>
      <c r="N63" s="11">
        <v>3.44</v>
      </c>
      <c r="O63" s="28">
        <f t="shared" ref="O63:O70" si="67">(M63-N63)/(M63+N63)</f>
        <v>5.4945054945054937E-2</v>
      </c>
      <c r="P63" s="11"/>
      <c r="Q63" s="82"/>
      <c r="R63" s="87" t="s">
        <v>7</v>
      </c>
      <c r="S63" s="25">
        <v>1</v>
      </c>
      <c r="T63" s="80">
        <v>5903.27</v>
      </c>
      <c r="U63" s="11">
        <v>7.92</v>
      </c>
      <c r="V63" s="11">
        <v>3.48</v>
      </c>
      <c r="W63" s="11">
        <v>4.4399999999999995</v>
      </c>
      <c r="X63" s="28">
        <f>(V63-W63)/(V63+W63)</f>
        <v>-0.12121212121212115</v>
      </c>
      <c r="Z63" s="82"/>
      <c r="AA63" s="87" t="s">
        <v>7</v>
      </c>
      <c r="AB63" s="25">
        <v>1</v>
      </c>
      <c r="AC63" s="11">
        <v>2501.2800000000002</v>
      </c>
      <c r="AD63" s="11">
        <v>21.56</v>
      </c>
      <c r="AE63" s="11">
        <v>13.639999999999999</v>
      </c>
      <c r="AF63" s="11">
        <v>7.92</v>
      </c>
      <c r="AG63" s="28">
        <f>(AE63-AF63)/(AE63+AF63)</f>
        <v>0.26530612244897955</v>
      </c>
    </row>
    <row r="64" spans="2:33" x14ac:dyDescent="0.3">
      <c r="B64" s="82"/>
      <c r="C64" s="88"/>
      <c r="D64" s="25">
        <v>2</v>
      </c>
      <c r="E64" s="11">
        <v>3205.8</v>
      </c>
      <c r="F64" s="11">
        <v>87.52</v>
      </c>
      <c r="G64" s="11"/>
      <c r="H64" s="82"/>
      <c r="I64" s="88"/>
      <c r="J64" s="25">
        <v>2</v>
      </c>
      <c r="K64" s="11">
        <v>2494.2800000000002</v>
      </c>
      <c r="L64" s="11">
        <v>8.08</v>
      </c>
      <c r="M64" s="11">
        <v>3.88</v>
      </c>
      <c r="N64" s="11">
        <v>4.2</v>
      </c>
      <c r="O64" s="28">
        <f t="shared" si="67"/>
        <v>-3.9603960396039639E-2</v>
      </c>
      <c r="P64" s="11"/>
      <c r="Q64" s="82"/>
      <c r="R64" s="88"/>
      <c r="S64" s="25">
        <v>2</v>
      </c>
      <c r="T64" s="80">
        <v>5628.78</v>
      </c>
      <c r="U64" s="11">
        <v>22.72</v>
      </c>
      <c r="V64" s="11">
        <v>18.72</v>
      </c>
      <c r="W64" s="11">
        <v>4</v>
      </c>
      <c r="X64" s="28">
        <f t="shared" ref="X64:X70" si="68">(V64-W64)/(V64+W64)</f>
        <v>0.647887323943662</v>
      </c>
      <c r="Z64" s="82"/>
      <c r="AA64" s="88"/>
      <c r="AB64" s="25">
        <v>2</v>
      </c>
      <c r="AC64" s="11">
        <v>3113.91</v>
      </c>
      <c r="AD64" s="11">
        <v>31.799999999999997</v>
      </c>
      <c r="AE64" s="11">
        <v>14.679999999999998</v>
      </c>
      <c r="AF64" s="11">
        <v>17.12</v>
      </c>
      <c r="AG64" s="28">
        <f t="shared" ref="AG64:AG70" si="69">(AE64-AF64)/(AE64+AF64)</f>
        <v>-7.6729559748427781E-2</v>
      </c>
    </row>
    <row r="65" spans="2:34" x14ac:dyDescent="0.3">
      <c r="B65" s="82"/>
      <c r="C65" s="88"/>
      <c r="D65" s="25">
        <v>3</v>
      </c>
      <c r="E65" s="11">
        <v>2499.69</v>
      </c>
      <c r="F65" s="11">
        <v>48.2</v>
      </c>
      <c r="G65" s="11"/>
      <c r="H65" s="82"/>
      <c r="I65" s="88"/>
      <c r="J65" s="25">
        <v>3</v>
      </c>
      <c r="K65" s="11">
        <v>2388.7199999999998</v>
      </c>
      <c r="L65" s="11">
        <v>6.9200000000000008</v>
      </c>
      <c r="M65" s="11">
        <v>3.5600000000000005</v>
      </c>
      <c r="N65" s="11">
        <v>3.3600000000000003</v>
      </c>
      <c r="O65" s="28">
        <f t="shared" si="67"/>
        <v>2.8901734104046266E-2</v>
      </c>
      <c r="P65" s="11"/>
      <c r="Q65" s="82"/>
      <c r="R65" s="88"/>
      <c r="S65" s="25">
        <v>3</v>
      </c>
      <c r="T65" s="80">
        <v>6039.74</v>
      </c>
      <c r="U65" s="11">
        <v>19.12</v>
      </c>
      <c r="V65" s="11">
        <v>11.32</v>
      </c>
      <c r="W65" s="11">
        <v>7.8000000000000007</v>
      </c>
      <c r="X65" s="28">
        <f t="shared" si="68"/>
        <v>0.18410041841004182</v>
      </c>
      <c r="Z65" s="82"/>
      <c r="AA65" s="88"/>
      <c r="AB65" s="25">
        <v>3</v>
      </c>
      <c r="AC65" s="11">
        <v>3059.63</v>
      </c>
      <c r="AD65" s="11">
        <v>13.760000000000002</v>
      </c>
      <c r="AE65" s="11">
        <v>10.360000000000001</v>
      </c>
      <c r="AF65" s="11">
        <v>3.4000000000000004</v>
      </c>
      <c r="AG65" s="28">
        <f t="shared" si="69"/>
        <v>0.5058139534883721</v>
      </c>
    </row>
    <row r="66" spans="2:34" x14ac:dyDescent="0.3">
      <c r="B66" s="82"/>
      <c r="C66" s="88"/>
      <c r="D66" s="25">
        <v>4</v>
      </c>
      <c r="E66" s="11">
        <v>2789.5</v>
      </c>
      <c r="F66" s="11">
        <v>22.36</v>
      </c>
      <c r="G66" s="11"/>
      <c r="H66" s="82"/>
      <c r="I66" s="88"/>
      <c r="J66" s="25">
        <v>4</v>
      </c>
      <c r="K66" s="11">
        <v>2024.16</v>
      </c>
      <c r="L66" s="11">
        <v>9.1199999999999992</v>
      </c>
      <c r="M66" s="11">
        <v>4.4799999999999995</v>
      </c>
      <c r="N66" s="11">
        <v>4.6399999999999997</v>
      </c>
      <c r="O66" s="28">
        <f t="shared" si="67"/>
        <v>-1.7543859649122823E-2</v>
      </c>
      <c r="P66" s="11"/>
      <c r="Q66" s="82"/>
      <c r="R66" s="88"/>
      <c r="S66" s="25">
        <v>4</v>
      </c>
      <c r="T66" s="80">
        <v>4050.1800000000003</v>
      </c>
      <c r="U66" s="11">
        <v>7.6400000000000006</v>
      </c>
      <c r="V66" s="11">
        <v>3.52</v>
      </c>
      <c r="W66" s="11">
        <v>4.12</v>
      </c>
      <c r="X66" s="28">
        <f t="shared" si="68"/>
        <v>-7.8534031413612565E-2</v>
      </c>
      <c r="Z66" s="82"/>
      <c r="AA66" s="88"/>
      <c r="AB66" s="25">
        <v>4</v>
      </c>
      <c r="AC66" s="11">
        <v>1930.14</v>
      </c>
      <c r="AD66" s="11">
        <v>11.120000000000001</v>
      </c>
      <c r="AE66" s="11">
        <v>7.48</v>
      </c>
      <c r="AF66" s="11">
        <v>3.64</v>
      </c>
      <c r="AG66" s="28">
        <f t="shared" si="69"/>
        <v>0.34532374100719426</v>
      </c>
    </row>
    <row r="67" spans="2:34" x14ac:dyDescent="0.3">
      <c r="B67" s="82"/>
      <c r="C67" s="88"/>
      <c r="D67" s="25">
        <v>5</v>
      </c>
      <c r="E67" s="11">
        <v>2406.81</v>
      </c>
      <c r="F67" s="11">
        <v>18.64</v>
      </c>
      <c r="G67" s="11"/>
      <c r="H67" s="82"/>
      <c r="I67" s="88"/>
      <c r="J67" s="25">
        <v>5</v>
      </c>
      <c r="K67" s="11">
        <v>2635.93</v>
      </c>
      <c r="L67" s="11">
        <v>15.48</v>
      </c>
      <c r="M67" s="11">
        <v>6.6400000000000006</v>
      </c>
      <c r="N67" s="11">
        <v>8.84</v>
      </c>
      <c r="O67" s="28">
        <f t="shared" si="67"/>
        <v>-0.14211886304909555</v>
      </c>
      <c r="P67" s="11"/>
      <c r="Q67" s="82"/>
      <c r="R67" s="88"/>
      <c r="S67" s="25">
        <v>5</v>
      </c>
      <c r="T67" s="80">
        <v>4173.58</v>
      </c>
      <c r="U67" s="11">
        <v>14.200000000000001</v>
      </c>
      <c r="V67" s="11">
        <v>11.680000000000001</v>
      </c>
      <c r="W67" s="11">
        <v>2.52</v>
      </c>
      <c r="X67" s="28">
        <f t="shared" si="68"/>
        <v>0.64507042253521141</v>
      </c>
      <c r="Z67" s="82"/>
      <c r="AA67" s="88"/>
      <c r="AB67" s="25">
        <v>5</v>
      </c>
      <c r="AC67" s="11">
        <v>2255.3200000000002</v>
      </c>
      <c r="AD67" s="11">
        <v>9.7600000000000016</v>
      </c>
      <c r="AE67" s="11">
        <v>6.36</v>
      </c>
      <c r="AF67" s="11">
        <v>3.4000000000000004</v>
      </c>
      <c r="AG67" s="28">
        <f t="shared" si="69"/>
        <v>0.30327868852459011</v>
      </c>
    </row>
    <row r="68" spans="2:34" x14ac:dyDescent="0.3">
      <c r="B68" s="82"/>
      <c r="C68" s="88"/>
      <c r="D68" s="25">
        <v>6</v>
      </c>
      <c r="E68" s="11">
        <v>2735.47</v>
      </c>
      <c r="F68" s="11">
        <v>23.88</v>
      </c>
      <c r="G68" s="11"/>
      <c r="H68" s="82"/>
      <c r="I68" s="88"/>
      <c r="J68" s="25">
        <v>6</v>
      </c>
      <c r="K68" s="11">
        <v>2604.64</v>
      </c>
      <c r="L68" s="11">
        <v>11.799999999999999</v>
      </c>
      <c r="M68" s="11">
        <v>8.2799999999999994</v>
      </c>
      <c r="N68" s="11">
        <v>3.5199999999999996</v>
      </c>
      <c r="O68" s="28">
        <f t="shared" si="67"/>
        <v>0.4033898305084746</v>
      </c>
      <c r="P68" s="11"/>
      <c r="Q68" s="82"/>
      <c r="R68" s="88"/>
      <c r="S68" s="25">
        <v>6</v>
      </c>
      <c r="T68" s="80">
        <v>3207.4</v>
      </c>
      <c r="U68" s="11">
        <v>13.72</v>
      </c>
      <c r="V68" s="11">
        <v>9.8800000000000008</v>
      </c>
      <c r="W68" s="11">
        <v>3.84</v>
      </c>
      <c r="X68" s="28">
        <f t="shared" si="68"/>
        <v>0.44023323615160354</v>
      </c>
      <c r="Z68" s="82"/>
      <c r="AA68" s="88"/>
      <c r="AB68" s="25">
        <v>6</v>
      </c>
      <c r="AC68" s="11">
        <v>1644.08</v>
      </c>
      <c r="AD68" s="11">
        <v>3.92</v>
      </c>
      <c r="AE68" s="11">
        <v>1.8800000000000001</v>
      </c>
      <c r="AF68" s="11">
        <v>2.04</v>
      </c>
      <c r="AG68" s="28">
        <f t="shared" si="69"/>
        <v>-4.0816326530612228E-2</v>
      </c>
    </row>
    <row r="69" spans="2:34" x14ac:dyDescent="0.3">
      <c r="B69" s="82"/>
      <c r="C69" s="88"/>
      <c r="D69" s="25">
        <v>7</v>
      </c>
      <c r="E69" s="11">
        <v>2035.06</v>
      </c>
      <c r="F69" s="11">
        <v>32.36</v>
      </c>
      <c r="G69" s="11"/>
      <c r="H69" s="82"/>
      <c r="I69" s="88"/>
      <c r="J69" s="25">
        <v>7</v>
      </c>
      <c r="K69" s="11">
        <v>1340.8</v>
      </c>
      <c r="L69" s="11">
        <v>1.92</v>
      </c>
      <c r="M69" s="11">
        <v>0.48</v>
      </c>
      <c r="N69" s="11">
        <v>1.44</v>
      </c>
      <c r="O69" s="28">
        <f t="shared" si="67"/>
        <v>-0.5</v>
      </c>
      <c r="P69" s="11"/>
      <c r="Q69" s="82"/>
      <c r="R69" s="88"/>
      <c r="S69" s="25">
        <v>7</v>
      </c>
      <c r="T69" s="80">
        <v>3323.17</v>
      </c>
      <c r="U69" s="11">
        <v>10.959999999999999</v>
      </c>
      <c r="V69" s="11">
        <v>4.24</v>
      </c>
      <c r="W69" s="11">
        <v>6.7199999999999989</v>
      </c>
      <c r="X69" s="28">
        <f t="shared" si="68"/>
        <v>-0.22627737226277361</v>
      </c>
      <c r="Z69" s="82"/>
      <c r="AA69" s="88"/>
      <c r="AB69" s="25">
        <v>7</v>
      </c>
      <c r="AC69" s="11">
        <v>1957.86</v>
      </c>
      <c r="AD69" s="11">
        <v>6.44</v>
      </c>
      <c r="AE69" s="11">
        <v>4.16</v>
      </c>
      <c r="AF69" s="11">
        <v>2.2800000000000002</v>
      </c>
      <c r="AG69" s="28">
        <f t="shared" si="69"/>
        <v>0.29192546583850926</v>
      </c>
    </row>
    <row r="70" spans="2:34" x14ac:dyDescent="0.3">
      <c r="B70" s="82"/>
      <c r="C70" s="88"/>
      <c r="D70" s="25">
        <v>8</v>
      </c>
      <c r="E70" s="11">
        <v>2173</v>
      </c>
      <c r="F70" s="11">
        <v>31.92</v>
      </c>
      <c r="G70" s="11"/>
      <c r="H70" s="82"/>
      <c r="I70" s="88"/>
      <c r="J70" s="25">
        <v>8</v>
      </c>
      <c r="K70" s="11">
        <v>1423.09</v>
      </c>
      <c r="L70" s="11">
        <v>5.2</v>
      </c>
      <c r="M70" s="11">
        <v>2.68</v>
      </c>
      <c r="N70" s="11">
        <v>2.52</v>
      </c>
      <c r="O70" s="28">
        <f t="shared" si="67"/>
        <v>3.0769230769230795E-2</v>
      </c>
      <c r="P70" s="11"/>
      <c r="Q70" s="82"/>
      <c r="R70" s="88"/>
      <c r="S70" s="25">
        <v>8</v>
      </c>
      <c r="T70" s="80">
        <v>2496.33</v>
      </c>
      <c r="U70" s="11">
        <v>5.24</v>
      </c>
      <c r="V70" s="11">
        <v>3.08</v>
      </c>
      <c r="W70" s="11">
        <v>2.16</v>
      </c>
      <c r="X70" s="28">
        <f t="shared" si="68"/>
        <v>0.17557251908396945</v>
      </c>
      <c r="Z70" s="82"/>
      <c r="AA70" s="88"/>
      <c r="AB70" s="25">
        <v>8</v>
      </c>
      <c r="AC70" s="11">
        <v>2299.71</v>
      </c>
      <c r="AD70" s="11">
        <v>15.52</v>
      </c>
      <c r="AE70" s="11">
        <v>6.48</v>
      </c>
      <c r="AF70" s="11">
        <v>9.0399999999999991</v>
      </c>
      <c r="AG70" s="28">
        <f t="shared" si="69"/>
        <v>-0.16494845360824734</v>
      </c>
    </row>
    <row r="71" spans="2:34" x14ac:dyDescent="0.3">
      <c r="B71" s="82"/>
      <c r="C71" s="88"/>
      <c r="D71" s="25" t="s">
        <v>10</v>
      </c>
      <c r="E71" s="9">
        <f t="shared" ref="E71:F71" si="70">AVERAGE(E63:E70)</f>
        <v>2497.0287499999999</v>
      </c>
      <c r="F71" s="9">
        <f t="shared" si="70"/>
        <v>68.624999999999986</v>
      </c>
      <c r="G71" s="9"/>
      <c r="H71" s="82"/>
      <c r="I71" s="88"/>
      <c r="J71" s="25" t="s">
        <v>10</v>
      </c>
      <c r="K71" s="9">
        <f t="shared" ref="K71:O71" si="71">AVERAGE(K63:K70)</f>
        <v>2132.1574999999998</v>
      </c>
      <c r="L71" s="9">
        <f t="shared" si="71"/>
        <v>8.2249999999999996</v>
      </c>
      <c r="M71" s="9">
        <f t="shared" si="71"/>
        <v>4.2300000000000004</v>
      </c>
      <c r="N71" s="9">
        <f t="shared" si="71"/>
        <v>3.9950000000000001</v>
      </c>
      <c r="O71" s="9">
        <f t="shared" si="71"/>
        <v>-2.2657604095931424E-2</v>
      </c>
      <c r="P71" s="9"/>
      <c r="Q71" s="82"/>
      <c r="R71" s="88"/>
      <c r="S71" s="25" t="s">
        <v>10</v>
      </c>
      <c r="T71" s="79">
        <f t="shared" ref="T71:X71" si="72">AVERAGE(T63:T70)</f>
        <v>4352.8062500000005</v>
      </c>
      <c r="U71" s="9">
        <f t="shared" si="72"/>
        <v>12.69</v>
      </c>
      <c r="V71" s="9">
        <f t="shared" si="72"/>
        <v>8.24</v>
      </c>
      <c r="W71" s="9">
        <f t="shared" si="72"/>
        <v>4.4499999999999993</v>
      </c>
      <c r="X71" s="9">
        <f t="shared" si="72"/>
        <v>0.20835504940449762</v>
      </c>
      <c r="Z71" s="82"/>
      <c r="AA71" s="88"/>
      <c r="AB71" s="25" t="s">
        <v>10</v>
      </c>
      <c r="AC71" s="9">
        <f t="shared" ref="AC71:AG71" si="73">AVERAGE(AC63:AC70)</f>
        <v>2345.2412499999996</v>
      </c>
      <c r="AD71" s="9">
        <f t="shared" si="73"/>
        <v>14.235000000000001</v>
      </c>
      <c r="AE71" s="9">
        <f t="shared" si="73"/>
        <v>8.1300000000000008</v>
      </c>
      <c r="AF71" s="9">
        <f t="shared" si="73"/>
        <v>6.1049999999999995</v>
      </c>
      <c r="AG71" s="9">
        <f t="shared" si="73"/>
        <v>0.17864420392754476</v>
      </c>
    </row>
    <row r="72" spans="2:34" x14ac:dyDescent="0.3">
      <c r="B72" s="83"/>
      <c r="C72" s="89"/>
      <c r="D72" s="25" t="s">
        <v>1</v>
      </c>
      <c r="E72" s="9">
        <f t="shared" ref="E72:F72" si="74">STDEV(E63:E70)/SQRT(8)</f>
        <v>140.49382739920188</v>
      </c>
      <c r="F72" s="9">
        <f t="shared" si="74"/>
        <v>31.76806836836548</v>
      </c>
      <c r="G72" s="9"/>
      <c r="H72" s="83"/>
      <c r="I72" s="89"/>
      <c r="J72" s="25" t="s">
        <v>1</v>
      </c>
      <c r="K72" s="9">
        <f t="shared" ref="K72:O72" si="75">STDEV(K63:K70)/SQRT(8)</f>
        <v>180.02242499943875</v>
      </c>
      <c r="L72" s="9">
        <f t="shared" si="75"/>
        <v>1.4499839900593983</v>
      </c>
      <c r="M72" s="9">
        <f t="shared" si="75"/>
        <v>0.839447096946215</v>
      </c>
      <c r="N72" s="9">
        <f t="shared" si="75"/>
        <v>0.77428077225623659</v>
      </c>
      <c r="O72" s="9">
        <f t="shared" si="75"/>
        <v>8.8185221667925529E-2</v>
      </c>
      <c r="P72" s="9"/>
      <c r="Q72" s="83"/>
      <c r="R72" s="89"/>
      <c r="S72" s="25" t="s">
        <v>1</v>
      </c>
      <c r="T72" s="79">
        <f t="shared" ref="T72:X72" si="76">STDEV(T63:T70)/SQRT(8)</f>
        <v>478.46681059675666</v>
      </c>
      <c r="U72" s="9">
        <f t="shared" si="76"/>
        <v>2.1214785948888171</v>
      </c>
      <c r="V72" s="9">
        <f t="shared" si="76"/>
        <v>1.9883661634618515</v>
      </c>
      <c r="W72" s="9">
        <f t="shared" si="76"/>
        <v>0.68175194483456736</v>
      </c>
      <c r="X72" s="9">
        <f t="shared" si="76"/>
        <v>0.12094601946762606</v>
      </c>
      <c r="Z72" s="83"/>
      <c r="AA72" s="89"/>
      <c r="AB72" s="25" t="s">
        <v>1</v>
      </c>
      <c r="AC72" s="9">
        <f t="shared" ref="AC72:AG72" si="77">STDEV(AC63:AC70)/SQRT(8)</f>
        <v>186.59114633564113</v>
      </c>
      <c r="AD72" s="9">
        <f t="shared" si="77"/>
        <v>3.1649638905635902</v>
      </c>
      <c r="AE72" s="9">
        <f t="shared" si="77"/>
        <v>1.5773893440926821</v>
      </c>
      <c r="AF72" s="9">
        <f t="shared" si="77"/>
        <v>1.8180827813936304</v>
      </c>
      <c r="AG72" s="9">
        <f t="shared" si="77"/>
        <v>8.4740507074436117E-2</v>
      </c>
    </row>
    <row r="73" spans="2:34" x14ac:dyDescent="0.3">
      <c r="D73" s="8" t="s">
        <v>10</v>
      </c>
      <c r="E73" s="10">
        <f>AVERAGE(E53:E60,E63:E70)</f>
        <v>2310.8578124999999</v>
      </c>
      <c r="F73" s="10">
        <f t="shared" ref="F73" si="78">AVERAGE(F53:F60,F63:F70)</f>
        <v>61.405000000000001</v>
      </c>
      <c r="G73" s="9"/>
      <c r="J73" s="8" t="s">
        <v>10</v>
      </c>
      <c r="K73" s="10">
        <f t="shared" ref="K73:O73" si="79">AVERAGE(K53:K60,K63:K70)</f>
        <v>2106.7945</v>
      </c>
      <c r="L73" s="10">
        <f t="shared" si="79"/>
        <v>10.2525</v>
      </c>
      <c r="M73" s="10">
        <f t="shared" si="79"/>
        <v>5.2625000000000011</v>
      </c>
      <c r="N73" s="10">
        <f t="shared" si="79"/>
        <v>4.9899999999999993</v>
      </c>
      <c r="O73" s="10">
        <f t="shared" si="79"/>
        <v>1.5421233019261587E-2</v>
      </c>
      <c r="P73" s="9"/>
      <c r="S73" s="8" t="s">
        <v>10</v>
      </c>
      <c r="T73" s="10">
        <f t="shared" ref="T73:X73" si="80">AVERAGE(T53:T60,T63:T70)</f>
        <v>3594.3187500000004</v>
      </c>
      <c r="U73" s="10">
        <f t="shared" si="80"/>
        <v>13.370000000000001</v>
      </c>
      <c r="V73" s="10">
        <f t="shared" si="80"/>
        <v>8.3375000000000004</v>
      </c>
      <c r="W73" s="10">
        <f t="shared" si="80"/>
        <v>5.0324999999999998</v>
      </c>
      <c r="X73" s="10">
        <f t="shared" si="80"/>
        <v>0.20265572282366054</v>
      </c>
      <c r="AB73" s="8" t="s">
        <v>10</v>
      </c>
      <c r="AC73" s="10">
        <f t="shared" ref="AC73:AG73" si="81">AVERAGE(AC53:AC60,AC63:AC70)</f>
        <v>2499.7531250000002</v>
      </c>
      <c r="AD73" s="10">
        <f t="shared" si="81"/>
        <v>15.2425</v>
      </c>
      <c r="AE73" s="10">
        <f t="shared" si="81"/>
        <v>9.0149999999999988</v>
      </c>
      <c r="AF73" s="10">
        <f t="shared" si="81"/>
        <v>6.2275000000000009</v>
      </c>
      <c r="AG73" s="10">
        <f t="shared" si="81"/>
        <v>0.20990056235945664</v>
      </c>
    </row>
    <row r="74" spans="2:34" x14ac:dyDescent="0.3">
      <c r="D74" s="8" t="s">
        <v>1</v>
      </c>
      <c r="E74" s="10">
        <f>STDEV(E53:E60,E63:E70)/SQRT(16)</f>
        <v>129.96903522006801</v>
      </c>
      <c r="F74" s="10">
        <f t="shared" ref="F74" si="82">STDEV(F53:F60,F63:F70)/SQRT(16)</f>
        <v>20.834797775196506</v>
      </c>
      <c r="G74" s="9"/>
      <c r="J74" s="8" t="s">
        <v>1</v>
      </c>
      <c r="K74" s="10">
        <f t="shared" ref="K74:O74" si="83">STDEV(K53:K60,K63:K70)/SQRT(16)</f>
        <v>144.01024396115039</v>
      </c>
      <c r="L74" s="10">
        <f t="shared" si="83"/>
        <v>1.4691481375273225</v>
      </c>
      <c r="M74" s="10">
        <f t="shared" si="83"/>
        <v>0.77837410671218965</v>
      </c>
      <c r="N74" s="10">
        <f t="shared" si="83"/>
        <v>0.82333063427357933</v>
      </c>
      <c r="O74" s="10">
        <f t="shared" si="83"/>
        <v>5.4681966577622122E-2</v>
      </c>
      <c r="P74" s="9"/>
      <c r="S74" s="8" t="s">
        <v>1</v>
      </c>
      <c r="T74" s="10">
        <f t="shared" ref="T74:X74" si="84">STDEV(T53:T60,T63:T70)/SQRT(16)</f>
        <v>342.48469734047342</v>
      </c>
      <c r="U74" s="10">
        <f t="shared" si="84"/>
        <v>1.6159022247648527</v>
      </c>
      <c r="V74" s="10">
        <f t="shared" si="84"/>
        <v>1.2439558874815457</v>
      </c>
      <c r="W74" s="10">
        <f t="shared" si="84"/>
        <v>0.64643864106863747</v>
      </c>
      <c r="X74" s="10">
        <f t="shared" si="84"/>
        <v>7.4999325999450209E-2</v>
      </c>
      <c r="AB74" s="8" t="s">
        <v>1</v>
      </c>
      <c r="AC74" s="10">
        <f t="shared" ref="AC74:AG74" si="85">STDEV(AC53:AC60,AC63:AC70)/SQRT(16)</f>
        <v>136.43449670910044</v>
      </c>
      <c r="AD74" s="10">
        <f t="shared" si="85"/>
        <v>1.9941797603693281</v>
      </c>
      <c r="AE74" s="10">
        <f t="shared" si="85"/>
        <v>1.0654944079315165</v>
      </c>
      <c r="AF74" s="10">
        <f t="shared" si="85"/>
        <v>1.0867671860461496</v>
      </c>
      <c r="AG74" s="10">
        <f t="shared" si="85"/>
        <v>5.5092938126412125E-2</v>
      </c>
    </row>
    <row r="76" spans="2:34" x14ac:dyDescent="0.3">
      <c r="I76" s="1"/>
      <c r="K76" s="11"/>
    </row>
    <row r="77" spans="2:34" ht="14.4" customHeight="1" x14ac:dyDescent="0.3">
      <c r="J77" s="47" t="s">
        <v>32</v>
      </c>
      <c r="Z77" s="114" t="s">
        <v>38</v>
      </c>
      <c r="AA77" s="114"/>
      <c r="AB77" s="114"/>
      <c r="AC77" s="114"/>
      <c r="AD77" s="114"/>
      <c r="AE77" s="114"/>
      <c r="AF77" s="114"/>
      <c r="AG77" s="114"/>
      <c r="AH77" s="1"/>
    </row>
    <row r="78" spans="2:34" x14ac:dyDescent="0.3">
      <c r="Z78" s="114"/>
      <c r="AA78" s="114"/>
      <c r="AB78" s="114"/>
      <c r="AC78" s="114"/>
      <c r="AD78" s="114"/>
      <c r="AE78" s="114"/>
      <c r="AF78" s="114"/>
      <c r="AG78" s="114"/>
      <c r="AH78" s="1"/>
    </row>
  </sheetData>
  <mergeCells count="66">
    <mergeCell ref="K4:K5"/>
    <mergeCell ref="L4:L5"/>
    <mergeCell ref="M4:M5"/>
    <mergeCell ref="I4:I6"/>
    <mergeCell ref="J4:J6"/>
    <mergeCell ref="B53:B72"/>
    <mergeCell ref="C53:C62"/>
    <mergeCell ref="C63:C72"/>
    <mergeCell ref="H7:H26"/>
    <mergeCell ref="I7:I16"/>
    <mergeCell ref="B7:B26"/>
    <mergeCell ref="C7:C16"/>
    <mergeCell ref="C17:C26"/>
    <mergeCell ref="I17:I26"/>
    <mergeCell ref="I30:I39"/>
    <mergeCell ref="I40:I49"/>
    <mergeCell ref="H53:H72"/>
    <mergeCell ref="I53:I62"/>
    <mergeCell ref="I63:I72"/>
    <mergeCell ref="F4:F5"/>
    <mergeCell ref="H4:H6"/>
    <mergeCell ref="B30:B49"/>
    <mergeCell ref="C30:C39"/>
    <mergeCell ref="C40:C49"/>
    <mergeCell ref="H30:H49"/>
    <mergeCell ref="B4:B6"/>
    <mergeCell ref="C4:C6"/>
    <mergeCell ref="D4:D6"/>
    <mergeCell ref="E4:E5"/>
    <mergeCell ref="N4:N5"/>
    <mergeCell ref="O4:O5"/>
    <mergeCell ref="Q4:Q6"/>
    <mergeCell ref="R4:R6"/>
    <mergeCell ref="S4:S6"/>
    <mergeCell ref="Q53:Q72"/>
    <mergeCell ref="R53:R62"/>
    <mergeCell ref="R63:R72"/>
    <mergeCell ref="U4:U5"/>
    <mergeCell ref="V4:V5"/>
    <mergeCell ref="Q7:Q26"/>
    <mergeCell ref="R7:R16"/>
    <mergeCell ref="R17:R26"/>
    <mergeCell ref="T4:T5"/>
    <mergeCell ref="AD4:AD5"/>
    <mergeCell ref="AE4:AE5"/>
    <mergeCell ref="Q30:Q49"/>
    <mergeCell ref="R30:R39"/>
    <mergeCell ref="R40:R49"/>
    <mergeCell ref="W4:W5"/>
    <mergeCell ref="X4:X5"/>
    <mergeCell ref="Z53:Z72"/>
    <mergeCell ref="AA53:AA62"/>
    <mergeCell ref="AA63:AA72"/>
    <mergeCell ref="Z77:AG78"/>
    <mergeCell ref="AF4:AF5"/>
    <mergeCell ref="AG4:AG5"/>
    <mergeCell ref="Z7:Z26"/>
    <mergeCell ref="AA7:AA16"/>
    <mergeCell ref="AA17:AA26"/>
    <mergeCell ref="Z30:Z49"/>
    <mergeCell ref="AA30:AA39"/>
    <mergeCell ref="AA40:AA49"/>
    <mergeCell ref="Z4:Z6"/>
    <mergeCell ref="AA4:AA6"/>
    <mergeCell ref="AB4:AB6"/>
    <mergeCell ref="AC4:AC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C5A82-3139-41B1-B6CA-D47898C129E0}">
  <dimension ref="B3:G73"/>
  <sheetViews>
    <sheetView zoomScale="60" zoomScaleNormal="60" workbookViewId="0">
      <selection activeCell="L38" sqref="L38"/>
    </sheetView>
  </sheetViews>
  <sheetFormatPr baseColWidth="10" defaultRowHeight="14.4" x14ac:dyDescent="0.3"/>
  <cols>
    <col min="2" max="2" width="16.88671875" customWidth="1"/>
    <col min="3" max="3" width="14.33203125" customWidth="1"/>
    <col min="5" max="5" width="12.6640625" customWidth="1"/>
    <col min="6" max="6" width="12.44140625" customWidth="1"/>
    <col min="7" max="7" width="16" customWidth="1"/>
  </cols>
  <sheetData>
    <row r="3" spans="2:7" x14ac:dyDescent="0.3">
      <c r="B3" s="109" t="s">
        <v>3</v>
      </c>
      <c r="C3" s="110" t="s">
        <v>5</v>
      </c>
      <c r="D3" s="110" t="s">
        <v>0</v>
      </c>
      <c r="E3" s="118" t="s">
        <v>39</v>
      </c>
      <c r="F3" s="118"/>
      <c r="G3" s="52" t="s">
        <v>40</v>
      </c>
    </row>
    <row r="4" spans="2:7" x14ac:dyDescent="0.3">
      <c r="B4" s="109"/>
      <c r="C4" s="111"/>
      <c r="D4" s="111"/>
      <c r="E4" s="53" t="s">
        <v>41</v>
      </c>
      <c r="F4" s="53" t="s">
        <v>42</v>
      </c>
      <c r="G4" s="53" t="s">
        <v>41</v>
      </c>
    </row>
    <row r="5" spans="2:7" x14ac:dyDescent="0.3">
      <c r="B5" s="109"/>
      <c r="C5" s="112"/>
      <c r="D5" s="112"/>
      <c r="E5" s="54" t="s">
        <v>21</v>
      </c>
      <c r="F5" s="54" t="s">
        <v>21</v>
      </c>
      <c r="G5" s="55" t="s">
        <v>21</v>
      </c>
    </row>
    <row r="6" spans="2:7" x14ac:dyDescent="0.3">
      <c r="B6" s="90" t="s">
        <v>4</v>
      </c>
      <c r="C6" s="93" t="s">
        <v>6</v>
      </c>
      <c r="D6" s="49">
        <v>1</v>
      </c>
      <c r="E6" s="11">
        <v>37.56</v>
      </c>
      <c r="F6" s="11">
        <v>165.72</v>
      </c>
      <c r="G6" s="11">
        <v>152.63999999999999</v>
      </c>
    </row>
    <row r="7" spans="2:7" ht="14.4" customHeight="1" x14ac:dyDescent="0.3">
      <c r="B7" s="91"/>
      <c r="C7" s="94"/>
      <c r="D7" s="49">
        <v>2</v>
      </c>
      <c r="E7" s="11">
        <v>41.48</v>
      </c>
      <c r="F7" s="11">
        <v>37.36</v>
      </c>
      <c r="G7" s="11">
        <v>152.88</v>
      </c>
    </row>
    <row r="8" spans="2:7" x14ac:dyDescent="0.3">
      <c r="B8" s="91"/>
      <c r="C8" s="94"/>
      <c r="D8" s="49">
        <v>3</v>
      </c>
      <c r="E8" s="11">
        <v>11.72</v>
      </c>
      <c r="F8" s="11">
        <v>57.24</v>
      </c>
      <c r="G8" s="11">
        <v>222.48</v>
      </c>
    </row>
    <row r="9" spans="2:7" x14ac:dyDescent="0.3">
      <c r="B9" s="91"/>
      <c r="C9" s="94"/>
      <c r="D9" s="49">
        <v>4</v>
      </c>
      <c r="E9" s="11">
        <v>19.68</v>
      </c>
      <c r="F9" s="11">
        <v>74.44</v>
      </c>
      <c r="G9" s="11">
        <v>250.84</v>
      </c>
    </row>
    <row r="10" spans="2:7" x14ac:dyDescent="0.3">
      <c r="B10" s="91"/>
      <c r="C10" s="94"/>
      <c r="D10" s="49">
        <v>5</v>
      </c>
      <c r="E10" s="11">
        <v>0</v>
      </c>
      <c r="F10" s="11">
        <v>360</v>
      </c>
      <c r="G10" s="11">
        <v>331.52</v>
      </c>
    </row>
    <row r="11" spans="2:7" x14ac:dyDescent="0.3">
      <c r="B11" s="91"/>
      <c r="C11" s="94"/>
      <c r="D11" s="49">
        <v>6</v>
      </c>
      <c r="E11" s="11">
        <v>0</v>
      </c>
      <c r="F11" s="11">
        <v>360</v>
      </c>
      <c r="G11" s="11">
        <v>261.04000000000002</v>
      </c>
    </row>
    <row r="12" spans="2:7" x14ac:dyDescent="0.3">
      <c r="B12" s="91"/>
      <c r="C12" s="94"/>
      <c r="D12" s="49">
        <v>7</v>
      </c>
      <c r="E12" s="11">
        <v>21.32</v>
      </c>
      <c r="F12" s="11">
        <v>93.72</v>
      </c>
      <c r="G12" s="11">
        <v>253.32</v>
      </c>
    </row>
    <row r="13" spans="2:7" x14ac:dyDescent="0.3">
      <c r="B13" s="91"/>
      <c r="C13" s="94"/>
      <c r="D13" s="49">
        <v>8</v>
      </c>
      <c r="E13" s="11">
        <v>6.04</v>
      </c>
      <c r="F13" s="11">
        <v>175.28</v>
      </c>
      <c r="G13" s="11">
        <v>268.27999999999997</v>
      </c>
    </row>
    <row r="14" spans="2:7" x14ac:dyDescent="0.3">
      <c r="B14" s="91"/>
      <c r="C14" s="94"/>
      <c r="D14" s="49" t="s">
        <v>10</v>
      </c>
      <c r="E14" s="9">
        <f>AVERAGE(E6:E13)</f>
        <v>17.224999999999998</v>
      </c>
      <c r="F14" s="9">
        <f>AVERAGE(F6:F13)</f>
        <v>165.47</v>
      </c>
      <c r="G14" s="9">
        <f>AVERAGE(G6:G13)</f>
        <v>236.625</v>
      </c>
    </row>
    <row r="15" spans="2:7" x14ac:dyDescent="0.3">
      <c r="B15" s="91"/>
      <c r="C15" s="95"/>
      <c r="D15" s="49" t="s">
        <v>1</v>
      </c>
      <c r="E15" s="9">
        <f>STDEV(E6:E13)/SQRT(8)</f>
        <v>5.6274578757070364</v>
      </c>
      <c r="F15" s="9">
        <f t="shared" ref="F15:G15" si="0">STDEV(F6:F13)/SQRT(8)</f>
        <v>45.775182140544239</v>
      </c>
      <c r="G15" s="9">
        <f t="shared" si="0"/>
        <v>21.276566502677486</v>
      </c>
    </row>
    <row r="16" spans="2:7" x14ac:dyDescent="0.3">
      <c r="B16" s="91"/>
      <c r="C16" s="97" t="s">
        <v>7</v>
      </c>
      <c r="D16" s="5">
        <v>1</v>
      </c>
      <c r="E16" s="11">
        <v>82.36</v>
      </c>
      <c r="F16" s="11">
        <v>204.72</v>
      </c>
      <c r="G16" s="11">
        <v>124.44</v>
      </c>
    </row>
    <row r="17" spans="2:7" x14ac:dyDescent="0.3">
      <c r="B17" s="91"/>
      <c r="C17" s="98"/>
      <c r="D17" s="5">
        <v>2</v>
      </c>
      <c r="E17" s="11">
        <v>0</v>
      </c>
      <c r="F17" s="11">
        <v>0</v>
      </c>
      <c r="G17" s="11">
        <v>276.16000000000003</v>
      </c>
    </row>
    <row r="18" spans="2:7" x14ac:dyDescent="0.3">
      <c r="B18" s="91"/>
      <c r="C18" s="98"/>
      <c r="D18" s="5">
        <v>3</v>
      </c>
      <c r="E18" s="11">
        <v>134.63999999999999</v>
      </c>
      <c r="F18" s="11">
        <v>155.88</v>
      </c>
      <c r="G18" s="11">
        <v>123</v>
      </c>
    </row>
    <row r="19" spans="2:7" x14ac:dyDescent="0.3">
      <c r="B19" s="91"/>
      <c r="C19" s="98"/>
      <c r="D19" s="5">
        <v>4</v>
      </c>
      <c r="E19" s="11">
        <v>24.6</v>
      </c>
      <c r="F19" s="11">
        <v>320.08</v>
      </c>
      <c r="G19" s="11">
        <v>271.64</v>
      </c>
    </row>
    <row r="20" spans="2:7" ht="18" customHeight="1" x14ac:dyDescent="0.3">
      <c r="B20" s="91"/>
      <c r="C20" s="98"/>
      <c r="D20" s="5">
        <v>5</v>
      </c>
      <c r="E20" s="11">
        <v>70.760000000000005</v>
      </c>
      <c r="F20" s="11">
        <v>212.6</v>
      </c>
      <c r="G20" s="11">
        <v>137.12</v>
      </c>
    </row>
    <row r="21" spans="2:7" x14ac:dyDescent="0.3">
      <c r="B21" s="91"/>
      <c r="C21" s="98"/>
      <c r="D21" s="5">
        <v>6</v>
      </c>
      <c r="E21" s="11">
        <v>3.32</v>
      </c>
      <c r="F21" s="11">
        <v>151.52000000000001</v>
      </c>
      <c r="G21" s="11">
        <v>212.8</v>
      </c>
    </row>
    <row r="22" spans="2:7" x14ac:dyDescent="0.3">
      <c r="B22" s="91"/>
      <c r="C22" s="98"/>
      <c r="D22" s="5">
        <v>7</v>
      </c>
      <c r="E22" s="11">
        <v>7.44</v>
      </c>
      <c r="F22" s="11">
        <v>328.84</v>
      </c>
      <c r="G22" s="11">
        <v>219.12</v>
      </c>
    </row>
    <row r="23" spans="2:7" x14ac:dyDescent="0.3">
      <c r="B23" s="91"/>
      <c r="C23" s="98"/>
      <c r="D23" s="5">
        <v>8</v>
      </c>
      <c r="E23" s="11">
        <v>22.64</v>
      </c>
      <c r="F23" s="11">
        <v>272.04000000000002</v>
      </c>
      <c r="G23" s="11">
        <v>171.76</v>
      </c>
    </row>
    <row r="24" spans="2:7" x14ac:dyDescent="0.3">
      <c r="B24" s="91"/>
      <c r="C24" s="98"/>
      <c r="D24" s="5" t="s">
        <v>10</v>
      </c>
      <c r="E24" s="9">
        <f>AVERAGE(E16:E23)</f>
        <v>43.22</v>
      </c>
      <c r="F24" s="9">
        <f>AVERAGE(F16:F23)</f>
        <v>205.71</v>
      </c>
      <c r="G24" s="9">
        <f>AVERAGE(G16:G23)</f>
        <v>192.00500000000002</v>
      </c>
    </row>
    <row r="25" spans="2:7" x14ac:dyDescent="0.3">
      <c r="B25" s="92"/>
      <c r="C25" s="99"/>
      <c r="D25" s="5" t="s">
        <v>1</v>
      </c>
      <c r="E25" s="9">
        <f>STDEV(E16:E23)/SQRT(8)</f>
        <v>16.986567802657653</v>
      </c>
      <c r="F25" s="9">
        <f t="shared" ref="F25:G25" si="1">STDEV(F16:F23)/SQRT(8)</f>
        <v>37.896900551741297</v>
      </c>
      <c r="G25" s="9">
        <f t="shared" si="1"/>
        <v>22.095731245779433</v>
      </c>
    </row>
    <row r="26" spans="2:7" x14ac:dyDescent="0.3">
      <c r="C26" s="1"/>
      <c r="D26" s="8" t="s">
        <v>10</v>
      </c>
      <c r="E26" s="10">
        <f>AVERAGE(E6:E13,E16:E23)</f>
        <v>30.222499999999997</v>
      </c>
      <c r="F26" s="10">
        <f>AVERAGE(F6:F13,F16:F23)</f>
        <v>185.59</v>
      </c>
      <c r="G26" s="10">
        <f>AVERAGE(G6:G13,G16:G23)</f>
        <v>214.315</v>
      </c>
    </row>
    <row r="27" spans="2:7" x14ac:dyDescent="0.3">
      <c r="C27" s="1"/>
      <c r="D27" s="8" t="s">
        <v>1</v>
      </c>
      <c r="E27" s="10">
        <f>STDEV(E6:E13,E16:E23)/SQRT(16)</f>
        <v>9.2724545249176984</v>
      </c>
      <c r="F27" s="10">
        <f t="shared" ref="F27:G27" si="2">STDEV(F6:F13,F16:F23)/SQRT(16)</f>
        <v>29.172147332687043</v>
      </c>
      <c r="G27" s="10">
        <f t="shared" si="2"/>
        <v>15.897450057582621</v>
      </c>
    </row>
    <row r="28" spans="2:7" x14ac:dyDescent="0.3">
      <c r="C28" s="1"/>
      <c r="D28" s="47"/>
      <c r="E28" s="11"/>
      <c r="F28" s="11"/>
      <c r="G28" s="11"/>
    </row>
    <row r="29" spans="2:7" ht="14.4" customHeight="1" x14ac:dyDescent="0.3">
      <c r="B29" s="100" t="s">
        <v>8</v>
      </c>
      <c r="C29" s="103" t="s">
        <v>6</v>
      </c>
      <c r="D29" s="14">
        <v>1</v>
      </c>
      <c r="E29" s="11">
        <v>150.96</v>
      </c>
      <c r="F29" s="11">
        <v>92.84</v>
      </c>
      <c r="G29" s="11">
        <v>84.52</v>
      </c>
    </row>
    <row r="30" spans="2:7" ht="14.4" customHeight="1" x14ac:dyDescent="0.3">
      <c r="B30" s="101"/>
      <c r="C30" s="104"/>
      <c r="D30" s="14">
        <v>2</v>
      </c>
      <c r="E30" s="11">
        <v>103.28</v>
      </c>
      <c r="F30" s="11">
        <v>66.319999999999993</v>
      </c>
      <c r="G30" s="11">
        <v>122.76</v>
      </c>
    </row>
    <row r="31" spans="2:7" x14ac:dyDescent="0.3">
      <c r="B31" s="101"/>
      <c r="C31" s="104"/>
      <c r="D31" s="14">
        <v>3</v>
      </c>
      <c r="E31" s="11">
        <v>30.76</v>
      </c>
      <c r="F31" s="11">
        <v>49.68</v>
      </c>
      <c r="G31" s="11">
        <v>209.96</v>
      </c>
    </row>
    <row r="32" spans="2:7" x14ac:dyDescent="0.3">
      <c r="B32" s="101"/>
      <c r="C32" s="104"/>
      <c r="D32" s="14">
        <v>4</v>
      </c>
      <c r="E32" s="11">
        <v>115.8</v>
      </c>
      <c r="F32" s="11">
        <v>58</v>
      </c>
      <c r="G32" s="11">
        <v>99.32</v>
      </c>
    </row>
    <row r="33" spans="2:7" ht="15.6" customHeight="1" x14ac:dyDescent="0.3">
      <c r="B33" s="101"/>
      <c r="C33" s="104"/>
      <c r="D33" s="14">
        <v>5</v>
      </c>
      <c r="E33" s="11">
        <v>122.64</v>
      </c>
      <c r="F33" s="11">
        <v>54.2</v>
      </c>
      <c r="G33" s="11">
        <v>101.16</v>
      </c>
    </row>
    <row r="34" spans="2:7" x14ac:dyDescent="0.3">
      <c r="B34" s="101"/>
      <c r="C34" s="104"/>
      <c r="D34" s="14">
        <v>6</v>
      </c>
      <c r="E34" s="11">
        <v>9.6</v>
      </c>
      <c r="F34" s="11">
        <v>88.04</v>
      </c>
      <c r="G34" s="11">
        <v>192.68</v>
      </c>
    </row>
    <row r="35" spans="2:7" x14ac:dyDescent="0.3">
      <c r="B35" s="101"/>
      <c r="C35" s="104"/>
      <c r="D35" s="14">
        <v>7</v>
      </c>
      <c r="E35" s="11">
        <v>114.96</v>
      </c>
      <c r="F35" s="11">
        <v>50.4</v>
      </c>
      <c r="G35" s="11">
        <v>60.44</v>
      </c>
    </row>
    <row r="36" spans="2:7" x14ac:dyDescent="0.3">
      <c r="B36" s="101"/>
      <c r="C36" s="104"/>
      <c r="D36" s="14">
        <v>8</v>
      </c>
      <c r="E36" s="11">
        <v>55.88</v>
      </c>
      <c r="F36" s="11">
        <v>54.24</v>
      </c>
      <c r="G36" s="11">
        <v>174.52</v>
      </c>
    </row>
    <row r="37" spans="2:7" x14ac:dyDescent="0.3">
      <c r="B37" s="101"/>
      <c r="C37" s="104"/>
      <c r="D37" s="14" t="s">
        <v>10</v>
      </c>
      <c r="E37" s="9">
        <f>AVERAGE(E29:E36)</f>
        <v>87.985000000000014</v>
      </c>
      <c r="F37" s="9">
        <f t="shared" ref="F37:G37" si="3">AVERAGE(F29:F36)</f>
        <v>64.215000000000003</v>
      </c>
      <c r="G37" s="9">
        <f t="shared" si="3"/>
        <v>130.66999999999999</v>
      </c>
    </row>
    <row r="38" spans="2:7" x14ac:dyDescent="0.3">
      <c r="B38" s="101"/>
      <c r="C38" s="105"/>
      <c r="D38" s="14" t="s">
        <v>1</v>
      </c>
      <c r="E38" s="9">
        <f>STDEV(E29:E36)/SQRT(8)</f>
        <v>17.602618210287424</v>
      </c>
      <c r="F38" s="9">
        <f t="shared" ref="F38:G38" si="4">STDEV(F29:F36)/SQRT(8)</f>
        <v>6.0237621727858475</v>
      </c>
      <c r="G38" s="9">
        <f t="shared" si="4"/>
        <v>19.380251730636981</v>
      </c>
    </row>
    <row r="39" spans="2:7" x14ac:dyDescent="0.3">
      <c r="B39" s="101"/>
      <c r="C39" s="106" t="s">
        <v>7</v>
      </c>
      <c r="D39" s="17">
        <v>1</v>
      </c>
      <c r="E39" s="11">
        <v>119.56</v>
      </c>
      <c r="F39" s="11">
        <v>71.72</v>
      </c>
      <c r="G39" s="11">
        <v>40.08</v>
      </c>
    </row>
    <row r="40" spans="2:7" x14ac:dyDescent="0.3">
      <c r="B40" s="101"/>
      <c r="C40" s="107"/>
      <c r="D40" s="17">
        <v>2</v>
      </c>
      <c r="E40" s="11">
        <v>100.6</v>
      </c>
      <c r="F40" s="11">
        <v>63.56</v>
      </c>
      <c r="G40" s="11">
        <v>99.16</v>
      </c>
    </row>
    <row r="41" spans="2:7" x14ac:dyDescent="0.3">
      <c r="B41" s="101"/>
      <c r="C41" s="107"/>
      <c r="D41" s="17">
        <v>3</v>
      </c>
      <c r="E41" s="11">
        <v>84.84</v>
      </c>
      <c r="F41" s="11">
        <v>136.76</v>
      </c>
      <c r="G41" s="11">
        <v>127.28</v>
      </c>
    </row>
    <row r="42" spans="2:7" x14ac:dyDescent="0.3">
      <c r="B42" s="101"/>
      <c r="C42" s="107"/>
      <c r="D42" s="17">
        <v>4</v>
      </c>
      <c r="E42" s="11">
        <v>216.96</v>
      </c>
      <c r="F42" s="11">
        <v>73</v>
      </c>
      <c r="G42" s="11">
        <v>48.28</v>
      </c>
    </row>
    <row r="43" spans="2:7" x14ac:dyDescent="0.3">
      <c r="B43" s="101"/>
      <c r="C43" s="107"/>
      <c r="D43" s="17">
        <v>5</v>
      </c>
      <c r="E43" s="11">
        <v>180.28</v>
      </c>
      <c r="F43" s="11">
        <v>62.48</v>
      </c>
      <c r="G43" s="11">
        <v>29.64</v>
      </c>
    </row>
    <row r="44" spans="2:7" x14ac:dyDescent="0.3">
      <c r="B44" s="101"/>
      <c r="C44" s="107"/>
      <c r="D44" s="17">
        <v>6</v>
      </c>
      <c r="E44" s="11">
        <v>35.799999999999997</v>
      </c>
      <c r="F44" s="11">
        <v>89.96</v>
      </c>
      <c r="G44" s="11">
        <v>251.32</v>
      </c>
    </row>
    <row r="45" spans="2:7" x14ac:dyDescent="0.3">
      <c r="B45" s="101"/>
      <c r="C45" s="107"/>
      <c r="D45" s="17">
        <v>7</v>
      </c>
      <c r="E45" s="11">
        <v>113.64</v>
      </c>
      <c r="F45" s="11">
        <v>34.92</v>
      </c>
      <c r="G45" s="11">
        <v>169.28</v>
      </c>
    </row>
    <row r="46" spans="2:7" x14ac:dyDescent="0.3">
      <c r="B46" s="101"/>
      <c r="C46" s="107"/>
      <c r="D46" s="17">
        <v>8</v>
      </c>
      <c r="E46" s="11">
        <v>120.68</v>
      </c>
      <c r="F46" s="11">
        <v>129.76</v>
      </c>
      <c r="G46" s="11">
        <v>170.96</v>
      </c>
    </row>
    <row r="47" spans="2:7" x14ac:dyDescent="0.3">
      <c r="B47" s="101"/>
      <c r="C47" s="107"/>
      <c r="D47" s="17" t="s">
        <v>10</v>
      </c>
      <c r="E47" s="9">
        <f>AVERAGE(E39:E46)</f>
        <v>121.54499999999999</v>
      </c>
      <c r="F47" s="9">
        <f t="shared" ref="F47:G47" si="5">AVERAGE(F39:F46)</f>
        <v>82.77</v>
      </c>
      <c r="G47" s="9">
        <f t="shared" si="5"/>
        <v>117</v>
      </c>
    </row>
    <row r="48" spans="2:7" x14ac:dyDescent="0.3">
      <c r="B48" s="102"/>
      <c r="C48" s="108"/>
      <c r="D48" s="17" t="s">
        <v>1</v>
      </c>
      <c r="E48" s="9">
        <f>STDEV(E39:E46)/SQRT(8)</f>
        <v>19.711832468994736</v>
      </c>
      <c r="F48" s="9">
        <f t="shared" ref="F48:G48" si="6">STDEV(F39:F46)/SQRT(8)</f>
        <v>12.292973021783039</v>
      </c>
      <c r="G48" s="9">
        <f t="shared" si="6"/>
        <v>27.510251595671434</v>
      </c>
    </row>
    <row r="49" spans="2:7" x14ac:dyDescent="0.3">
      <c r="C49" s="1"/>
      <c r="D49" s="8" t="s">
        <v>10</v>
      </c>
      <c r="E49" s="10">
        <f>AVERAGE(E29:E36,E39:E46)</f>
        <v>104.76500000000001</v>
      </c>
      <c r="F49" s="10">
        <f t="shared" ref="F49:G49" si="7">AVERAGE(F29:F36,F39:F46)</f>
        <v>73.492500000000007</v>
      </c>
      <c r="G49" s="10">
        <f t="shared" si="7"/>
        <v>123.83499999999999</v>
      </c>
    </row>
    <row r="50" spans="2:7" x14ac:dyDescent="0.3">
      <c r="C50" s="1"/>
      <c r="D50" s="8" t="s">
        <v>1</v>
      </c>
      <c r="E50" s="10">
        <f>STDEV(E29:E36,E39:E46)/SQRT(16)</f>
        <v>13.480846103515409</v>
      </c>
      <c r="F50" s="10">
        <f t="shared" ref="F50:G50" si="8">STDEV(F29:F36,F39:F46)/SQRT(16)</f>
        <v>7.0331697157114039</v>
      </c>
      <c r="G50" s="10">
        <f t="shared" si="8"/>
        <v>16.350628071524763</v>
      </c>
    </row>
    <row r="51" spans="2:7" x14ac:dyDescent="0.3">
      <c r="C51" s="1"/>
      <c r="D51" s="11"/>
      <c r="E51" s="11"/>
      <c r="F51" s="11"/>
      <c r="G51" s="11"/>
    </row>
    <row r="52" spans="2:7" ht="18" customHeight="1" x14ac:dyDescent="0.3">
      <c r="B52" s="81" t="s">
        <v>9</v>
      </c>
      <c r="C52" s="84" t="s">
        <v>6</v>
      </c>
      <c r="D52" s="50">
        <v>1</v>
      </c>
      <c r="E52" s="11">
        <v>183.68</v>
      </c>
      <c r="F52" s="11">
        <v>68</v>
      </c>
      <c r="G52" s="11">
        <v>20.04</v>
      </c>
    </row>
    <row r="53" spans="2:7" ht="14.4" customHeight="1" x14ac:dyDescent="0.3">
      <c r="B53" s="82"/>
      <c r="C53" s="85"/>
      <c r="D53" s="22">
        <v>2</v>
      </c>
      <c r="E53" s="11">
        <v>60.72</v>
      </c>
      <c r="F53" s="11">
        <v>161.80000000000001</v>
      </c>
      <c r="G53" s="11">
        <v>88.56</v>
      </c>
    </row>
    <row r="54" spans="2:7" x14ac:dyDescent="0.3">
      <c r="B54" s="82"/>
      <c r="C54" s="85"/>
      <c r="D54" s="22">
        <v>3</v>
      </c>
      <c r="E54" s="11">
        <v>69.12</v>
      </c>
      <c r="F54" s="11">
        <v>39.04</v>
      </c>
      <c r="G54" s="11">
        <v>156.32</v>
      </c>
    </row>
    <row r="55" spans="2:7" x14ac:dyDescent="0.3">
      <c r="B55" s="82"/>
      <c r="C55" s="85"/>
      <c r="D55" s="22">
        <v>4</v>
      </c>
      <c r="E55" s="11">
        <v>118.4</v>
      </c>
      <c r="F55" s="11">
        <v>153.12</v>
      </c>
      <c r="G55" s="11">
        <v>110.24</v>
      </c>
    </row>
    <row r="56" spans="2:7" x14ac:dyDescent="0.3">
      <c r="B56" s="82"/>
      <c r="C56" s="85"/>
      <c r="D56" s="22">
        <v>5</v>
      </c>
      <c r="E56" s="11">
        <v>37.32</v>
      </c>
      <c r="F56" s="11">
        <v>81</v>
      </c>
      <c r="G56" s="11">
        <v>128.63999999999999</v>
      </c>
    </row>
    <row r="57" spans="2:7" x14ac:dyDescent="0.3">
      <c r="B57" s="82"/>
      <c r="C57" s="85"/>
      <c r="D57" s="22">
        <v>6</v>
      </c>
      <c r="E57" s="11">
        <v>53.52</v>
      </c>
      <c r="F57" s="11">
        <v>73.599999999999994</v>
      </c>
      <c r="G57" s="11">
        <v>246.16</v>
      </c>
    </row>
    <row r="58" spans="2:7" x14ac:dyDescent="0.3">
      <c r="B58" s="82"/>
      <c r="C58" s="85"/>
      <c r="D58" s="22">
        <v>7</v>
      </c>
      <c r="E58" s="11">
        <v>37.96</v>
      </c>
      <c r="F58" s="11">
        <v>65.28</v>
      </c>
      <c r="G58" s="11">
        <v>167.8</v>
      </c>
    </row>
    <row r="59" spans="2:7" x14ac:dyDescent="0.3">
      <c r="B59" s="82"/>
      <c r="C59" s="85"/>
      <c r="D59" s="22">
        <v>8</v>
      </c>
      <c r="E59" s="11">
        <v>312.39999999999998</v>
      </c>
      <c r="F59" s="11">
        <v>35.92</v>
      </c>
      <c r="G59" s="11">
        <v>0</v>
      </c>
    </row>
    <row r="60" spans="2:7" x14ac:dyDescent="0.3">
      <c r="B60" s="82"/>
      <c r="C60" s="85"/>
      <c r="D60" s="22" t="s">
        <v>10</v>
      </c>
      <c r="E60" s="9">
        <f t="shared" ref="E60:G60" si="9">AVERAGE(E52:E59)</f>
        <v>109.14</v>
      </c>
      <c r="F60" s="9">
        <f t="shared" si="9"/>
        <v>84.72</v>
      </c>
      <c r="G60" s="9">
        <f t="shared" si="9"/>
        <v>114.72</v>
      </c>
    </row>
    <row r="61" spans="2:7" x14ac:dyDescent="0.3">
      <c r="B61" s="82"/>
      <c r="C61" s="86"/>
      <c r="D61" s="22" t="s">
        <v>1</v>
      </c>
      <c r="E61" s="9">
        <f t="shared" ref="E61:G61" si="10">STDEV(E52:E59)/SQRT(8)</f>
        <v>33.864481181826562</v>
      </c>
      <c r="F61" s="9">
        <f t="shared" si="10"/>
        <v>16.841145193500694</v>
      </c>
      <c r="G61" s="9">
        <f t="shared" si="10"/>
        <v>28.299319527407107</v>
      </c>
    </row>
    <row r="62" spans="2:7" x14ac:dyDescent="0.3">
      <c r="B62" s="82"/>
      <c r="C62" s="87" t="s">
        <v>7</v>
      </c>
      <c r="D62" s="25">
        <v>1</v>
      </c>
      <c r="E62" s="11">
        <v>114.28</v>
      </c>
      <c r="F62" s="11">
        <v>127.12</v>
      </c>
      <c r="G62" s="11">
        <v>106.88</v>
      </c>
    </row>
    <row r="63" spans="2:7" x14ac:dyDescent="0.3">
      <c r="B63" s="82"/>
      <c r="C63" s="88"/>
      <c r="D63" s="25">
        <v>2</v>
      </c>
      <c r="E63" s="11">
        <v>4.76</v>
      </c>
      <c r="F63" s="11">
        <v>252.52</v>
      </c>
      <c r="G63" s="11">
        <v>246.4</v>
      </c>
    </row>
    <row r="64" spans="2:7" x14ac:dyDescent="0.3">
      <c r="B64" s="82"/>
      <c r="C64" s="88"/>
      <c r="D64" s="25">
        <v>3</v>
      </c>
      <c r="E64" s="11">
        <v>85.2</v>
      </c>
      <c r="F64" s="11">
        <v>73.92</v>
      </c>
      <c r="G64" s="11">
        <v>181.8</v>
      </c>
    </row>
    <row r="65" spans="2:7" x14ac:dyDescent="0.3">
      <c r="B65" s="82"/>
      <c r="C65" s="88"/>
      <c r="D65" s="25">
        <v>4</v>
      </c>
      <c r="E65" s="11">
        <v>86.12</v>
      </c>
      <c r="F65" s="11">
        <v>81.599999999999994</v>
      </c>
      <c r="G65" s="11">
        <v>206.72</v>
      </c>
    </row>
    <row r="66" spans="2:7" x14ac:dyDescent="0.3">
      <c r="B66" s="82"/>
      <c r="C66" s="88"/>
      <c r="D66" s="25">
        <v>5</v>
      </c>
      <c r="E66" s="11">
        <v>139.16</v>
      </c>
      <c r="F66" s="11">
        <v>56.8</v>
      </c>
      <c r="G66" s="11">
        <v>114.08</v>
      </c>
    </row>
    <row r="67" spans="2:7" x14ac:dyDescent="0.3">
      <c r="B67" s="82"/>
      <c r="C67" s="88"/>
      <c r="D67" s="25">
        <v>6</v>
      </c>
      <c r="E67" s="11">
        <v>176.84</v>
      </c>
      <c r="F67" s="11">
        <v>43.32</v>
      </c>
      <c r="G67" s="11">
        <v>78.28</v>
      </c>
    </row>
    <row r="68" spans="2:7" x14ac:dyDescent="0.3">
      <c r="B68" s="82"/>
      <c r="C68" s="88"/>
      <c r="D68" s="25">
        <v>7</v>
      </c>
      <c r="E68" s="11">
        <v>253.08</v>
      </c>
      <c r="F68" s="11">
        <v>35.68</v>
      </c>
      <c r="G68" s="11">
        <v>17.28</v>
      </c>
    </row>
    <row r="69" spans="2:7" x14ac:dyDescent="0.3">
      <c r="B69" s="82"/>
      <c r="C69" s="88"/>
      <c r="D69" s="25">
        <v>8</v>
      </c>
      <c r="E69" s="11">
        <v>48.36</v>
      </c>
      <c r="F69" s="11">
        <v>120.12</v>
      </c>
      <c r="G69" s="11">
        <v>235.08</v>
      </c>
    </row>
    <row r="70" spans="2:7" x14ac:dyDescent="0.3">
      <c r="B70" s="82"/>
      <c r="C70" s="88"/>
      <c r="D70" s="25" t="s">
        <v>10</v>
      </c>
      <c r="E70" s="9">
        <f>AVERAGE(E62:E69)</f>
        <v>113.47500000000001</v>
      </c>
      <c r="F70" s="9">
        <f t="shared" ref="F70:G70" si="11">AVERAGE(F62:F69)</f>
        <v>98.884999999999991</v>
      </c>
      <c r="G70" s="9">
        <f t="shared" si="11"/>
        <v>148.315</v>
      </c>
    </row>
    <row r="71" spans="2:7" x14ac:dyDescent="0.3">
      <c r="B71" s="83"/>
      <c r="C71" s="89"/>
      <c r="D71" s="25" t="s">
        <v>1</v>
      </c>
      <c r="E71" s="9">
        <f>STDEV(E62:E69)/SQRT(8)</f>
        <v>27.311605526379644</v>
      </c>
      <c r="F71" s="9">
        <f t="shared" ref="F71:G71" si="12">STDEV(F62:F69)/SQRT(8)</f>
        <v>24.86655980284711</v>
      </c>
      <c r="G71" s="9">
        <f t="shared" si="12"/>
        <v>28.860869640892179</v>
      </c>
    </row>
    <row r="72" spans="2:7" x14ac:dyDescent="0.3">
      <c r="D72" s="8" t="s">
        <v>10</v>
      </c>
      <c r="E72" s="10">
        <f>AVERAGE(E52:E59,E62:E69)</f>
        <v>111.30749999999999</v>
      </c>
      <c r="F72" s="10">
        <f t="shared" ref="F72:G72" si="13">AVERAGE(F52:F59,F62:F69)</f>
        <v>91.802500000000009</v>
      </c>
      <c r="G72" s="10">
        <f t="shared" si="13"/>
        <v>131.51749999999998</v>
      </c>
    </row>
    <row r="73" spans="2:7" x14ac:dyDescent="0.3">
      <c r="D73" s="8" t="s">
        <v>1</v>
      </c>
      <c r="E73" s="10">
        <f>STDEV(E52:E59,E62:E69)/SQRT(16)</f>
        <v>21.022594422430359</v>
      </c>
      <c r="F73" s="10">
        <f t="shared" ref="F73:G73" si="14">STDEV(F52:F59,F62:F69)/SQRT(16)</f>
        <v>14.622030624483493</v>
      </c>
      <c r="G73" s="10">
        <f t="shared" si="14"/>
        <v>20.000767474857895</v>
      </c>
    </row>
  </sheetData>
  <mergeCells count="13">
    <mergeCell ref="B29:B48"/>
    <mergeCell ref="C29:C38"/>
    <mergeCell ref="C39:C48"/>
    <mergeCell ref="B52:B71"/>
    <mergeCell ref="C52:C61"/>
    <mergeCell ref="C62:C71"/>
    <mergeCell ref="D3:D5"/>
    <mergeCell ref="E3:F3"/>
    <mergeCell ref="B6:B25"/>
    <mergeCell ref="C6:C15"/>
    <mergeCell ref="C16:C25"/>
    <mergeCell ref="B3:B5"/>
    <mergeCell ref="C3:C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A09F-2DBC-415A-8AC8-FA2AE7685918}">
  <dimension ref="B2:BR223"/>
  <sheetViews>
    <sheetView zoomScale="60" zoomScaleNormal="60" workbookViewId="0">
      <selection activeCell="S28" sqref="S28"/>
    </sheetView>
  </sheetViews>
  <sheetFormatPr baseColWidth="10" defaultRowHeight="14.4" x14ac:dyDescent="0.3"/>
  <cols>
    <col min="2" max="2" width="12.88671875" customWidth="1"/>
    <col min="3" max="3" width="12.5546875" customWidth="1"/>
    <col min="4" max="4" width="13.77734375" customWidth="1"/>
    <col min="5" max="5" width="14.5546875" customWidth="1"/>
    <col min="6" max="6" width="14.88671875" customWidth="1"/>
    <col min="8" max="8" width="14.109375" customWidth="1"/>
    <col min="63" max="63" width="12.33203125" customWidth="1"/>
  </cols>
  <sheetData>
    <row r="2" spans="2:70" ht="23.4" x14ac:dyDescent="0.45">
      <c r="C2" s="57"/>
      <c r="D2" s="57" t="s">
        <v>43</v>
      </c>
      <c r="E2" s="57"/>
      <c r="F2" s="63"/>
      <c r="I2" s="63"/>
      <c r="J2" s="63"/>
      <c r="K2" s="57"/>
      <c r="L2" s="57" t="s">
        <v>51</v>
      </c>
      <c r="M2" s="62"/>
      <c r="N2" s="57"/>
      <c r="O2" s="57"/>
      <c r="Q2" s="63"/>
      <c r="R2" s="63"/>
      <c r="AF2" s="96" t="s">
        <v>57</v>
      </c>
      <c r="AG2" s="96"/>
      <c r="AH2" s="96"/>
      <c r="AI2" s="96"/>
      <c r="AJ2" s="96"/>
      <c r="AX2" s="96" t="s">
        <v>61</v>
      </c>
      <c r="AY2" s="96"/>
      <c r="AZ2" s="96"/>
      <c r="BA2" s="96"/>
      <c r="BB2" s="96"/>
      <c r="BG2" s="96" t="s">
        <v>67</v>
      </c>
      <c r="BH2" s="96"/>
      <c r="BI2" s="96"/>
      <c r="BJ2" s="96"/>
      <c r="BK2" s="96"/>
      <c r="BN2" s="96" t="s">
        <v>66</v>
      </c>
      <c r="BO2" s="96"/>
      <c r="BP2" s="96"/>
      <c r="BQ2" s="96"/>
      <c r="BR2" s="96"/>
    </row>
    <row r="3" spans="2:70" ht="23.4" x14ac:dyDescent="0.45">
      <c r="E3" s="58"/>
      <c r="F3" s="58"/>
      <c r="T3" s="1" t="s">
        <v>68</v>
      </c>
      <c r="AV3" s="1" t="s">
        <v>69</v>
      </c>
      <c r="BF3" s="1"/>
      <c r="BM3" s="1"/>
    </row>
    <row r="4" spans="2:70" x14ac:dyDescent="0.3">
      <c r="B4" s="109" t="s">
        <v>3</v>
      </c>
      <c r="C4" s="110" t="s">
        <v>5</v>
      </c>
      <c r="D4" s="110" t="s">
        <v>0</v>
      </c>
      <c r="E4" s="110" t="s">
        <v>44</v>
      </c>
      <c r="F4" s="110" t="s">
        <v>23</v>
      </c>
      <c r="H4" s="109" t="s">
        <v>3</v>
      </c>
      <c r="I4" s="110" t="s">
        <v>5</v>
      </c>
      <c r="J4" s="110" t="s">
        <v>0</v>
      </c>
      <c r="K4" s="119" t="s">
        <v>50</v>
      </c>
      <c r="L4" s="119"/>
      <c r="M4" s="119"/>
      <c r="N4" s="119"/>
      <c r="O4" s="119"/>
      <c r="P4" s="119"/>
      <c r="Q4" s="119"/>
      <c r="R4" s="119"/>
      <c r="T4" s="109" t="s">
        <v>3</v>
      </c>
      <c r="U4" s="110" t="s">
        <v>5</v>
      </c>
      <c r="V4" s="110" t="s">
        <v>0</v>
      </c>
      <c r="W4" s="119" t="s">
        <v>45</v>
      </c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V4" s="109" t="s">
        <v>3</v>
      </c>
      <c r="AW4" s="110" t="s">
        <v>5</v>
      </c>
      <c r="AX4" s="110" t="s">
        <v>0</v>
      </c>
      <c r="AY4" s="109" t="s">
        <v>45</v>
      </c>
      <c r="AZ4" s="109"/>
      <c r="BA4" s="109"/>
      <c r="BB4" s="109"/>
      <c r="BC4" s="109"/>
      <c r="BD4" s="109"/>
      <c r="BF4" s="109" t="s">
        <v>3</v>
      </c>
      <c r="BG4" s="110" t="s">
        <v>5</v>
      </c>
      <c r="BH4" s="110" t="s">
        <v>0</v>
      </c>
      <c r="BI4" s="113" t="s">
        <v>64</v>
      </c>
      <c r="BJ4" s="113"/>
      <c r="BK4" s="115" t="s">
        <v>65</v>
      </c>
      <c r="BM4" s="109" t="s">
        <v>3</v>
      </c>
      <c r="BN4" s="110" t="s">
        <v>5</v>
      </c>
      <c r="BO4" s="110" t="s">
        <v>0</v>
      </c>
      <c r="BP4" s="113" t="s">
        <v>64</v>
      </c>
      <c r="BQ4" s="113"/>
      <c r="BR4" s="115" t="s">
        <v>65</v>
      </c>
    </row>
    <row r="5" spans="2:70" x14ac:dyDescent="0.3">
      <c r="B5" s="109"/>
      <c r="C5" s="111"/>
      <c r="D5" s="111"/>
      <c r="E5" s="112"/>
      <c r="F5" s="112"/>
      <c r="H5" s="109"/>
      <c r="I5" s="111"/>
      <c r="J5" s="111"/>
      <c r="K5" s="123" t="s">
        <v>11</v>
      </c>
      <c r="L5" s="124"/>
      <c r="M5" s="124"/>
      <c r="N5" s="125"/>
      <c r="O5" s="123" t="s">
        <v>12</v>
      </c>
      <c r="P5" s="124"/>
      <c r="Q5" s="124"/>
      <c r="R5" s="125"/>
      <c r="T5" s="109"/>
      <c r="U5" s="111"/>
      <c r="V5" s="111"/>
      <c r="W5" s="120" t="s">
        <v>11</v>
      </c>
      <c r="X5" s="121"/>
      <c r="Y5" s="121"/>
      <c r="Z5" s="121"/>
      <c r="AA5" s="121"/>
      <c r="AB5" s="122"/>
      <c r="AC5" s="120" t="s">
        <v>12</v>
      </c>
      <c r="AD5" s="121"/>
      <c r="AE5" s="121"/>
      <c r="AF5" s="121"/>
      <c r="AG5" s="121"/>
      <c r="AH5" s="122"/>
      <c r="AI5" s="120" t="s">
        <v>13</v>
      </c>
      <c r="AJ5" s="121"/>
      <c r="AK5" s="121"/>
      <c r="AL5" s="121"/>
      <c r="AM5" s="121"/>
      <c r="AN5" s="122"/>
      <c r="AO5" s="123" t="s">
        <v>14</v>
      </c>
      <c r="AP5" s="124"/>
      <c r="AQ5" s="124"/>
      <c r="AR5" s="124"/>
      <c r="AS5" s="124"/>
      <c r="AT5" s="125"/>
      <c r="AV5" s="109"/>
      <c r="AW5" s="111"/>
      <c r="AX5" s="111"/>
      <c r="AY5" s="109"/>
      <c r="AZ5" s="109"/>
      <c r="BA5" s="109"/>
      <c r="BB5" s="109"/>
      <c r="BC5" s="109"/>
      <c r="BD5" s="109"/>
      <c r="BF5" s="109"/>
      <c r="BG5" s="111"/>
      <c r="BH5" s="111"/>
      <c r="BI5" s="113"/>
      <c r="BJ5" s="113"/>
      <c r="BK5" s="115"/>
      <c r="BM5" s="109"/>
      <c r="BN5" s="111"/>
      <c r="BO5" s="111"/>
      <c r="BP5" s="113"/>
      <c r="BQ5" s="113"/>
      <c r="BR5" s="115"/>
    </row>
    <row r="6" spans="2:70" x14ac:dyDescent="0.3">
      <c r="B6" s="109"/>
      <c r="C6" s="112"/>
      <c r="D6" s="112"/>
      <c r="E6" s="56" t="s">
        <v>21</v>
      </c>
      <c r="F6" s="59" t="s">
        <v>22</v>
      </c>
      <c r="H6" s="109"/>
      <c r="I6" s="112"/>
      <c r="J6" s="112"/>
      <c r="K6" s="60" t="s">
        <v>53</v>
      </c>
      <c r="L6" s="60" t="s">
        <v>54</v>
      </c>
      <c r="M6" s="60" t="s">
        <v>55</v>
      </c>
      <c r="N6" s="60" t="s">
        <v>56</v>
      </c>
      <c r="O6" s="60" t="s">
        <v>53</v>
      </c>
      <c r="P6" s="60" t="s">
        <v>54</v>
      </c>
      <c r="Q6" s="60" t="s">
        <v>55</v>
      </c>
      <c r="R6" s="60" t="s">
        <v>56</v>
      </c>
      <c r="T6" s="109"/>
      <c r="U6" s="112"/>
      <c r="V6" s="112"/>
      <c r="W6" s="60" t="s">
        <v>58</v>
      </c>
      <c r="X6" s="60" t="s">
        <v>54</v>
      </c>
      <c r="Y6" s="60" t="s">
        <v>55</v>
      </c>
      <c r="Z6" s="60" t="s">
        <v>56</v>
      </c>
      <c r="AA6" s="60" t="s">
        <v>59</v>
      </c>
      <c r="AB6" s="60" t="s">
        <v>60</v>
      </c>
      <c r="AC6" s="60" t="s">
        <v>58</v>
      </c>
      <c r="AD6" s="60" t="s">
        <v>54</v>
      </c>
      <c r="AE6" s="60" t="s">
        <v>55</v>
      </c>
      <c r="AF6" s="60" t="s">
        <v>56</v>
      </c>
      <c r="AG6" s="60" t="s">
        <v>59</v>
      </c>
      <c r="AH6" s="60" t="s">
        <v>60</v>
      </c>
      <c r="AI6" s="60" t="s">
        <v>58</v>
      </c>
      <c r="AJ6" s="60" t="s">
        <v>54</v>
      </c>
      <c r="AK6" s="60" t="s">
        <v>55</v>
      </c>
      <c r="AL6" s="60" t="s">
        <v>56</v>
      </c>
      <c r="AM6" s="60" t="s">
        <v>59</v>
      </c>
      <c r="AN6" s="60" t="s">
        <v>60</v>
      </c>
      <c r="AO6" s="60" t="s">
        <v>58</v>
      </c>
      <c r="AP6" s="60" t="s">
        <v>54</v>
      </c>
      <c r="AQ6" s="60" t="s">
        <v>55</v>
      </c>
      <c r="AR6" s="60" t="s">
        <v>56</v>
      </c>
      <c r="AS6" s="60" t="s">
        <v>59</v>
      </c>
      <c r="AT6" s="60" t="s">
        <v>60</v>
      </c>
      <c r="AV6" s="109"/>
      <c r="AW6" s="112"/>
      <c r="AX6" s="112"/>
      <c r="AY6" s="60" t="s">
        <v>58</v>
      </c>
      <c r="AZ6" s="60" t="s">
        <v>54</v>
      </c>
      <c r="BA6" s="60" t="s">
        <v>55</v>
      </c>
      <c r="BB6" s="60" t="s">
        <v>56</v>
      </c>
      <c r="BC6" s="60" t="s">
        <v>59</v>
      </c>
      <c r="BD6" s="60" t="s">
        <v>60</v>
      </c>
      <c r="BF6" s="109"/>
      <c r="BG6" s="112"/>
      <c r="BH6" s="112"/>
      <c r="BI6" s="53" t="s">
        <v>62</v>
      </c>
      <c r="BJ6" s="53" t="s">
        <v>63</v>
      </c>
      <c r="BK6" s="115"/>
      <c r="BM6" s="109"/>
      <c r="BN6" s="112"/>
      <c r="BO6" s="112"/>
      <c r="BP6" s="53" t="s">
        <v>62</v>
      </c>
      <c r="BQ6" s="53" t="s">
        <v>63</v>
      </c>
      <c r="BR6" s="115"/>
    </row>
    <row r="7" spans="2:70" x14ac:dyDescent="0.3">
      <c r="B7" s="90" t="s">
        <v>4</v>
      </c>
      <c r="C7" s="93" t="s">
        <v>6</v>
      </c>
      <c r="D7" s="49">
        <v>1</v>
      </c>
      <c r="E7" s="11">
        <v>35.200000000000003</v>
      </c>
      <c r="F7" s="28">
        <v>948.21199999999999</v>
      </c>
      <c r="H7" s="90" t="s">
        <v>4</v>
      </c>
      <c r="I7" s="93" t="s">
        <v>6</v>
      </c>
      <c r="J7" s="49">
        <v>1</v>
      </c>
      <c r="K7" s="28">
        <v>1294.72</v>
      </c>
      <c r="L7" s="28">
        <v>1067.81</v>
      </c>
      <c r="M7" s="28">
        <v>270.68</v>
      </c>
      <c r="N7" s="28">
        <v>966.47199999999998</v>
      </c>
      <c r="O7" s="28">
        <v>182.803</v>
      </c>
      <c r="P7" s="28">
        <v>625.51400000000001</v>
      </c>
      <c r="Q7" s="28">
        <v>186.48599999999999</v>
      </c>
      <c r="R7" s="28">
        <v>176.267</v>
      </c>
      <c r="T7" s="90" t="s">
        <v>4</v>
      </c>
      <c r="U7" s="93" t="s">
        <v>6</v>
      </c>
      <c r="V7" s="49">
        <v>1</v>
      </c>
      <c r="W7" s="11">
        <v>60</v>
      </c>
      <c r="X7" s="11">
        <v>5.2</v>
      </c>
      <c r="Y7" s="11">
        <v>14.2</v>
      </c>
      <c r="Z7" s="11">
        <v>7.4</v>
      </c>
      <c r="AA7" s="11">
        <v>6.8</v>
      </c>
      <c r="AB7" s="11">
        <v>9.6</v>
      </c>
      <c r="AC7" s="11">
        <v>5.6</v>
      </c>
      <c r="AD7" s="11">
        <v>6.6</v>
      </c>
      <c r="AE7" s="11">
        <v>7.8</v>
      </c>
      <c r="AF7" s="11">
        <v>9.6</v>
      </c>
      <c r="AG7" s="11">
        <v>8.4</v>
      </c>
      <c r="AH7" s="11">
        <v>13</v>
      </c>
      <c r="AI7" s="11">
        <v>3.4</v>
      </c>
      <c r="AJ7" s="11">
        <v>6</v>
      </c>
      <c r="AK7" s="11">
        <v>5.4</v>
      </c>
      <c r="AL7" s="11">
        <v>10.8</v>
      </c>
      <c r="AM7" s="11">
        <v>8</v>
      </c>
      <c r="AN7" s="11">
        <v>25.4</v>
      </c>
      <c r="AO7" s="11">
        <v>3.4</v>
      </c>
      <c r="AP7" s="11">
        <v>12.8</v>
      </c>
      <c r="AQ7" s="11">
        <v>8</v>
      </c>
      <c r="AR7" s="11">
        <v>19.600000000000001</v>
      </c>
      <c r="AS7" s="11">
        <v>10</v>
      </c>
      <c r="AT7" s="11">
        <v>4.2</v>
      </c>
      <c r="AV7" s="90" t="s">
        <v>4</v>
      </c>
      <c r="AW7" s="93" t="s">
        <v>6</v>
      </c>
      <c r="AX7" s="49">
        <v>1</v>
      </c>
      <c r="AY7" s="11">
        <v>4.4000000000000004</v>
      </c>
      <c r="AZ7" s="11">
        <v>20.2</v>
      </c>
      <c r="BA7" s="11">
        <v>30</v>
      </c>
      <c r="BB7" s="11">
        <v>5.2</v>
      </c>
      <c r="BC7" s="11">
        <v>14.8</v>
      </c>
      <c r="BD7" s="11">
        <v>23.4</v>
      </c>
      <c r="BF7" s="90" t="s">
        <v>4</v>
      </c>
      <c r="BG7" s="93" t="s">
        <v>6</v>
      </c>
      <c r="BH7" s="49">
        <v>1</v>
      </c>
      <c r="BI7" s="11">
        <v>14.6</v>
      </c>
      <c r="BJ7" s="11">
        <v>12</v>
      </c>
      <c r="BK7" s="11">
        <v>3</v>
      </c>
      <c r="BM7" s="90" t="s">
        <v>4</v>
      </c>
      <c r="BN7" s="93" t="s">
        <v>6</v>
      </c>
      <c r="BO7" s="49">
        <v>1</v>
      </c>
      <c r="BP7" s="11">
        <v>26.8</v>
      </c>
      <c r="BQ7" s="11">
        <v>7.8</v>
      </c>
      <c r="BR7" s="11">
        <v>2</v>
      </c>
    </row>
    <row r="8" spans="2:70" x14ac:dyDescent="0.3">
      <c r="B8" s="91"/>
      <c r="C8" s="94"/>
      <c r="D8" s="49">
        <v>2</v>
      </c>
      <c r="E8" s="11">
        <v>51.6</v>
      </c>
      <c r="F8" s="28">
        <v>1190.53</v>
      </c>
      <c r="H8" s="91"/>
      <c r="I8" s="94"/>
      <c r="J8" s="49">
        <v>2</v>
      </c>
      <c r="K8" s="28">
        <v>509.04199999999997</v>
      </c>
      <c r="L8" s="28">
        <v>166.69499999999999</v>
      </c>
      <c r="M8" s="28">
        <v>988.74199999999996</v>
      </c>
      <c r="N8" s="28">
        <v>110.492</v>
      </c>
      <c r="O8" s="28">
        <v>336.33800000000002</v>
      </c>
      <c r="P8" s="28">
        <v>355.29899999999998</v>
      </c>
      <c r="Q8" s="28">
        <v>78.644099999999995</v>
      </c>
      <c r="R8" s="28">
        <v>197.67</v>
      </c>
      <c r="T8" s="91"/>
      <c r="U8" s="94"/>
      <c r="V8" s="49">
        <v>2</v>
      </c>
      <c r="W8" s="11">
        <v>25.6</v>
      </c>
      <c r="X8" s="11">
        <v>21.8</v>
      </c>
      <c r="Y8" s="11">
        <v>34.799999999999997</v>
      </c>
      <c r="Z8" s="11">
        <v>4.5999999999999996</v>
      </c>
      <c r="AA8" s="11">
        <v>4.4000000000000004</v>
      </c>
      <c r="AB8" s="11">
        <v>17.399999999999999</v>
      </c>
      <c r="AC8" s="11">
        <v>9.6</v>
      </c>
      <c r="AD8" s="11">
        <v>5.8</v>
      </c>
      <c r="AE8" s="11">
        <v>14.2</v>
      </c>
      <c r="AF8" s="11">
        <v>11.2</v>
      </c>
      <c r="AG8" s="11">
        <v>4</v>
      </c>
      <c r="AH8" s="11">
        <v>20.2</v>
      </c>
      <c r="AI8" s="11">
        <v>12</v>
      </c>
      <c r="AJ8" s="11">
        <v>4.8</v>
      </c>
      <c r="AK8" s="11">
        <v>7.2</v>
      </c>
      <c r="AL8" s="11">
        <v>41</v>
      </c>
      <c r="AM8" s="11">
        <v>5.8</v>
      </c>
      <c r="AN8" s="11">
        <v>6</v>
      </c>
      <c r="AO8" s="11">
        <v>4.5999999999999996</v>
      </c>
      <c r="AP8" s="11">
        <v>12.2</v>
      </c>
      <c r="AQ8" s="11">
        <v>4.2</v>
      </c>
      <c r="AR8" s="11">
        <v>8</v>
      </c>
      <c r="AS8" s="11">
        <v>12.8</v>
      </c>
      <c r="AT8" s="11">
        <v>4.8</v>
      </c>
      <c r="AV8" s="91"/>
      <c r="AW8" s="94"/>
      <c r="AX8" s="49">
        <v>2</v>
      </c>
      <c r="AY8" s="11">
        <v>3.4</v>
      </c>
      <c r="AZ8" s="11">
        <v>18</v>
      </c>
      <c r="BA8" s="11">
        <v>16</v>
      </c>
      <c r="BB8" s="11">
        <v>4.8</v>
      </c>
      <c r="BC8" s="11">
        <v>10.8</v>
      </c>
      <c r="BD8" s="11">
        <v>5.6</v>
      </c>
      <c r="BF8" s="91"/>
      <c r="BG8" s="94"/>
      <c r="BH8" s="49">
        <v>2</v>
      </c>
      <c r="BI8" s="11">
        <v>9.4</v>
      </c>
      <c r="BJ8" s="11">
        <v>15.6</v>
      </c>
      <c r="BK8" s="11">
        <v>2</v>
      </c>
      <c r="BM8" s="91"/>
      <c r="BN8" s="94"/>
      <c r="BO8" s="49">
        <v>2</v>
      </c>
      <c r="BP8" s="11">
        <v>40.6</v>
      </c>
      <c r="BQ8" s="11">
        <v>4</v>
      </c>
      <c r="BR8" s="11">
        <v>0</v>
      </c>
    </row>
    <row r="9" spans="2:70" x14ac:dyDescent="0.3">
      <c r="B9" s="91"/>
      <c r="C9" s="94"/>
      <c r="D9" s="49">
        <v>3</v>
      </c>
      <c r="E9" s="11">
        <v>48.2</v>
      </c>
      <c r="F9" s="28">
        <v>1000.52</v>
      </c>
      <c r="H9" s="91"/>
      <c r="I9" s="94"/>
      <c r="J9" s="49">
        <v>3</v>
      </c>
      <c r="K9" s="28">
        <v>181.76900000000001</v>
      </c>
      <c r="L9" s="28">
        <v>563.69200000000001</v>
      </c>
      <c r="M9" s="28">
        <v>197.41800000000001</v>
      </c>
      <c r="N9" s="28">
        <v>55.598100000000002</v>
      </c>
      <c r="O9" s="28">
        <v>258.73399999999998</v>
      </c>
      <c r="P9" s="28">
        <v>237.57900000000001</v>
      </c>
      <c r="Q9" s="28">
        <v>106.062</v>
      </c>
      <c r="R9" s="28">
        <v>55.5807</v>
      </c>
      <c r="T9" s="91"/>
      <c r="U9" s="94"/>
      <c r="V9" s="49">
        <v>3</v>
      </c>
      <c r="W9" s="11">
        <v>10.6</v>
      </c>
      <c r="X9" s="11">
        <v>13.2</v>
      </c>
      <c r="Y9" s="11">
        <v>5.2</v>
      </c>
      <c r="Z9" s="11">
        <v>5.2</v>
      </c>
      <c r="AA9" s="11">
        <v>19.8</v>
      </c>
      <c r="AB9" s="11">
        <v>10</v>
      </c>
      <c r="AC9" s="11">
        <v>35.799999999999997</v>
      </c>
      <c r="AD9" s="11">
        <v>44.8</v>
      </c>
      <c r="AE9" s="11">
        <v>17.600000000000001</v>
      </c>
      <c r="AF9" s="11">
        <v>4.4000000000000004</v>
      </c>
      <c r="AG9" s="11">
        <v>7.2</v>
      </c>
      <c r="AH9" s="11">
        <v>22</v>
      </c>
      <c r="AI9" s="11">
        <v>27.4</v>
      </c>
      <c r="AJ9" s="11">
        <v>29</v>
      </c>
      <c r="AK9" s="11">
        <v>12.6</v>
      </c>
      <c r="AL9" s="11">
        <v>36.200000000000003</v>
      </c>
      <c r="AM9" s="11">
        <v>5.4</v>
      </c>
      <c r="AN9" s="11">
        <v>17.600000000000001</v>
      </c>
      <c r="AO9" s="11">
        <v>4.5999999999999996</v>
      </c>
      <c r="AP9" s="11">
        <v>9.1999999999999993</v>
      </c>
      <c r="AQ9" s="11">
        <v>4.8</v>
      </c>
      <c r="AR9" s="11">
        <v>7.2</v>
      </c>
      <c r="AS9" s="11">
        <v>9</v>
      </c>
      <c r="AT9" s="11">
        <v>6</v>
      </c>
      <c r="AV9" s="91"/>
      <c r="AW9" s="94"/>
      <c r="AX9" s="49">
        <v>3</v>
      </c>
      <c r="AY9" s="11">
        <v>33</v>
      </c>
      <c r="AZ9" s="11">
        <v>17.399999999999999</v>
      </c>
      <c r="BA9" s="11">
        <v>19.600000000000001</v>
      </c>
      <c r="BB9" s="11">
        <v>60</v>
      </c>
      <c r="BC9" s="11">
        <v>17</v>
      </c>
      <c r="BD9" s="11">
        <v>7.4</v>
      </c>
      <c r="BF9" s="91"/>
      <c r="BG9" s="94"/>
      <c r="BH9" s="49">
        <v>3</v>
      </c>
      <c r="BI9" s="11">
        <v>22</v>
      </c>
      <c r="BJ9" s="11">
        <v>6</v>
      </c>
      <c r="BK9" s="11">
        <v>3</v>
      </c>
      <c r="BM9" s="91"/>
      <c r="BN9" s="94"/>
      <c r="BO9" s="49">
        <v>3</v>
      </c>
      <c r="BP9" s="11">
        <v>22</v>
      </c>
      <c r="BQ9" s="11">
        <v>9.1999999999999993</v>
      </c>
      <c r="BR9" s="11">
        <v>2</v>
      </c>
    </row>
    <row r="10" spans="2:70" x14ac:dyDescent="0.3">
      <c r="B10" s="91"/>
      <c r="C10" s="94"/>
      <c r="D10" s="49">
        <v>4</v>
      </c>
      <c r="E10" s="11">
        <v>30.6</v>
      </c>
      <c r="F10" s="28">
        <v>1140.24</v>
      </c>
      <c r="H10" s="91"/>
      <c r="I10" s="94"/>
      <c r="J10" s="49">
        <v>4</v>
      </c>
      <c r="K10" s="28">
        <v>605.26599999999996</v>
      </c>
      <c r="L10" s="28">
        <v>167.536</v>
      </c>
      <c r="M10" s="28">
        <v>896.25800000000004</v>
      </c>
      <c r="N10" s="28">
        <v>247.30099999999999</v>
      </c>
      <c r="O10" s="28">
        <v>166.93199999999999</v>
      </c>
      <c r="P10" s="28">
        <v>124.623</v>
      </c>
      <c r="Q10" s="28">
        <v>69.071299999999994</v>
      </c>
      <c r="R10" s="28">
        <v>154.476</v>
      </c>
      <c r="T10" s="91"/>
      <c r="U10" s="94"/>
      <c r="V10" s="49">
        <v>4</v>
      </c>
      <c r="W10" s="11">
        <v>60</v>
      </c>
      <c r="X10" s="11">
        <v>10.6</v>
      </c>
      <c r="Y10" s="11">
        <v>6.8</v>
      </c>
      <c r="Z10" s="11">
        <v>60</v>
      </c>
      <c r="AA10" s="11">
        <v>5</v>
      </c>
      <c r="AB10" s="11">
        <v>27.4</v>
      </c>
      <c r="AC10" s="11">
        <v>45</v>
      </c>
      <c r="AD10" s="11">
        <v>3.6</v>
      </c>
      <c r="AE10" s="11">
        <v>13</v>
      </c>
      <c r="AF10" s="11">
        <v>9.1999999999999993</v>
      </c>
      <c r="AG10" s="11">
        <v>5.4</v>
      </c>
      <c r="AH10" s="11">
        <v>6.8</v>
      </c>
      <c r="AI10" s="11">
        <v>5.6</v>
      </c>
      <c r="AJ10" s="11">
        <v>5.2</v>
      </c>
      <c r="AK10" s="11">
        <v>26</v>
      </c>
      <c r="AL10" s="11">
        <v>6.4</v>
      </c>
      <c r="AM10" s="11">
        <v>5.8</v>
      </c>
      <c r="AN10" s="11">
        <v>3.8</v>
      </c>
      <c r="AO10" s="11">
        <v>5.6</v>
      </c>
      <c r="AP10" s="11">
        <v>7.2</v>
      </c>
      <c r="AQ10" s="11">
        <v>4.2</v>
      </c>
      <c r="AR10" s="11">
        <v>8</v>
      </c>
      <c r="AS10" s="11">
        <v>16.2</v>
      </c>
      <c r="AT10" s="11">
        <v>5.8</v>
      </c>
      <c r="AV10" s="91"/>
      <c r="AW10" s="94"/>
      <c r="AX10" s="49">
        <v>4</v>
      </c>
      <c r="AY10" s="11">
        <v>4.5999999999999996</v>
      </c>
      <c r="AZ10" s="11">
        <v>60</v>
      </c>
      <c r="BA10" s="11">
        <v>14</v>
      </c>
      <c r="BB10" s="11">
        <v>7.6</v>
      </c>
      <c r="BC10" s="11">
        <v>8</v>
      </c>
      <c r="BD10" s="11">
        <v>6.6</v>
      </c>
      <c r="BF10" s="91"/>
      <c r="BG10" s="94"/>
      <c r="BH10" s="49">
        <v>4</v>
      </c>
      <c r="BI10" s="11">
        <v>30.8</v>
      </c>
      <c r="BJ10" s="11">
        <v>10.199999999999999</v>
      </c>
      <c r="BK10" s="11">
        <v>4</v>
      </c>
      <c r="BM10" s="91"/>
      <c r="BN10" s="94"/>
      <c r="BO10" s="49">
        <v>4</v>
      </c>
      <c r="BP10" s="11">
        <v>22.4</v>
      </c>
      <c r="BQ10" s="11">
        <v>12.4</v>
      </c>
      <c r="BR10" s="11">
        <v>1</v>
      </c>
    </row>
    <row r="11" spans="2:70" x14ac:dyDescent="0.3">
      <c r="B11" s="91"/>
      <c r="C11" s="94"/>
      <c r="D11" s="49">
        <v>5</v>
      </c>
      <c r="E11" s="11">
        <v>49.2</v>
      </c>
      <c r="F11" s="28">
        <v>993.101</v>
      </c>
      <c r="H11" s="91"/>
      <c r="I11" s="94"/>
      <c r="J11" s="49">
        <v>5</v>
      </c>
      <c r="K11" s="28">
        <v>956.09799999999996</v>
      </c>
      <c r="L11" s="28">
        <v>129.434</v>
      </c>
      <c r="M11" s="28">
        <v>89.645300000000006</v>
      </c>
      <c r="N11" s="28">
        <v>39.222099999999998</v>
      </c>
      <c r="O11" s="28">
        <v>29.133400000000002</v>
      </c>
      <c r="P11" s="28">
        <v>404.625</v>
      </c>
      <c r="Q11" s="28">
        <v>132.24799999999999</v>
      </c>
      <c r="R11" s="28">
        <v>173.06800000000001</v>
      </c>
      <c r="T11" s="91"/>
      <c r="U11" s="94"/>
      <c r="V11" s="49">
        <v>5</v>
      </c>
      <c r="W11" s="11">
        <v>9.6</v>
      </c>
      <c r="X11" s="11">
        <v>33.200000000000003</v>
      </c>
      <c r="Y11" s="11">
        <v>17.2</v>
      </c>
      <c r="Z11" s="11">
        <v>5</v>
      </c>
      <c r="AA11" s="11">
        <v>60</v>
      </c>
      <c r="AB11" s="11">
        <v>2.2000000000000002</v>
      </c>
      <c r="AC11" s="11">
        <v>24.4</v>
      </c>
      <c r="AD11" s="11">
        <v>6.4</v>
      </c>
      <c r="AE11" s="11">
        <v>14.6</v>
      </c>
      <c r="AF11" s="11">
        <v>15.6</v>
      </c>
      <c r="AG11" s="11">
        <v>11.8</v>
      </c>
      <c r="AH11" s="11">
        <v>6.8</v>
      </c>
      <c r="AI11" s="11">
        <v>40.4</v>
      </c>
      <c r="AJ11" s="11">
        <v>32.4</v>
      </c>
      <c r="AK11" s="11">
        <v>5</v>
      </c>
      <c r="AL11" s="11">
        <v>16</v>
      </c>
      <c r="AM11" s="11">
        <v>12.8</v>
      </c>
      <c r="AN11" s="11">
        <v>7.2</v>
      </c>
      <c r="AO11" s="11">
        <v>2.2000000000000002</v>
      </c>
      <c r="AP11" s="11">
        <v>8.4</v>
      </c>
      <c r="AQ11" s="11">
        <v>3.8</v>
      </c>
      <c r="AR11" s="11">
        <v>4.8</v>
      </c>
      <c r="AS11" s="11">
        <v>8.1999999999999993</v>
      </c>
      <c r="AT11" s="11">
        <v>3.6</v>
      </c>
      <c r="AV11" s="91"/>
      <c r="AW11" s="94"/>
      <c r="AX11" s="49">
        <v>5</v>
      </c>
      <c r="AY11" s="11">
        <v>60</v>
      </c>
      <c r="AZ11" s="11">
        <v>4.4000000000000004</v>
      </c>
      <c r="BA11" s="11">
        <v>60</v>
      </c>
      <c r="BB11" s="11">
        <v>28.6</v>
      </c>
      <c r="BC11" s="11">
        <v>28.2</v>
      </c>
      <c r="BD11" s="11">
        <v>9.1999999999999993</v>
      </c>
      <c r="BF11" s="91"/>
      <c r="BG11" s="94"/>
      <c r="BH11" s="49">
        <v>5</v>
      </c>
      <c r="BI11" s="11">
        <v>34</v>
      </c>
      <c r="BJ11" s="11">
        <v>3.6</v>
      </c>
      <c r="BK11" s="11">
        <v>9</v>
      </c>
      <c r="BM11" s="91"/>
      <c r="BN11" s="94"/>
      <c r="BO11" s="49">
        <v>5</v>
      </c>
      <c r="BP11" s="11">
        <v>10.4</v>
      </c>
      <c r="BQ11" s="11">
        <v>20</v>
      </c>
      <c r="BR11" s="11">
        <v>3</v>
      </c>
    </row>
    <row r="12" spans="2:70" x14ac:dyDescent="0.3">
      <c r="B12" s="91"/>
      <c r="C12" s="94"/>
      <c r="D12" s="49">
        <v>6</v>
      </c>
      <c r="E12" s="11">
        <v>48.4</v>
      </c>
      <c r="F12" s="28">
        <v>1047.3599999999999</v>
      </c>
      <c r="H12" s="91"/>
      <c r="I12" s="94"/>
      <c r="J12" s="49">
        <v>6</v>
      </c>
      <c r="K12" s="28">
        <v>258.19400000000002</v>
      </c>
      <c r="L12" s="28">
        <v>158.274</v>
      </c>
      <c r="M12" s="28">
        <v>403.20400000000001</v>
      </c>
      <c r="N12" s="28">
        <v>614.13199999999995</v>
      </c>
      <c r="O12" s="28">
        <v>34.571100000000001</v>
      </c>
      <c r="P12" s="28">
        <v>352.99599999999998</v>
      </c>
      <c r="Q12" s="28">
        <v>575.38900000000001</v>
      </c>
      <c r="R12" s="28">
        <v>312.84399999999999</v>
      </c>
      <c r="T12" s="91"/>
      <c r="U12" s="94"/>
      <c r="V12" s="49">
        <v>6</v>
      </c>
      <c r="W12" s="11">
        <v>30.6</v>
      </c>
      <c r="X12" s="11">
        <v>6.8</v>
      </c>
      <c r="Y12" s="11">
        <v>8.8000000000000007</v>
      </c>
      <c r="Z12" s="11">
        <v>10.4</v>
      </c>
      <c r="AA12" s="11">
        <v>18</v>
      </c>
      <c r="AB12" s="11">
        <v>6.6</v>
      </c>
      <c r="AC12" s="11">
        <v>23</v>
      </c>
      <c r="AD12" s="11">
        <v>7.2</v>
      </c>
      <c r="AE12" s="11">
        <v>46.6</v>
      </c>
      <c r="AF12" s="11">
        <v>8.8000000000000007</v>
      </c>
      <c r="AG12" s="11">
        <v>9.8000000000000007</v>
      </c>
      <c r="AH12" s="11">
        <v>6.4</v>
      </c>
      <c r="AI12" s="11">
        <v>6.2</v>
      </c>
      <c r="AJ12" s="11">
        <v>18.600000000000001</v>
      </c>
      <c r="AK12" s="11">
        <v>16.2</v>
      </c>
      <c r="AL12" s="11">
        <v>7.2</v>
      </c>
      <c r="AM12" s="11">
        <v>8.4</v>
      </c>
      <c r="AN12" s="11">
        <v>11.2</v>
      </c>
      <c r="AO12" s="11">
        <v>5.8</v>
      </c>
      <c r="AP12" s="11">
        <v>11.8</v>
      </c>
      <c r="AQ12" s="11">
        <v>6</v>
      </c>
      <c r="AR12" s="11">
        <v>9.4</v>
      </c>
      <c r="AS12" s="11">
        <v>6.4</v>
      </c>
      <c r="AT12" s="11">
        <v>4.4000000000000004</v>
      </c>
      <c r="AV12" s="91"/>
      <c r="AW12" s="94"/>
      <c r="AX12" s="49">
        <v>6</v>
      </c>
      <c r="AY12" s="11">
        <v>60</v>
      </c>
      <c r="AZ12" s="11">
        <v>19.600000000000001</v>
      </c>
      <c r="BA12" s="11">
        <v>8.4</v>
      </c>
      <c r="BB12" s="11">
        <v>5.8</v>
      </c>
      <c r="BC12" s="11">
        <v>6.4</v>
      </c>
      <c r="BD12" s="11">
        <v>8.4</v>
      </c>
      <c r="BF12" s="91"/>
      <c r="BG12" s="94"/>
      <c r="BH12" s="49">
        <v>6</v>
      </c>
      <c r="BI12" s="11">
        <v>35.200000000000003</v>
      </c>
      <c r="BJ12" s="11">
        <v>2.2000000000000002</v>
      </c>
      <c r="BK12" s="11">
        <v>6</v>
      </c>
      <c r="BM12" s="91"/>
      <c r="BN12" s="94"/>
      <c r="BO12" s="49">
        <v>6</v>
      </c>
      <c r="BP12" s="11">
        <v>13.8</v>
      </c>
      <c r="BQ12" s="11">
        <v>27</v>
      </c>
      <c r="BR12" s="11">
        <v>3</v>
      </c>
    </row>
    <row r="13" spans="2:70" x14ac:dyDescent="0.3">
      <c r="B13" s="91"/>
      <c r="C13" s="94"/>
      <c r="D13" s="49">
        <v>7</v>
      </c>
      <c r="E13" s="11">
        <v>46.2</v>
      </c>
      <c r="F13" s="28">
        <v>934.41600000000005</v>
      </c>
      <c r="H13" s="91"/>
      <c r="I13" s="94"/>
      <c r="J13" s="49">
        <v>7</v>
      </c>
      <c r="K13" s="28">
        <v>1059.1500000000001</v>
      </c>
      <c r="L13" s="28">
        <v>1175.05</v>
      </c>
      <c r="M13" s="28">
        <v>1127.92</v>
      </c>
      <c r="N13" s="28">
        <v>151.97999999999999</v>
      </c>
      <c r="O13" s="28">
        <v>995.30399999999997</v>
      </c>
      <c r="P13" s="28">
        <v>200.947</v>
      </c>
      <c r="Q13" s="28">
        <v>112.02800000000001</v>
      </c>
      <c r="R13" s="28">
        <v>666.57100000000003</v>
      </c>
      <c r="T13" s="91"/>
      <c r="U13" s="94"/>
      <c r="V13" s="49">
        <v>7</v>
      </c>
      <c r="W13" s="11">
        <v>49.6</v>
      </c>
      <c r="X13" s="11">
        <v>7.8</v>
      </c>
      <c r="Y13" s="11">
        <v>13.8</v>
      </c>
      <c r="Z13" s="11">
        <v>42.2</v>
      </c>
      <c r="AA13" s="11">
        <v>8.1999999999999993</v>
      </c>
      <c r="AB13" s="11">
        <v>3</v>
      </c>
      <c r="AC13" s="11">
        <v>7.4</v>
      </c>
      <c r="AD13" s="11">
        <v>15.6</v>
      </c>
      <c r="AE13" s="11">
        <v>9.4</v>
      </c>
      <c r="AF13" s="11">
        <v>6.8</v>
      </c>
      <c r="AG13" s="11">
        <v>6.4</v>
      </c>
      <c r="AH13" s="11">
        <v>8</v>
      </c>
      <c r="AI13" s="11">
        <v>7.4</v>
      </c>
      <c r="AJ13" s="11">
        <v>10</v>
      </c>
      <c r="AK13" s="11">
        <v>15.2</v>
      </c>
      <c r="AL13" s="11">
        <v>17.2</v>
      </c>
      <c r="AM13" s="11">
        <v>37.4</v>
      </c>
      <c r="AN13" s="11">
        <v>11.2</v>
      </c>
      <c r="AO13" s="11">
        <v>6</v>
      </c>
      <c r="AP13" s="11">
        <v>9.1999999999999993</v>
      </c>
      <c r="AQ13" s="11">
        <v>5.6</v>
      </c>
      <c r="AR13" s="11">
        <v>25</v>
      </c>
      <c r="AS13" s="11">
        <v>5.8</v>
      </c>
      <c r="AT13" s="11">
        <v>5</v>
      </c>
      <c r="AV13" s="91"/>
      <c r="AW13" s="94"/>
      <c r="AX13" s="49">
        <v>7</v>
      </c>
      <c r="AY13" s="11">
        <v>40</v>
      </c>
      <c r="AZ13" s="11">
        <v>27</v>
      </c>
      <c r="BA13" s="11">
        <v>13.4</v>
      </c>
      <c r="BB13" s="11">
        <v>12.4</v>
      </c>
      <c r="BC13" s="11">
        <v>6.6</v>
      </c>
      <c r="BD13" s="11">
        <v>5</v>
      </c>
      <c r="BF13" s="91"/>
      <c r="BG13" s="94"/>
      <c r="BH13" s="49">
        <v>7</v>
      </c>
      <c r="BI13" s="11">
        <v>25.2</v>
      </c>
      <c r="BJ13" s="11">
        <v>6.8</v>
      </c>
      <c r="BK13" s="11">
        <v>4</v>
      </c>
      <c r="BM13" s="91"/>
      <c r="BN13" s="94"/>
      <c r="BO13" s="49">
        <v>7</v>
      </c>
      <c r="BP13" s="11">
        <v>9.6</v>
      </c>
      <c r="BQ13" s="11">
        <v>23</v>
      </c>
      <c r="BR13" s="11">
        <v>2</v>
      </c>
    </row>
    <row r="14" spans="2:70" x14ac:dyDescent="0.3">
      <c r="B14" s="91"/>
      <c r="C14" s="94"/>
      <c r="D14" s="49">
        <v>8</v>
      </c>
      <c r="E14" s="11">
        <v>44</v>
      </c>
      <c r="F14" s="28">
        <v>1120.77</v>
      </c>
      <c r="H14" s="91"/>
      <c r="I14" s="94"/>
      <c r="J14" s="49">
        <v>8</v>
      </c>
      <c r="K14" s="28">
        <v>1063.57</v>
      </c>
      <c r="L14" s="28">
        <v>521.36500000000001</v>
      </c>
      <c r="M14" s="28">
        <v>103.13</v>
      </c>
      <c r="N14" s="28">
        <v>422.99400000000003</v>
      </c>
      <c r="O14" s="28">
        <v>882.678</v>
      </c>
      <c r="P14" s="28">
        <v>169.684</v>
      </c>
      <c r="Q14" s="28">
        <v>111.273</v>
      </c>
      <c r="R14" s="28">
        <v>257.92</v>
      </c>
      <c r="T14" s="91"/>
      <c r="U14" s="94"/>
      <c r="V14" s="49">
        <v>8</v>
      </c>
      <c r="W14" s="11">
        <v>60</v>
      </c>
      <c r="X14" s="11">
        <v>5.4</v>
      </c>
      <c r="Y14" s="11">
        <v>15.2</v>
      </c>
      <c r="Z14" s="11">
        <v>13.8</v>
      </c>
      <c r="AA14" s="11">
        <v>18.399999999999999</v>
      </c>
      <c r="AB14" s="11">
        <v>20.8</v>
      </c>
      <c r="AC14" s="11">
        <v>50.2</v>
      </c>
      <c r="AD14" s="11">
        <v>4.8</v>
      </c>
      <c r="AE14" s="11">
        <v>23.2</v>
      </c>
      <c r="AF14" s="11">
        <v>19</v>
      </c>
      <c r="AG14" s="11">
        <v>5.8</v>
      </c>
      <c r="AH14" s="11">
        <v>7.8</v>
      </c>
      <c r="AI14" s="11">
        <v>31.4</v>
      </c>
      <c r="AJ14" s="11">
        <v>27.4</v>
      </c>
      <c r="AK14" s="11">
        <v>4</v>
      </c>
      <c r="AL14" s="11">
        <v>5.4</v>
      </c>
      <c r="AM14" s="11">
        <v>6.2</v>
      </c>
      <c r="AN14" s="11">
        <v>5</v>
      </c>
      <c r="AO14" s="11">
        <v>15</v>
      </c>
      <c r="AP14" s="11">
        <v>16.2</v>
      </c>
      <c r="AQ14" s="11">
        <v>20.6</v>
      </c>
      <c r="AR14" s="11">
        <v>5</v>
      </c>
      <c r="AS14" s="11">
        <v>8.1999999999999993</v>
      </c>
      <c r="AT14" s="11">
        <v>8.4</v>
      </c>
      <c r="AV14" s="91"/>
      <c r="AW14" s="94"/>
      <c r="AX14" s="49">
        <v>8</v>
      </c>
      <c r="AY14" s="11">
        <v>7.4</v>
      </c>
      <c r="AZ14" s="11">
        <v>9.1999999999999993</v>
      </c>
      <c r="BA14" s="11">
        <v>46.6</v>
      </c>
      <c r="BB14" s="11">
        <v>8.8000000000000007</v>
      </c>
      <c r="BC14" s="11">
        <v>43.4</v>
      </c>
      <c r="BD14" s="11">
        <v>7.4</v>
      </c>
      <c r="BF14" s="91"/>
      <c r="BG14" s="94"/>
      <c r="BH14" s="49">
        <v>8</v>
      </c>
      <c r="BI14" s="11">
        <v>25.8</v>
      </c>
      <c r="BJ14" s="11">
        <v>2.6</v>
      </c>
      <c r="BK14" s="11">
        <v>4</v>
      </c>
      <c r="BM14" s="91"/>
      <c r="BN14" s="94"/>
      <c r="BO14" s="49">
        <v>8</v>
      </c>
      <c r="BP14" s="11">
        <v>9</v>
      </c>
      <c r="BQ14" s="11">
        <v>18</v>
      </c>
      <c r="BR14" s="11">
        <v>2</v>
      </c>
    </row>
    <row r="15" spans="2:70" x14ac:dyDescent="0.3">
      <c r="B15" s="91"/>
      <c r="C15" s="94"/>
      <c r="D15" s="49" t="s">
        <v>10</v>
      </c>
      <c r="E15" s="9">
        <f t="shared" ref="E15" si="0">AVERAGE(E7:E14)</f>
        <v>44.174999999999997</v>
      </c>
      <c r="F15" s="9">
        <f>AVERAGE(F7:F14)</f>
        <v>1046.8936249999999</v>
      </c>
      <c r="H15" s="91"/>
      <c r="I15" s="94"/>
      <c r="J15" s="49" t="s">
        <v>10</v>
      </c>
      <c r="K15" s="19">
        <f>AVERAGE(K7:K14)</f>
        <v>740.97612499999991</v>
      </c>
      <c r="L15" s="19">
        <f t="shared" ref="L15:R15" si="1">AVERAGE(L7:L14)</f>
        <v>493.73199999999997</v>
      </c>
      <c r="M15" s="19">
        <f t="shared" si="1"/>
        <v>509.62466250000006</v>
      </c>
      <c r="N15" s="19">
        <f t="shared" si="1"/>
        <v>326.02389999999997</v>
      </c>
      <c r="O15" s="19">
        <f t="shared" si="1"/>
        <v>360.81168750000001</v>
      </c>
      <c r="P15" s="19">
        <f t="shared" si="1"/>
        <v>308.90837500000004</v>
      </c>
      <c r="Q15" s="19">
        <f t="shared" si="1"/>
        <v>171.40017499999999</v>
      </c>
      <c r="R15" s="19">
        <f t="shared" si="1"/>
        <v>249.29958750000003</v>
      </c>
      <c r="T15" s="91"/>
      <c r="U15" s="94"/>
      <c r="V15" s="49" t="s">
        <v>10</v>
      </c>
      <c r="W15" s="9">
        <f>AVERAGE(W7:W14)</f>
        <v>38.25</v>
      </c>
      <c r="X15" s="9">
        <f t="shared" ref="X15:AT15" si="2">AVERAGE(X7:X14)</f>
        <v>13</v>
      </c>
      <c r="Y15" s="9">
        <f t="shared" si="2"/>
        <v>14.5</v>
      </c>
      <c r="Z15" s="9">
        <f t="shared" si="2"/>
        <v>18.575000000000003</v>
      </c>
      <c r="AA15" s="9">
        <f t="shared" si="2"/>
        <v>17.574999999999999</v>
      </c>
      <c r="AB15" s="9">
        <f t="shared" si="2"/>
        <v>12.125</v>
      </c>
      <c r="AC15" s="9">
        <f t="shared" si="2"/>
        <v>25.125</v>
      </c>
      <c r="AD15" s="9">
        <f t="shared" si="2"/>
        <v>11.85</v>
      </c>
      <c r="AE15" s="9">
        <f t="shared" si="2"/>
        <v>18.3</v>
      </c>
      <c r="AF15" s="9">
        <f t="shared" si="2"/>
        <v>10.574999999999999</v>
      </c>
      <c r="AG15" s="9">
        <f t="shared" si="2"/>
        <v>7.3499999999999988</v>
      </c>
      <c r="AH15" s="9">
        <f t="shared" si="2"/>
        <v>11.375</v>
      </c>
      <c r="AI15" s="9">
        <f t="shared" si="2"/>
        <v>16.725000000000001</v>
      </c>
      <c r="AJ15" s="9">
        <f t="shared" si="2"/>
        <v>16.675000000000001</v>
      </c>
      <c r="AK15" s="9">
        <f t="shared" si="2"/>
        <v>11.450000000000001</v>
      </c>
      <c r="AL15" s="9">
        <f t="shared" si="2"/>
        <v>17.525000000000002</v>
      </c>
      <c r="AM15" s="9">
        <f t="shared" si="2"/>
        <v>11.225</v>
      </c>
      <c r="AN15" s="9">
        <f t="shared" si="2"/>
        <v>10.925000000000001</v>
      </c>
      <c r="AO15" s="9">
        <f t="shared" si="2"/>
        <v>5.9</v>
      </c>
      <c r="AP15" s="9">
        <f t="shared" si="2"/>
        <v>10.875000000000002</v>
      </c>
      <c r="AQ15" s="9">
        <f t="shared" si="2"/>
        <v>7.15</v>
      </c>
      <c r="AR15" s="9">
        <f t="shared" si="2"/>
        <v>10.875</v>
      </c>
      <c r="AS15" s="9">
        <f t="shared" si="2"/>
        <v>9.5750000000000011</v>
      </c>
      <c r="AT15" s="9">
        <f t="shared" si="2"/>
        <v>5.2750000000000004</v>
      </c>
      <c r="AV15" s="91"/>
      <c r="AW15" s="94"/>
      <c r="AX15" s="49" t="s">
        <v>10</v>
      </c>
      <c r="AY15" s="9">
        <f t="shared" ref="AY15:BD15" si="3">AVERAGE(AY7:AY14)</f>
        <v>26.6</v>
      </c>
      <c r="AZ15" s="9">
        <f t="shared" si="3"/>
        <v>21.974999999999998</v>
      </c>
      <c r="BA15" s="9">
        <f t="shared" si="3"/>
        <v>26</v>
      </c>
      <c r="BB15" s="9">
        <f t="shared" si="3"/>
        <v>16.649999999999999</v>
      </c>
      <c r="BC15" s="9">
        <f t="shared" si="3"/>
        <v>16.899999999999999</v>
      </c>
      <c r="BD15" s="9">
        <f t="shared" si="3"/>
        <v>9.125</v>
      </c>
      <c r="BF15" s="91"/>
      <c r="BG15" s="94"/>
      <c r="BH15" s="49" t="s">
        <v>10</v>
      </c>
      <c r="BI15" s="9">
        <f>AVERAGE(BI7:BI14)</f>
        <v>24.625</v>
      </c>
      <c r="BJ15" s="9">
        <f>AVERAGE(BJ7:BJ14)</f>
        <v>7.375</v>
      </c>
      <c r="BK15" s="9">
        <f>AVERAGE(BK7:BK14)</f>
        <v>4.375</v>
      </c>
      <c r="BM15" s="91"/>
      <c r="BN15" s="94"/>
      <c r="BO15" s="49" t="s">
        <v>10</v>
      </c>
      <c r="BP15" s="9">
        <f>AVERAGE(BP7:BP14)</f>
        <v>19.325000000000003</v>
      </c>
      <c r="BQ15" s="9">
        <f>AVERAGE(BQ7:BQ14)</f>
        <v>15.175000000000001</v>
      </c>
      <c r="BR15" s="9">
        <f>AVERAGE(BR7:BR14)</f>
        <v>1.875</v>
      </c>
    </row>
    <row r="16" spans="2:70" x14ac:dyDescent="0.3">
      <c r="B16" s="91"/>
      <c r="C16" s="95"/>
      <c r="D16" s="49" t="s">
        <v>1</v>
      </c>
      <c r="E16" s="9">
        <f t="shared" ref="E16:F16" si="4">STDEV(E7:E14)/SQRT(8)</f>
        <v>2.6165510286853428</v>
      </c>
      <c r="F16" s="9">
        <f t="shared" si="4"/>
        <v>33.337111740702035</v>
      </c>
      <c r="H16" s="91"/>
      <c r="I16" s="95"/>
      <c r="J16" s="49" t="s">
        <v>1</v>
      </c>
      <c r="K16" s="19">
        <f>STDEV(K7:K14)/SQRT(8)</f>
        <v>144.92688971887534</v>
      </c>
      <c r="L16" s="19">
        <f t="shared" ref="L16:R16" si="5">STDEV(L7:L14)/SQRT(8)</f>
        <v>149.88208960057807</v>
      </c>
      <c r="M16" s="19">
        <f t="shared" si="5"/>
        <v>150.52535203853409</v>
      </c>
      <c r="N16" s="19">
        <f t="shared" si="5"/>
        <v>115.02415943364586</v>
      </c>
      <c r="O16" s="19">
        <f t="shared" si="5"/>
        <v>131.72370920869267</v>
      </c>
      <c r="P16" s="19">
        <f t="shared" si="5"/>
        <v>57.256419963160148</v>
      </c>
      <c r="Q16" s="19">
        <f t="shared" si="5"/>
        <v>59.077996751004484</v>
      </c>
      <c r="R16" s="19">
        <f t="shared" si="5"/>
        <v>65.268235513851465</v>
      </c>
      <c r="T16" s="91"/>
      <c r="U16" s="95"/>
      <c r="V16" s="49" t="s">
        <v>1</v>
      </c>
      <c r="W16" s="9">
        <f>STDEV(W7:W14)/SQRT(8)</f>
        <v>7.7366244023383439</v>
      </c>
      <c r="X16" s="9">
        <f t="shared" ref="X16:AT16" si="6">STDEV(X7:X14)/SQRT(8)</f>
        <v>3.4727510708370684</v>
      </c>
      <c r="Y16" s="9">
        <f t="shared" si="6"/>
        <v>3.2697750031811927</v>
      </c>
      <c r="Z16" s="9">
        <f t="shared" si="6"/>
        <v>7.3765494740330393</v>
      </c>
      <c r="AA16" s="9">
        <f t="shared" si="6"/>
        <v>6.4661135931871767</v>
      </c>
      <c r="AB16" s="9">
        <f t="shared" si="6"/>
        <v>3.1611339511546883</v>
      </c>
      <c r="AC16" s="9">
        <f t="shared" si="6"/>
        <v>6.0933145448809007</v>
      </c>
      <c r="AD16" s="9">
        <f t="shared" si="6"/>
        <v>4.8789269897620491</v>
      </c>
      <c r="AE16" s="9">
        <f t="shared" si="6"/>
        <v>4.3781927125894571</v>
      </c>
      <c r="AF16" s="9">
        <f t="shared" si="6"/>
        <v>1.6636609802309053</v>
      </c>
      <c r="AG16" s="9">
        <f t="shared" si="6"/>
        <v>0.89900738913219702</v>
      </c>
      <c r="AH16" s="9">
        <f t="shared" si="6"/>
        <v>2.252756248306885</v>
      </c>
      <c r="AI16" s="9">
        <f t="shared" si="6"/>
        <v>5.0199512661265651</v>
      </c>
      <c r="AJ16" s="9">
        <f t="shared" si="6"/>
        <v>4.1168534274196764</v>
      </c>
      <c r="AK16" s="9">
        <f t="shared" si="6"/>
        <v>2.6773521034250019</v>
      </c>
      <c r="AL16" s="9">
        <f t="shared" si="6"/>
        <v>4.8639985755402044</v>
      </c>
      <c r="AM16" s="9">
        <f t="shared" si="6"/>
        <v>3.8360019179199734</v>
      </c>
      <c r="AN16" s="9">
        <f t="shared" si="6"/>
        <v>2.5988836889271183</v>
      </c>
      <c r="AO16" s="9">
        <f t="shared" si="6"/>
        <v>1.3773680906507371</v>
      </c>
      <c r="AP16" s="9">
        <f t="shared" si="6"/>
        <v>1.034364884499521</v>
      </c>
      <c r="AQ16" s="9">
        <f t="shared" si="6"/>
        <v>1.979808793076457</v>
      </c>
      <c r="AR16" s="9">
        <f t="shared" si="6"/>
        <v>2.6024541988559293</v>
      </c>
      <c r="AS16" s="9">
        <f t="shared" si="6"/>
        <v>1.2168093523637946</v>
      </c>
      <c r="AT16" s="9">
        <f t="shared" si="6"/>
        <v>0.52771407301411133</v>
      </c>
      <c r="AV16" s="91"/>
      <c r="AW16" s="95"/>
      <c r="AX16" s="49" t="s">
        <v>1</v>
      </c>
      <c r="AY16" s="9">
        <f t="shared" ref="AY16:BD16" si="7">STDEV(AY7:AY14)/SQRT(8)</f>
        <v>8.7987012028561828</v>
      </c>
      <c r="AZ16" s="9">
        <f t="shared" si="7"/>
        <v>5.9593189328024003</v>
      </c>
      <c r="BA16" s="9">
        <f t="shared" si="7"/>
        <v>6.4777641645423127</v>
      </c>
      <c r="BB16" s="9">
        <f t="shared" si="7"/>
        <v>6.7781950821312726</v>
      </c>
      <c r="BC16" s="9">
        <f t="shared" si="7"/>
        <v>4.5652413486505363</v>
      </c>
      <c r="BD16" s="9">
        <f t="shared" si="7"/>
        <v>2.0962338678142345</v>
      </c>
      <c r="BF16" s="91"/>
      <c r="BG16" s="95"/>
      <c r="BH16" s="49" t="s">
        <v>1</v>
      </c>
      <c r="BI16" s="9">
        <f>STDEV(BI7:BI14)/SQRT(8)</f>
        <v>3.214795594479642</v>
      </c>
      <c r="BJ16" s="9">
        <f>STDEV(BJ7:BJ14)/SQRT(8)</f>
        <v>1.7064740172146109</v>
      </c>
      <c r="BK16" s="9">
        <f>STDEV(BK7:BK14)/SQRT(8)</f>
        <v>0.77776006215652016</v>
      </c>
      <c r="BM16" s="91"/>
      <c r="BN16" s="95"/>
      <c r="BO16" s="49" t="s">
        <v>1</v>
      </c>
      <c r="BP16" s="9">
        <f>STDEV(BP7:BP14)/SQRT(8)</f>
        <v>3.864848453876109</v>
      </c>
      <c r="BQ16" s="9">
        <f>STDEV(BQ7:BQ14)/SQRT(8)</f>
        <v>2.8504229009544719</v>
      </c>
      <c r="BR16" s="9">
        <f>STDEV(BR7:BR14)/SQRT(8)</f>
        <v>0.35038244411336755</v>
      </c>
    </row>
    <row r="17" spans="2:70" x14ac:dyDescent="0.3">
      <c r="B17" s="91"/>
      <c r="C17" s="97" t="s">
        <v>7</v>
      </c>
      <c r="D17" s="5">
        <v>1</v>
      </c>
      <c r="E17" s="11">
        <v>47</v>
      </c>
      <c r="F17" s="28">
        <v>1276.3599999999999</v>
      </c>
      <c r="H17" s="91"/>
      <c r="I17" s="97" t="s">
        <v>7</v>
      </c>
      <c r="J17" s="5">
        <v>1</v>
      </c>
      <c r="K17" s="28">
        <v>973.33399999999995</v>
      </c>
      <c r="L17" s="28">
        <v>104.01600000000001</v>
      </c>
      <c r="M17" s="28">
        <v>643.40099999999995</v>
      </c>
      <c r="N17" s="28">
        <v>339.649</v>
      </c>
      <c r="O17" s="28">
        <v>163.39400000000001</v>
      </c>
      <c r="P17" s="28">
        <v>74.537499999999994</v>
      </c>
      <c r="Q17" s="28">
        <v>182.59100000000001</v>
      </c>
      <c r="R17" s="28">
        <v>48.670299999999997</v>
      </c>
      <c r="T17" s="91"/>
      <c r="U17" s="97" t="s">
        <v>7</v>
      </c>
      <c r="V17" s="5">
        <v>1</v>
      </c>
      <c r="W17" s="11">
        <v>6.2</v>
      </c>
      <c r="X17" s="11">
        <v>13.4</v>
      </c>
      <c r="Y17" s="11">
        <v>23</v>
      </c>
      <c r="Z17" s="11">
        <v>14.8</v>
      </c>
      <c r="AA17" s="11">
        <v>7.6</v>
      </c>
      <c r="AB17" s="11">
        <v>13.2</v>
      </c>
      <c r="AC17" s="11">
        <v>7</v>
      </c>
      <c r="AD17" s="11">
        <v>9</v>
      </c>
      <c r="AE17" s="11">
        <v>26.8</v>
      </c>
      <c r="AF17" s="11">
        <v>6.8</v>
      </c>
      <c r="AG17" s="11">
        <v>12.6</v>
      </c>
      <c r="AH17" s="11">
        <v>48.8</v>
      </c>
      <c r="AI17" s="11">
        <v>14.4</v>
      </c>
      <c r="AJ17" s="11">
        <v>12.4</v>
      </c>
      <c r="AK17" s="11">
        <v>6.8</v>
      </c>
      <c r="AL17" s="11">
        <v>8.8000000000000007</v>
      </c>
      <c r="AM17" s="11">
        <v>4</v>
      </c>
      <c r="AN17" s="11">
        <v>9.4</v>
      </c>
      <c r="AO17" s="11">
        <v>4.2</v>
      </c>
      <c r="AP17" s="11">
        <v>11</v>
      </c>
      <c r="AQ17" s="11">
        <v>9.4</v>
      </c>
      <c r="AR17" s="11">
        <v>22.8</v>
      </c>
      <c r="AS17" s="11">
        <v>9</v>
      </c>
      <c r="AT17" s="11">
        <v>7.2</v>
      </c>
      <c r="AV17" s="91"/>
      <c r="AW17" s="97" t="s">
        <v>7</v>
      </c>
      <c r="AX17" s="5">
        <v>1</v>
      </c>
      <c r="AY17" s="11">
        <v>4</v>
      </c>
      <c r="AZ17" s="11">
        <v>12.6</v>
      </c>
      <c r="BA17" s="11">
        <v>7.8</v>
      </c>
      <c r="BB17" s="11">
        <v>3.6</v>
      </c>
      <c r="BC17" s="11">
        <v>5.6</v>
      </c>
      <c r="BD17" s="11">
        <v>23.6</v>
      </c>
      <c r="BF17" s="91"/>
      <c r="BG17" s="97" t="s">
        <v>7</v>
      </c>
      <c r="BH17" s="5">
        <v>1</v>
      </c>
      <c r="BI17" s="11">
        <v>16.8</v>
      </c>
      <c r="BJ17" s="11">
        <v>11.6</v>
      </c>
      <c r="BK17" s="11">
        <v>3</v>
      </c>
      <c r="BM17" s="91"/>
      <c r="BN17" s="97" t="s">
        <v>7</v>
      </c>
      <c r="BO17" s="5">
        <v>1</v>
      </c>
      <c r="BP17" s="11">
        <v>18</v>
      </c>
      <c r="BQ17" s="11">
        <v>14.2</v>
      </c>
      <c r="BR17" s="11">
        <v>2</v>
      </c>
    </row>
    <row r="18" spans="2:70" x14ac:dyDescent="0.3">
      <c r="B18" s="91"/>
      <c r="C18" s="98"/>
      <c r="D18" s="5">
        <v>2</v>
      </c>
      <c r="E18" s="11">
        <v>43.4</v>
      </c>
      <c r="F18" s="28">
        <v>1077.72</v>
      </c>
      <c r="H18" s="91"/>
      <c r="I18" s="98"/>
      <c r="J18" s="5">
        <v>2</v>
      </c>
      <c r="K18" s="28">
        <v>112.479</v>
      </c>
      <c r="L18" s="28">
        <v>320.13200000000001</v>
      </c>
      <c r="M18" s="28">
        <v>149.55500000000001</v>
      </c>
      <c r="N18" s="28">
        <v>247.43100000000001</v>
      </c>
      <c r="O18" s="28">
        <v>335.00599999999997</v>
      </c>
      <c r="P18" s="28">
        <v>423.315</v>
      </c>
      <c r="Q18" s="28">
        <v>55.755000000000003</v>
      </c>
      <c r="R18" s="28">
        <v>60.139800000000001</v>
      </c>
      <c r="T18" s="91"/>
      <c r="U18" s="98"/>
      <c r="V18" s="5">
        <v>2</v>
      </c>
      <c r="W18" s="11">
        <v>53.8</v>
      </c>
      <c r="X18" s="11">
        <v>11.6</v>
      </c>
      <c r="Y18" s="11">
        <v>50.8</v>
      </c>
      <c r="Z18" s="11">
        <v>38.6</v>
      </c>
      <c r="AA18" s="11">
        <v>44.6</v>
      </c>
      <c r="AB18" s="11">
        <v>51.4</v>
      </c>
      <c r="AC18" s="11">
        <v>55.4</v>
      </c>
      <c r="AD18" s="11">
        <v>50.2</v>
      </c>
      <c r="AE18" s="11">
        <v>47.2</v>
      </c>
      <c r="AF18" s="11">
        <v>13</v>
      </c>
      <c r="AG18" s="11">
        <v>8</v>
      </c>
      <c r="AH18" s="11">
        <v>11.8</v>
      </c>
      <c r="AI18" s="11">
        <v>4.5999999999999996</v>
      </c>
      <c r="AJ18" s="11">
        <v>6</v>
      </c>
      <c r="AK18" s="11">
        <v>5.8</v>
      </c>
      <c r="AL18" s="11">
        <v>9.6</v>
      </c>
      <c r="AM18" s="11">
        <v>12</v>
      </c>
      <c r="AN18" s="11">
        <v>4.5999999999999996</v>
      </c>
      <c r="AO18" s="11">
        <v>3.8</v>
      </c>
      <c r="AP18" s="11">
        <v>14.8</v>
      </c>
      <c r="AQ18" s="11">
        <v>11.2</v>
      </c>
      <c r="AR18" s="11">
        <v>18.8</v>
      </c>
      <c r="AS18" s="11">
        <v>5.4</v>
      </c>
      <c r="AT18" s="11">
        <v>4</v>
      </c>
      <c r="AV18" s="91"/>
      <c r="AW18" s="98"/>
      <c r="AX18" s="5">
        <v>2</v>
      </c>
      <c r="AY18" s="11">
        <v>23.4</v>
      </c>
      <c r="AZ18" s="11">
        <v>60</v>
      </c>
      <c r="BA18" s="11">
        <v>35</v>
      </c>
      <c r="BB18" s="11">
        <v>22.4</v>
      </c>
      <c r="BC18" s="11">
        <v>16</v>
      </c>
      <c r="BD18" s="11">
        <v>12.6</v>
      </c>
      <c r="BF18" s="91"/>
      <c r="BG18" s="98"/>
      <c r="BH18" s="5">
        <v>2</v>
      </c>
      <c r="BI18" s="11">
        <v>16</v>
      </c>
      <c r="BJ18" s="11">
        <v>13.2</v>
      </c>
      <c r="BK18" s="11">
        <v>2</v>
      </c>
      <c r="BM18" s="91"/>
      <c r="BN18" s="98"/>
      <c r="BO18" s="5">
        <v>2</v>
      </c>
      <c r="BP18" s="11">
        <v>26</v>
      </c>
      <c r="BQ18" s="11">
        <v>2.8</v>
      </c>
      <c r="BR18" s="11">
        <v>0</v>
      </c>
    </row>
    <row r="19" spans="2:70" x14ac:dyDescent="0.3">
      <c r="B19" s="91"/>
      <c r="C19" s="98"/>
      <c r="D19" s="5">
        <v>3</v>
      </c>
      <c r="E19" s="11">
        <v>35.6</v>
      </c>
      <c r="F19" s="28">
        <v>1217.33</v>
      </c>
      <c r="H19" s="91"/>
      <c r="I19" s="98"/>
      <c r="J19" s="5">
        <v>3</v>
      </c>
      <c r="K19" s="28">
        <v>354.60399999999998</v>
      </c>
      <c r="L19" s="28">
        <v>1028.74</v>
      </c>
      <c r="M19" s="28">
        <v>585.74400000000003</v>
      </c>
      <c r="N19" s="28">
        <v>1270.5899999999999</v>
      </c>
      <c r="O19" s="28">
        <v>1229.06</v>
      </c>
      <c r="P19" s="28">
        <v>901.93600000000004</v>
      </c>
      <c r="Q19" s="28">
        <v>343.45499999999998</v>
      </c>
      <c r="R19" s="28">
        <v>678.279</v>
      </c>
      <c r="T19" s="91"/>
      <c r="U19" s="98"/>
      <c r="V19" s="5">
        <v>3</v>
      </c>
      <c r="W19" s="11">
        <v>60</v>
      </c>
      <c r="X19" s="11">
        <v>60</v>
      </c>
      <c r="Y19" s="11">
        <v>60</v>
      </c>
      <c r="Z19" s="11">
        <v>60</v>
      </c>
      <c r="AA19" s="11">
        <v>60</v>
      </c>
      <c r="AB19" s="11">
        <v>60</v>
      </c>
      <c r="AC19" s="11">
        <v>60</v>
      </c>
      <c r="AD19" s="11">
        <v>25.2</v>
      </c>
      <c r="AE19" s="11">
        <v>60</v>
      </c>
      <c r="AF19" s="11">
        <v>19.2</v>
      </c>
      <c r="AG19" s="11">
        <v>60</v>
      </c>
      <c r="AH19" s="11">
        <v>60</v>
      </c>
      <c r="AI19" s="11">
        <v>59.8</v>
      </c>
      <c r="AJ19" s="11">
        <v>48.8</v>
      </c>
      <c r="AK19" s="11">
        <v>60</v>
      </c>
      <c r="AL19" s="11">
        <v>55</v>
      </c>
      <c r="AM19" s="11">
        <v>60</v>
      </c>
      <c r="AN19" s="11">
        <v>36.200000000000003</v>
      </c>
      <c r="AO19" s="11">
        <v>26.8</v>
      </c>
      <c r="AP19" s="11">
        <v>60</v>
      </c>
      <c r="AQ19" s="11">
        <v>23.6</v>
      </c>
      <c r="AR19" s="11">
        <v>60</v>
      </c>
      <c r="AS19" s="11">
        <v>43.4</v>
      </c>
      <c r="AT19" s="11">
        <v>26.2</v>
      </c>
      <c r="AV19" s="91"/>
      <c r="AW19" s="98"/>
      <c r="AX19" s="5">
        <v>3</v>
      </c>
      <c r="AY19" s="11">
        <v>26.6</v>
      </c>
      <c r="AZ19" s="11">
        <v>12.4</v>
      </c>
      <c r="BA19" s="11">
        <v>10</v>
      </c>
      <c r="BB19" s="11">
        <v>28.6</v>
      </c>
      <c r="BC19" s="11">
        <v>19.8</v>
      </c>
      <c r="BD19" s="11">
        <v>19.8</v>
      </c>
      <c r="BF19" s="91"/>
      <c r="BG19" s="98"/>
      <c r="BH19" s="5">
        <v>3</v>
      </c>
      <c r="BI19" s="11">
        <v>3.4</v>
      </c>
      <c r="BJ19" s="11">
        <v>27.8</v>
      </c>
      <c r="BK19" s="11">
        <v>1</v>
      </c>
      <c r="BM19" s="91"/>
      <c r="BN19" s="98"/>
      <c r="BO19" s="5">
        <v>3</v>
      </c>
      <c r="BP19" s="11">
        <v>22</v>
      </c>
      <c r="BQ19" s="11">
        <v>12.6</v>
      </c>
      <c r="BR19" s="11">
        <v>2</v>
      </c>
    </row>
    <row r="20" spans="2:70" x14ac:dyDescent="0.3">
      <c r="B20" s="91"/>
      <c r="C20" s="98"/>
      <c r="D20" s="5">
        <v>4</v>
      </c>
      <c r="E20" s="11">
        <v>58.8</v>
      </c>
      <c r="F20" s="28">
        <v>1409.06</v>
      </c>
      <c r="H20" s="91"/>
      <c r="I20" s="98"/>
      <c r="J20" s="5">
        <v>4</v>
      </c>
      <c r="K20" s="28">
        <v>1267.52</v>
      </c>
      <c r="L20" s="28">
        <v>601.83799999999997</v>
      </c>
      <c r="M20" s="28">
        <v>243.91800000000001</v>
      </c>
      <c r="N20" s="28">
        <v>1192.8</v>
      </c>
      <c r="O20" s="28">
        <v>341.72899999999998</v>
      </c>
      <c r="P20" s="28">
        <v>416.74700000000001</v>
      </c>
      <c r="Q20" s="28">
        <v>76.751000000000005</v>
      </c>
      <c r="R20" s="28">
        <v>49.910699999999999</v>
      </c>
      <c r="T20" s="91"/>
      <c r="U20" s="98"/>
      <c r="V20" s="5">
        <v>4</v>
      </c>
      <c r="W20" s="11">
        <v>60</v>
      </c>
      <c r="X20" s="11">
        <v>60</v>
      </c>
      <c r="Y20" s="11">
        <v>21.2</v>
      </c>
      <c r="Z20" s="11">
        <v>47.4</v>
      </c>
      <c r="AA20" s="11">
        <v>43</v>
      </c>
      <c r="AB20" s="11">
        <v>21</v>
      </c>
      <c r="AC20" s="11">
        <v>19.399999999999999</v>
      </c>
      <c r="AD20" s="11">
        <v>14.2</v>
      </c>
      <c r="AE20" s="11">
        <v>27.6</v>
      </c>
      <c r="AF20" s="11">
        <v>5</v>
      </c>
      <c r="AG20" s="11">
        <v>9.1999999999999993</v>
      </c>
      <c r="AH20" s="11">
        <v>41.4</v>
      </c>
      <c r="AI20" s="11">
        <v>4.2</v>
      </c>
      <c r="AJ20" s="11">
        <v>31.6</v>
      </c>
      <c r="AK20" s="11">
        <v>12.4</v>
      </c>
      <c r="AL20" s="11">
        <v>45</v>
      </c>
      <c r="AM20" s="11">
        <v>12.6</v>
      </c>
      <c r="AN20" s="11">
        <v>17.8</v>
      </c>
      <c r="AO20" s="11">
        <v>6.6</v>
      </c>
      <c r="AP20" s="11">
        <v>11.8</v>
      </c>
      <c r="AQ20" s="11">
        <v>14.2</v>
      </c>
      <c r="AR20" s="11">
        <v>15.4</v>
      </c>
      <c r="AS20" s="11">
        <v>11</v>
      </c>
      <c r="AT20" s="11">
        <v>7</v>
      </c>
      <c r="AV20" s="91"/>
      <c r="AW20" s="98"/>
      <c r="AX20" s="5">
        <v>4</v>
      </c>
      <c r="AY20" s="11">
        <v>19</v>
      </c>
      <c r="AZ20" s="11">
        <v>10.4</v>
      </c>
      <c r="BA20" s="11">
        <v>8.6</v>
      </c>
      <c r="BB20" s="11">
        <v>11.8</v>
      </c>
      <c r="BC20" s="11">
        <v>25.8</v>
      </c>
      <c r="BD20" s="11">
        <v>4.5999999999999996</v>
      </c>
      <c r="BF20" s="91"/>
      <c r="BG20" s="98"/>
      <c r="BH20" s="5">
        <v>4</v>
      </c>
      <c r="BI20" s="11">
        <v>16.600000000000001</v>
      </c>
      <c r="BJ20" s="11">
        <v>12</v>
      </c>
      <c r="BK20" s="11">
        <v>4</v>
      </c>
      <c r="BM20" s="91"/>
      <c r="BN20" s="98"/>
      <c r="BO20" s="5">
        <v>4</v>
      </c>
      <c r="BP20" s="11">
        <v>13</v>
      </c>
      <c r="BQ20" s="11">
        <v>12.6</v>
      </c>
      <c r="BR20" s="11">
        <v>4</v>
      </c>
    </row>
    <row r="21" spans="2:70" x14ac:dyDescent="0.3">
      <c r="B21" s="91"/>
      <c r="C21" s="98"/>
      <c r="D21" s="5">
        <v>5</v>
      </c>
      <c r="E21" s="11">
        <v>50.2</v>
      </c>
      <c r="F21" s="28">
        <v>987.75599999999997</v>
      </c>
      <c r="H21" s="91"/>
      <c r="I21" s="98"/>
      <c r="J21" s="5">
        <v>5</v>
      </c>
      <c r="K21" s="28">
        <v>885.13300000000004</v>
      </c>
      <c r="L21" s="28">
        <v>1128.69</v>
      </c>
      <c r="M21" s="28">
        <v>689.30399999999997</v>
      </c>
      <c r="N21" s="28">
        <v>72.186199999999999</v>
      </c>
      <c r="O21" s="28">
        <v>697.79300000000001</v>
      </c>
      <c r="P21" s="28">
        <v>480.62299999999999</v>
      </c>
      <c r="Q21" s="28">
        <v>104.28400000000001</v>
      </c>
      <c r="R21" s="28">
        <v>115.687</v>
      </c>
      <c r="T21" s="91"/>
      <c r="U21" s="98"/>
      <c r="V21" s="5">
        <v>5</v>
      </c>
      <c r="W21" s="11">
        <v>12</v>
      </c>
      <c r="X21" s="11">
        <v>15.2</v>
      </c>
      <c r="Y21" s="11">
        <v>33</v>
      </c>
      <c r="Z21" s="11">
        <v>20</v>
      </c>
      <c r="AA21" s="11">
        <v>60</v>
      </c>
      <c r="AB21" s="11">
        <v>12.4</v>
      </c>
      <c r="AC21" s="11">
        <v>60</v>
      </c>
      <c r="AD21" s="11">
        <v>10.6</v>
      </c>
      <c r="AE21" s="11">
        <v>18.2</v>
      </c>
      <c r="AF21" s="11">
        <v>60</v>
      </c>
      <c r="AG21" s="11">
        <v>6</v>
      </c>
      <c r="AH21" s="11">
        <v>6.4</v>
      </c>
      <c r="AI21" s="11">
        <v>9.1999999999999993</v>
      </c>
      <c r="AJ21" s="11">
        <v>12</v>
      </c>
      <c r="AK21" s="11">
        <v>5.2</v>
      </c>
      <c r="AL21" s="11">
        <v>8.4</v>
      </c>
      <c r="AM21" s="11">
        <v>10.8</v>
      </c>
      <c r="AN21" s="11">
        <v>8.8000000000000007</v>
      </c>
      <c r="AO21" s="11">
        <v>15.8</v>
      </c>
      <c r="AP21" s="11">
        <v>60</v>
      </c>
      <c r="AQ21" s="11">
        <v>4</v>
      </c>
      <c r="AR21" s="11">
        <v>30.8</v>
      </c>
      <c r="AS21" s="11">
        <v>5.8</v>
      </c>
      <c r="AT21" s="11">
        <v>5.6</v>
      </c>
      <c r="AV21" s="91"/>
      <c r="AW21" s="98"/>
      <c r="AX21" s="5">
        <v>5</v>
      </c>
      <c r="AY21" s="11">
        <v>60</v>
      </c>
      <c r="AZ21" s="11">
        <v>9.1999999999999993</v>
      </c>
      <c r="BA21" s="11">
        <v>21.6</v>
      </c>
      <c r="BB21" s="11">
        <v>11.2</v>
      </c>
      <c r="BC21" s="11">
        <v>9.1999999999999993</v>
      </c>
      <c r="BD21" s="11">
        <v>8.4</v>
      </c>
      <c r="BF21" s="91"/>
      <c r="BG21" s="98"/>
      <c r="BH21" s="5">
        <v>5</v>
      </c>
      <c r="BI21" s="11">
        <v>32.6</v>
      </c>
      <c r="BJ21" s="11">
        <v>4.8</v>
      </c>
      <c r="BK21" s="11">
        <v>8</v>
      </c>
      <c r="BM21" s="91"/>
      <c r="BN21" s="98"/>
      <c r="BO21" s="5">
        <v>5</v>
      </c>
      <c r="BP21" s="11">
        <v>9.6</v>
      </c>
      <c r="BQ21" s="11">
        <v>23.6</v>
      </c>
      <c r="BR21" s="11">
        <v>2</v>
      </c>
    </row>
    <row r="22" spans="2:70" x14ac:dyDescent="0.3">
      <c r="B22" s="91"/>
      <c r="C22" s="98"/>
      <c r="D22" s="5">
        <v>6</v>
      </c>
      <c r="E22" s="11">
        <v>34.799999999999997</v>
      </c>
      <c r="F22" s="28">
        <v>1132.31</v>
      </c>
      <c r="H22" s="91"/>
      <c r="I22" s="98"/>
      <c r="J22" s="5">
        <v>6</v>
      </c>
      <c r="K22" s="28">
        <v>1343.07</v>
      </c>
      <c r="L22" s="28">
        <v>1029.71</v>
      </c>
      <c r="M22" s="28">
        <v>693.20799999999997</v>
      </c>
      <c r="N22" s="28">
        <v>289.39999999999998</v>
      </c>
      <c r="O22" s="28">
        <v>568.89800000000002</v>
      </c>
      <c r="P22" s="28">
        <v>545.524</v>
      </c>
      <c r="Q22" s="28">
        <v>257.76799999999997</v>
      </c>
      <c r="R22" s="28">
        <v>213.62700000000001</v>
      </c>
      <c r="T22" s="91"/>
      <c r="U22" s="98"/>
      <c r="V22" s="5">
        <v>6</v>
      </c>
      <c r="W22" s="11">
        <v>52.4</v>
      </c>
      <c r="X22" s="11">
        <v>20.399999999999999</v>
      </c>
      <c r="Y22" s="11">
        <v>7</v>
      </c>
      <c r="Z22" s="11">
        <v>10.8</v>
      </c>
      <c r="AA22" s="11">
        <v>11.4</v>
      </c>
      <c r="AB22" s="11">
        <v>5.6</v>
      </c>
      <c r="AC22" s="11">
        <v>22.4</v>
      </c>
      <c r="AD22" s="11">
        <v>5.2</v>
      </c>
      <c r="AE22" s="11">
        <v>3.4</v>
      </c>
      <c r="AF22" s="11">
        <v>18.399999999999999</v>
      </c>
      <c r="AG22" s="11">
        <v>18.8</v>
      </c>
      <c r="AH22" s="11">
        <v>27.8</v>
      </c>
      <c r="AI22" s="11">
        <v>9.4</v>
      </c>
      <c r="AJ22" s="11">
        <v>18.8</v>
      </c>
      <c r="AK22" s="11">
        <v>4.8</v>
      </c>
      <c r="AL22" s="11">
        <v>4.5999999999999996</v>
      </c>
      <c r="AM22" s="11">
        <v>13</v>
      </c>
      <c r="AN22" s="11">
        <v>15</v>
      </c>
      <c r="AO22" s="11">
        <v>4.2</v>
      </c>
      <c r="AP22" s="11">
        <v>9.4</v>
      </c>
      <c r="AQ22" s="11">
        <v>4</v>
      </c>
      <c r="AR22" s="11">
        <v>5.8</v>
      </c>
      <c r="AS22" s="11">
        <v>7.2</v>
      </c>
      <c r="AT22" s="11">
        <v>4.5999999999999996</v>
      </c>
      <c r="AV22" s="91"/>
      <c r="AW22" s="98"/>
      <c r="AX22" s="5">
        <v>6</v>
      </c>
      <c r="AY22" s="11">
        <v>60</v>
      </c>
      <c r="AZ22" s="11">
        <v>5.4</v>
      </c>
      <c r="BA22" s="11">
        <v>13.6</v>
      </c>
      <c r="BB22" s="11">
        <v>36.6</v>
      </c>
      <c r="BC22" s="11">
        <v>14</v>
      </c>
      <c r="BD22" s="11">
        <v>31.4</v>
      </c>
      <c r="BF22" s="91"/>
      <c r="BG22" s="98"/>
      <c r="BH22" s="5">
        <v>6</v>
      </c>
      <c r="BI22" s="11">
        <v>33.6</v>
      </c>
      <c r="BJ22" s="11">
        <v>7.8</v>
      </c>
      <c r="BK22" s="11">
        <v>8</v>
      </c>
      <c r="BM22" s="91"/>
      <c r="BN22" s="98"/>
      <c r="BO22" s="5">
        <v>6</v>
      </c>
      <c r="BP22" s="11">
        <v>8.4</v>
      </c>
      <c r="BQ22" s="11">
        <v>21.6</v>
      </c>
      <c r="BR22" s="11">
        <v>2</v>
      </c>
    </row>
    <row r="23" spans="2:70" ht="14.4" customHeight="1" x14ac:dyDescent="0.3">
      <c r="B23" s="91"/>
      <c r="C23" s="98"/>
      <c r="D23" s="5">
        <v>7</v>
      </c>
      <c r="E23" s="11">
        <v>30.2</v>
      </c>
      <c r="F23" s="28">
        <v>717.56600000000003</v>
      </c>
      <c r="G23" s="11"/>
      <c r="H23" s="91"/>
      <c r="I23" s="98"/>
      <c r="J23" s="5">
        <v>7</v>
      </c>
      <c r="K23" s="28">
        <v>681.51599999999996</v>
      </c>
      <c r="L23" s="28">
        <v>1194.97</v>
      </c>
      <c r="M23" s="28">
        <v>206.15600000000001</v>
      </c>
      <c r="N23" s="28">
        <v>42.605499999999999</v>
      </c>
      <c r="O23" s="28">
        <v>567.72400000000005</v>
      </c>
      <c r="P23" s="28">
        <v>166.227</v>
      </c>
      <c r="Q23" s="28">
        <v>197.03200000000001</v>
      </c>
      <c r="R23" s="28">
        <v>658.62199999999996</v>
      </c>
      <c r="T23" s="91"/>
      <c r="U23" s="98"/>
      <c r="V23" s="5">
        <v>7</v>
      </c>
      <c r="W23" s="11">
        <v>60</v>
      </c>
      <c r="X23" s="11">
        <v>60</v>
      </c>
      <c r="Y23" s="11">
        <v>60</v>
      </c>
      <c r="Z23" s="11">
        <v>60</v>
      </c>
      <c r="AA23" s="11">
        <v>60</v>
      </c>
      <c r="AB23" s="11">
        <v>26</v>
      </c>
      <c r="AC23" s="11">
        <v>26.6</v>
      </c>
      <c r="AD23" s="11">
        <v>55.6</v>
      </c>
      <c r="AE23" s="11">
        <v>7</v>
      </c>
      <c r="AF23" s="11">
        <v>33</v>
      </c>
      <c r="AG23" s="11">
        <v>10.199999999999999</v>
      </c>
      <c r="AH23" s="11">
        <v>7.2</v>
      </c>
      <c r="AI23" s="11">
        <v>16.8</v>
      </c>
      <c r="AJ23" s="11">
        <v>31</v>
      </c>
      <c r="AK23" s="11">
        <v>7.8</v>
      </c>
      <c r="AL23" s="11">
        <v>3.2</v>
      </c>
      <c r="AM23" s="11">
        <v>14.8</v>
      </c>
      <c r="AN23" s="11">
        <v>7.6</v>
      </c>
      <c r="AO23" s="11">
        <v>10</v>
      </c>
      <c r="AP23" s="11">
        <v>6.4</v>
      </c>
      <c r="AQ23" s="11">
        <v>35.4</v>
      </c>
      <c r="AR23" s="11">
        <v>14.8</v>
      </c>
      <c r="AS23" s="11">
        <v>13.6</v>
      </c>
      <c r="AT23" s="11">
        <v>12.4</v>
      </c>
      <c r="AV23" s="91"/>
      <c r="AW23" s="98"/>
      <c r="AX23" s="5">
        <v>7</v>
      </c>
      <c r="AY23" s="11">
        <v>60</v>
      </c>
      <c r="AZ23" s="11">
        <v>60</v>
      </c>
      <c r="BA23" s="11">
        <v>53.6</v>
      </c>
      <c r="BB23" s="11">
        <v>60</v>
      </c>
      <c r="BC23" s="11">
        <v>60</v>
      </c>
      <c r="BD23" s="11">
        <v>28.8</v>
      </c>
      <c r="BF23" s="91"/>
      <c r="BG23" s="98"/>
      <c r="BH23" s="5">
        <v>7</v>
      </c>
      <c r="BI23" s="11">
        <v>25.4</v>
      </c>
      <c r="BJ23" s="11">
        <v>4.8</v>
      </c>
      <c r="BK23" s="11">
        <v>3</v>
      </c>
      <c r="BM23" s="91"/>
      <c r="BN23" s="98"/>
      <c r="BO23" s="5">
        <v>7</v>
      </c>
      <c r="BP23" s="11">
        <v>12.6</v>
      </c>
      <c r="BQ23" s="11">
        <v>17.600000000000001</v>
      </c>
      <c r="BR23" s="11">
        <v>2</v>
      </c>
    </row>
    <row r="24" spans="2:70" x14ac:dyDescent="0.3">
      <c r="B24" s="91"/>
      <c r="C24" s="98"/>
      <c r="D24" s="5">
        <v>8</v>
      </c>
      <c r="E24" s="11">
        <v>46.2</v>
      </c>
      <c r="F24" s="28">
        <v>1047.2</v>
      </c>
      <c r="G24" s="11"/>
      <c r="H24" s="91"/>
      <c r="I24" s="98"/>
      <c r="J24" s="5">
        <v>8</v>
      </c>
      <c r="K24" s="28">
        <v>1319.69</v>
      </c>
      <c r="L24" s="28">
        <v>1223.92</v>
      </c>
      <c r="M24" s="28">
        <v>1039.6600000000001</v>
      </c>
      <c r="N24" s="28">
        <v>71.141599999999997</v>
      </c>
      <c r="O24" s="28">
        <v>799.346</v>
      </c>
      <c r="P24" s="28">
        <v>179.59100000000001</v>
      </c>
      <c r="Q24" s="28">
        <v>123.258</v>
      </c>
      <c r="R24" s="28">
        <v>258.89</v>
      </c>
      <c r="T24" s="91"/>
      <c r="U24" s="98"/>
      <c r="V24" s="5">
        <v>8</v>
      </c>
      <c r="W24" s="11">
        <v>60</v>
      </c>
      <c r="X24" s="11">
        <v>19.399999999999999</v>
      </c>
      <c r="Y24" s="11">
        <v>37.200000000000003</v>
      </c>
      <c r="Z24" s="11">
        <v>22.2</v>
      </c>
      <c r="AA24" s="11">
        <v>37</v>
      </c>
      <c r="AB24" s="11">
        <v>4.2</v>
      </c>
      <c r="AC24" s="11">
        <v>53.6</v>
      </c>
      <c r="AD24" s="11">
        <v>4.5999999999999996</v>
      </c>
      <c r="AE24" s="11">
        <v>60</v>
      </c>
      <c r="AF24" s="11">
        <v>18.8</v>
      </c>
      <c r="AG24" s="11">
        <v>45.2</v>
      </c>
      <c r="AH24" s="11">
        <v>32</v>
      </c>
      <c r="AI24" s="11">
        <v>36</v>
      </c>
      <c r="AJ24" s="11">
        <v>5.8</v>
      </c>
      <c r="AK24" s="11">
        <v>4.4000000000000004</v>
      </c>
      <c r="AL24" s="11">
        <v>18.8</v>
      </c>
      <c r="AM24" s="11">
        <v>9.4</v>
      </c>
      <c r="AN24" s="11">
        <v>49.4</v>
      </c>
      <c r="AO24" s="11">
        <v>7.2</v>
      </c>
      <c r="AP24" s="11">
        <v>11.6</v>
      </c>
      <c r="AQ24" s="11">
        <v>5.2</v>
      </c>
      <c r="AR24" s="11">
        <v>22</v>
      </c>
      <c r="AS24" s="11">
        <v>8.1999999999999993</v>
      </c>
      <c r="AT24" s="11">
        <v>12.2</v>
      </c>
      <c r="AV24" s="91"/>
      <c r="AW24" s="98"/>
      <c r="AX24" s="5">
        <v>8</v>
      </c>
      <c r="AY24" s="11">
        <v>60</v>
      </c>
      <c r="AZ24" s="11">
        <v>60</v>
      </c>
      <c r="BA24" s="11">
        <v>60</v>
      </c>
      <c r="BB24" s="11">
        <v>42</v>
      </c>
      <c r="BC24" s="11">
        <v>60</v>
      </c>
      <c r="BD24" s="11">
        <v>27</v>
      </c>
      <c r="BF24" s="91"/>
      <c r="BG24" s="98"/>
      <c r="BH24" s="5">
        <v>8</v>
      </c>
      <c r="BI24" s="11">
        <v>16.600000000000001</v>
      </c>
      <c r="BJ24" s="11">
        <v>8.1999999999999993</v>
      </c>
      <c r="BK24" s="11">
        <v>3</v>
      </c>
      <c r="BM24" s="91"/>
      <c r="BN24" s="98"/>
      <c r="BO24" s="5">
        <v>8</v>
      </c>
      <c r="BP24" s="11">
        <v>6.6</v>
      </c>
      <c r="BQ24" s="11">
        <v>26.8</v>
      </c>
      <c r="BR24" s="11">
        <v>2</v>
      </c>
    </row>
    <row r="25" spans="2:70" x14ac:dyDescent="0.3">
      <c r="B25" s="91"/>
      <c r="C25" s="98"/>
      <c r="D25" s="5" t="s">
        <v>10</v>
      </c>
      <c r="E25" s="9">
        <f t="shared" ref="E25" si="8">AVERAGE(E17:E24)</f>
        <v>43.274999999999999</v>
      </c>
      <c r="F25" s="9">
        <f>AVERAGE(F17:F24)</f>
        <v>1108.16275</v>
      </c>
      <c r="G25" s="11"/>
      <c r="H25" s="91"/>
      <c r="I25" s="98"/>
      <c r="J25" s="5" t="s">
        <v>10</v>
      </c>
      <c r="K25" s="19">
        <f>AVERAGE(K17:K24)</f>
        <v>867.16824999999994</v>
      </c>
      <c r="L25" s="19">
        <f t="shared" ref="L25:R25" si="9">AVERAGE(L17:L24)</f>
        <v>829.00200000000007</v>
      </c>
      <c r="M25" s="19">
        <f t="shared" si="9"/>
        <v>531.36824999999999</v>
      </c>
      <c r="N25" s="19">
        <f t="shared" si="9"/>
        <v>440.72541250000006</v>
      </c>
      <c r="O25" s="19">
        <f t="shared" si="9"/>
        <v>587.86875000000009</v>
      </c>
      <c r="P25" s="19">
        <f t="shared" si="9"/>
        <v>398.56256249999996</v>
      </c>
      <c r="Q25" s="19">
        <f t="shared" si="9"/>
        <v>167.61174999999997</v>
      </c>
      <c r="R25" s="19">
        <f t="shared" si="9"/>
        <v>260.47822500000001</v>
      </c>
      <c r="T25" s="91"/>
      <c r="U25" s="98"/>
      <c r="V25" s="5" t="s">
        <v>10</v>
      </c>
      <c r="W25" s="9">
        <f>AVERAGE(W17:W24)</f>
        <v>45.55</v>
      </c>
      <c r="X25" s="9">
        <f t="shared" ref="X25:AT25" si="10">AVERAGE(X17:X24)</f>
        <v>32.5</v>
      </c>
      <c r="Y25" s="9">
        <f t="shared" si="10"/>
        <v>36.524999999999999</v>
      </c>
      <c r="Z25" s="9">
        <f t="shared" si="10"/>
        <v>34.225000000000001</v>
      </c>
      <c r="AA25" s="9">
        <f t="shared" si="10"/>
        <v>40.450000000000003</v>
      </c>
      <c r="AB25" s="9">
        <f t="shared" si="10"/>
        <v>24.224999999999998</v>
      </c>
      <c r="AC25" s="9">
        <f t="shared" si="10"/>
        <v>38.050000000000004</v>
      </c>
      <c r="AD25" s="9">
        <f t="shared" si="10"/>
        <v>21.824999999999999</v>
      </c>
      <c r="AE25" s="9">
        <f t="shared" si="10"/>
        <v>31.274999999999999</v>
      </c>
      <c r="AF25" s="9">
        <f t="shared" si="10"/>
        <v>21.775000000000002</v>
      </c>
      <c r="AG25" s="9">
        <f t="shared" si="10"/>
        <v>21.25</v>
      </c>
      <c r="AH25" s="9">
        <f t="shared" si="10"/>
        <v>29.425000000000001</v>
      </c>
      <c r="AI25" s="9">
        <f t="shared" si="10"/>
        <v>19.3</v>
      </c>
      <c r="AJ25" s="9">
        <f t="shared" si="10"/>
        <v>20.8</v>
      </c>
      <c r="AK25" s="9">
        <f t="shared" si="10"/>
        <v>13.4</v>
      </c>
      <c r="AL25" s="9">
        <f t="shared" si="10"/>
        <v>19.175000000000001</v>
      </c>
      <c r="AM25" s="9">
        <f t="shared" si="10"/>
        <v>17.074999999999999</v>
      </c>
      <c r="AN25" s="9">
        <f t="shared" si="10"/>
        <v>18.599999999999998</v>
      </c>
      <c r="AO25" s="9">
        <f t="shared" si="10"/>
        <v>9.8250000000000011</v>
      </c>
      <c r="AP25" s="9">
        <f t="shared" si="10"/>
        <v>23.125</v>
      </c>
      <c r="AQ25" s="9">
        <f t="shared" si="10"/>
        <v>13.375000000000002</v>
      </c>
      <c r="AR25" s="9">
        <f t="shared" si="10"/>
        <v>23.800000000000004</v>
      </c>
      <c r="AS25" s="9">
        <f t="shared" si="10"/>
        <v>12.95</v>
      </c>
      <c r="AT25" s="9">
        <f t="shared" si="10"/>
        <v>9.9</v>
      </c>
      <c r="AV25" s="91"/>
      <c r="AW25" s="98"/>
      <c r="AX25" s="5" t="s">
        <v>10</v>
      </c>
      <c r="AY25" s="9">
        <f t="shared" ref="AY25:BD25" si="11">AVERAGE(AY17:AY24)</f>
        <v>39.125</v>
      </c>
      <c r="AZ25" s="9">
        <f t="shared" si="11"/>
        <v>28.75</v>
      </c>
      <c r="BA25" s="9">
        <f t="shared" si="11"/>
        <v>26.274999999999999</v>
      </c>
      <c r="BB25" s="9">
        <f t="shared" si="11"/>
        <v>27.025000000000002</v>
      </c>
      <c r="BC25" s="9">
        <f t="shared" si="11"/>
        <v>26.3</v>
      </c>
      <c r="BD25" s="9">
        <f t="shared" si="11"/>
        <v>19.525000000000002</v>
      </c>
      <c r="BF25" s="91"/>
      <c r="BG25" s="98"/>
      <c r="BH25" s="5" t="s">
        <v>10</v>
      </c>
      <c r="BI25" s="9">
        <f>AVERAGE(BI17:BI24)</f>
        <v>20.125</v>
      </c>
      <c r="BJ25" s="9">
        <f>AVERAGE(BJ17:BJ24)</f>
        <v>11.274999999999999</v>
      </c>
      <c r="BK25" s="9">
        <f>AVERAGE(BK17:BK24)</f>
        <v>4</v>
      </c>
      <c r="BM25" s="91"/>
      <c r="BN25" s="98"/>
      <c r="BO25" s="5" t="s">
        <v>10</v>
      </c>
      <c r="BP25" s="9">
        <f>AVERAGE(BP17:BP24)</f>
        <v>14.524999999999999</v>
      </c>
      <c r="BQ25" s="9">
        <f>AVERAGE(BQ17:BQ24)</f>
        <v>16.475000000000001</v>
      </c>
      <c r="BR25" s="9">
        <f>AVERAGE(BR17:BR24)</f>
        <v>2</v>
      </c>
    </row>
    <row r="26" spans="2:70" x14ac:dyDescent="0.3">
      <c r="B26" s="92"/>
      <c r="C26" s="99"/>
      <c r="D26" s="5" t="s">
        <v>1</v>
      </c>
      <c r="E26" s="9">
        <f t="shared" ref="E26:F26" si="12">STDEV(E17:E24)/SQRT(8)</f>
        <v>3.3088490661946448</v>
      </c>
      <c r="F26" s="9">
        <f t="shared" si="12"/>
        <v>73.562033175057095</v>
      </c>
      <c r="G26" s="47"/>
      <c r="H26" s="92"/>
      <c r="I26" s="99"/>
      <c r="J26" s="5" t="s">
        <v>1</v>
      </c>
      <c r="K26" s="19">
        <f>STDEV(K17:K24)/SQRT(8)</f>
        <v>162.01182522391366</v>
      </c>
      <c r="L26" s="19">
        <f t="shared" ref="L26:R26" si="13">STDEV(L17:L24)/SQRT(8)</f>
        <v>152.13020333817437</v>
      </c>
      <c r="M26" s="19">
        <f t="shared" si="13"/>
        <v>108.49427073727213</v>
      </c>
      <c r="N26" s="19">
        <f t="shared" si="13"/>
        <v>177.06348642642314</v>
      </c>
      <c r="O26" s="19">
        <f t="shared" si="13"/>
        <v>117.51907502048176</v>
      </c>
      <c r="P26" s="19">
        <f t="shared" si="13"/>
        <v>93.501370686927757</v>
      </c>
      <c r="Q26" s="19">
        <f t="shared" si="13"/>
        <v>34.559522797502161</v>
      </c>
      <c r="R26" s="19">
        <f t="shared" si="13"/>
        <v>93.118087082863198</v>
      </c>
      <c r="T26" s="92"/>
      <c r="U26" s="99"/>
      <c r="V26" s="5" t="s">
        <v>1</v>
      </c>
      <c r="W26" s="9">
        <f>STDEV(W17:W24)/SQRT(8)</f>
        <v>8.0447631590814588</v>
      </c>
      <c r="X26" s="9">
        <f t="shared" ref="X26:AT26" si="14">STDEV(X17:X24)/SQRT(8)</f>
        <v>8.1148893135660547</v>
      </c>
      <c r="Y26" s="9">
        <f t="shared" si="14"/>
        <v>6.8247383518658458</v>
      </c>
      <c r="Z26" s="9">
        <f t="shared" si="14"/>
        <v>7.064037443275625</v>
      </c>
      <c r="AA26" s="9">
        <f t="shared" si="14"/>
        <v>7.4465476180960097</v>
      </c>
      <c r="AB26" s="9">
        <f t="shared" si="14"/>
        <v>7.3692834988019218</v>
      </c>
      <c r="AC26" s="9">
        <f t="shared" si="14"/>
        <v>7.552648542067872</v>
      </c>
      <c r="AD26" s="9">
        <f t="shared" si="14"/>
        <v>7.1701202918779545</v>
      </c>
      <c r="AE26" s="9">
        <f t="shared" si="14"/>
        <v>7.8769952120988727</v>
      </c>
      <c r="AF26" s="9">
        <f t="shared" si="14"/>
        <v>6.2630934278289576</v>
      </c>
      <c r="AG26" s="9">
        <f t="shared" si="14"/>
        <v>7.1106308741609858</v>
      </c>
      <c r="AH26" s="9">
        <f t="shared" si="14"/>
        <v>7.0680809175576655</v>
      </c>
      <c r="AI26" s="9">
        <f t="shared" si="14"/>
        <v>6.8053550342988807</v>
      </c>
      <c r="AJ26" s="9">
        <f t="shared" si="14"/>
        <v>5.3464273785665233</v>
      </c>
      <c r="AK26" s="9">
        <f t="shared" si="14"/>
        <v>6.7180992209744224</v>
      </c>
      <c r="AL26" s="9">
        <f t="shared" si="14"/>
        <v>6.9866645935565801</v>
      </c>
      <c r="AM26" s="9">
        <f t="shared" si="14"/>
        <v>6.2383534343149041</v>
      </c>
      <c r="AN26" s="9">
        <f t="shared" si="14"/>
        <v>5.6215147933122607</v>
      </c>
      <c r="AO26" s="9">
        <f t="shared" si="14"/>
        <v>2.8054634198292443</v>
      </c>
      <c r="AP26" s="9">
        <f t="shared" si="14"/>
        <v>8.0899353255405302</v>
      </c>
      <c r="AQ26" s="9">
        <f t="shared" si="14"/>
        <v>3.9039243076678614</v>
      </c>
      <c r="AR26" s="9">
        <f t="shared" si="14"/>
        <v>5.7697486947006613</v>
      </c>
      <c r="AS26" s="9">
        <f t="shared" si="14"/>
        <v>4.4536902836700651</v>
      </c>
      <c r="AT26" s="9">
        <f t="shared" si="14"/>
        <v>2.5853985600455709</v>
      </c>
      <c r="AV26" s="92"/>
      <c r="AW26" s="99"/>
      <c r="AX26" s="5" t="s">
        <v>1</v>
      </c>
      <c r="AY26" s="9">
        <f t="shared" ref="AY26:BD26" si="15">STDEV(AY17:AY24)/SQRT(8)</f>
        <v>8.2223508543134152</v>
      </c>
      <c r="AZ26" s="9">
        <f t="shared" si="15"/>
        <v>9.1826505666159051</v>
      </c>
      <c r="BA26" s="9">
        <f t="shared" si="15"/>
        <v>7.3936205609971646</v>
      </c>
      <c r="BB26" s="9">
        <f t="shared" si="15"/>
        <v>6.6253234422393064</v>
      </c>
      <c r="BC26" s="9">
        <f t="shared" si="15"/>
        <v>7.6673705681003455</v>
      </c>
      <c r="BD26" s="9">
        <f t="shared" si="15"/>
        <v>3.5205392241205633</v>
      </c>
      <c r="BF26" s="92"/>
      <c r="BG26" s="99"/>
      <c r="BH26" s="5" t="s">
        <v>1</v>
      </c>
      <c r="BI26" s="9">
        <f>STDEV(BI17:BI24)/SQRT(8)</f>
        <v>3.5296575107022967</v>
      </c>
      <c r="BJ26" s="9">
        <f>STDEV(BJ17:BJ24)/SQRT(8)</f>
        <v>2.6145028208055159</v>
      </c>
      <c r="BK26" s="9">
        <f>STDEV(BK17:BK24)/SQRT(8)</f>
        <v>0.92582009977255131</v>
      </c>
      <c r="BM26" s="92"/>
      <c r="BN26" s="99"/>
      <c r="BO26" s="5" t="s">
        <v>1</v>
      </c>
      <c r="BP26" s="9">
        <f>STDEV(BP17:BP24)/SQRT(8)</f>
        <v>2.4283849718338679</v>
      </c>
      <c r="BQ26" s="9">
        <f>STDEV(BQ17:BQ24)/SQRT(8)</f>
        <v>2.6962771953724842</v>
      </c>
      <c r="BR26" s="9">
        <f>STDEV(BR17:BR24)/SQRT(8)</f>
        <v>0.3779644730092272</v>
      </c>
    </row>
    <row r="27" spans="2:70" x14ac:dyDescent="0.3">
      <c r="C27" s="1"/>
      <c r="D27" s="8" t="s">
        <v>10</v>
      </c>
      <c r="E27" s="10">
        <f t="shared" ref="E27:F27" si="16">AVERAGE(E7:E14,E17:E24)</f>
        <v>43.725000000000001</v>
      </c>
      <c r="F27" s="10">
        <f t="shared" si="16"/>
        <v>1077.5281874999998</v>
      </c>
      <c r="G27" s="47"/>
      <c r="I27" s="1"/>
      <c r="J27" s="8" t="s">
        <v>10</v>
      </c>
      <c r="K27" s="61">
        <f>AVERAGE(K7:K14,K17:K24)</f>
        <v>804.07218749999993</v>
      </c>
      <c r="L27" s="61">
        <f t="shared" ref="L27:R27" si="17">AVERAGE(L7:L14,L17:L24)</f>
        <v>661.36699999999996</v>
      </c>
      <c r="M27" s="61">
        <f t="shared" si="17"/>
        <v>520.49645625000005</v>
      </c>
      <c r="N27" s="61">
        <f t="shared" si="17"/>
        <v>383.37465624999993</v>
      </c>
      <c r="O27" s="61">
        <f t="shared" si="17"/>
        <v>474.34021874999996</v>
      </c>
      <c r="P27" s="61">
        <f t="shared" si="17"/>
        <v>353.73546875000005</v>
      </c>
      <c r="Q27" s="61">
        <f t="shared" si="17"/>
        <v>169.50596249999998</v>
      </c>
      <c r="R27" s="61">
        <f t="shared" si="17"/>
        <v>254.88890624999999</v>
      </c>
      <c r="U27" s="1"/>
      <c r="V27" s="8" t="s">
        <v>10</v>
      </c>
      <c r="W27" s="10">
        <f t="shared" ref="W27:AT27" si="18">AVERAGE(W7:W14,W17:W24)</f>
        <v>41.9</v>
      </c>
      <c r="X27" s="10">
        <f t="shared" si="18"/>
        <v>22.749999999999996</v>
      </c>
      <c r="Y27" s="10">
        <f t="shared" si="18"/>
        <v>25.512499999999999</v>
      </c>
      <c r="Z27" s="10">
        <f t="shared" si="18"/>
        <v>26.4</v>
      </c>
      <c r="AA27" s="10">
        <f t="shared" si="18"/>
        <v>29.012499999999996</v>
      </c>
      <c r="AB27" s="10">
        <f t="shared" si="18"/>
        <v>18.175000000000001</v>
      </c>
      <c r="AC27" s="10">
        <f t="shared" si="18"/>
        <v>31.587499999999999</v>
      </c>
      <c r="AD27" s="10">
        <f t="shared" si="18"/>
        <v>16.837499999999999</v>
      </c>
      <c r="AE27" s="10">
        <f t="shared" si="18"/>
        <v>24.787500000000001</v>
      </c>
      <c r="AF27" s="10">
        <f t="shared" si="18"/>
        <v>16.175000000000001</v>
      </c>
      <c r="AG27" s="10">
        <f t="shared" si="18"/>
        <v>14.299999999999997</v>
      </c>
      <c r="AH27" s="10">
        <f t="shared" si="18"/>
        <v>20.400000000000002</v>
      </c>
      <c r="AI27" s="10">
        <f t="shared" si="18"/>
        <v>18.012500000000003</v>
      </c>
      <c r="AJ27" s="10">
        <f t="shared" si="18"/>
        <v>18.737500000000001</v>
      </c>
      <c r="AK27" s="10">
        <f t="shared" si="18"/>
        <v>12.425000000000001</v>
      </c>
      <c r="AL27" s="10">
        <f t="shared" si="18"/>
        <v>18.350000000000001</v>
      </c>
      <c r="AM27" s="10">
        <f t="shared" si="18"/>
        <v>14.150000000000002</v>
      </c>
      <c r="AN27" s="10">
        <f t="shared" si="18"/>
        <v>14.762500000000003</v>
      </c>
      <c r="AO27" s="10">
        <f t="shared" si="18"/>
        <v>7.8624999999999998</v>
      </c>
      <c r="AP27" s="10">
        <f t="shared" si="18"/>
        <v>17.000000000000004</v>
      </c>
      <c r="AQ27" s="10">
        <f t="shared" si="18"/>
        <v>10.262499999999999</v>
      </c>
      <c r="AR27" s="10">
        <f t="shared" si="18"/>
        <v>17.337500000000002</v>
      </c>
      <c r="AS27" s="10">
        <f t="shared" si="18"/>
        <v>11.262499999999999</v>
      </c>
      <c r="AT27" s="10">
        <f t="shared" si="18"/>
        <v>7.5875000000000004</v>
      </c>
      <c r="AW27" s="1"/>
      <c r="AX27" s="8" t="s">
        <v>10</v>
      </c>
      <c r="AY27" s="10">
        <f t="shared" ref="AY27:BD27" si="19">AVERAGE(AY7:AY14,AY17:AY24)</f>
        <v>32.862499999999997</v>
      </c>
      <c r="AZ27" s="10">
        <f t="shared" si="19"/>
        <v>25.362499999999994</v>
      </c>
      <c r="BA27" s="10">
        <f t="shared" si="19"/>
        <v>26.137500000000006</v>
      </c>
      <c r="BB27" s="10">
        <f t="shared" si="19"/>
        <v>21.837499999999999</v>
      </c>
      <c r="BC27" s="10">
        <f t="shared" si="19"/>
        <v>21.6</v>
      </c>
      <c r="BD27" s="10">
        <f t="shared" si="19"/>
        <v>14.325000000000001</v>
      </c>
      <c r="BG27" s="1"/>
      <c r="BH27" s="8" t="s">
        <v>10</v>
      </c>
      <c r="BI27" s="10">
        <f ca="1">AVERAGE(BI7:BI33,BI17:BI24)</f>
        <v>14.587500000000002</v>
      </c>
      <c r="BJ27" s="10">
        <f>AVERAGE(BJ7:BJ14,BJ17:BJ24)</f>
        <v>9.3250000000000011</v>
      </c>
      <c r="BK27" s="10">
        <f>AVERAGE(BK7:BK14,BK17:BK24)</f>
        <v>4.1875</v>
      </c>
      <c r="BN27" s="1"/>
      <c r="BO27" s="8" t="s">
        <v>10</v>
      </c>
      <c r="BP27" s="10" t="e">
        <f ca="1">AVERAGE(BP7:BP33,BP17:BP24)</f>
        <v>#DIV/0!</v>
      </c>
      <c r="BQ27" s="10">
        <f>AVERAGE(BQ7:BQ14,BQ17:BQ24)</f>
        <v>15.824999999999999</v>
      </c>
      <c r="BR27" s="10">
        <f>AVERAGE(BR7:BR14,BR17:BR24)</f>
        <v>1.9375</v>
      </c>
    </row>
    <row r="28" spans="2:70" x14ac:dyDescent="0.3">
      <c r="C28" s="1"/>
      <c r="D28" s="8" t="s">
        <v>1</v>
      </c>
      <c r="E28" s="10">
        <f t="shared" ref="E28:F28" si="20">STDEV(E7:E14,E17:E24)/SQRT(16)</f>
        <v>2.0409862811885828</v>
      </c>
      <c r="F28" s="10">
        <f t="shared" si="20"/>
        <v>39.806240317968282</v>
      </c>
      <c r="G28" s="11"/>
      <c r="I28" s="1"/>
      <c r="J28" s="8" t="s">
        <v>1</v>
      </c>
      <c r="K28" s="61">
        <f>STDEV(K7:K14,K17:K24)/SQRT(16)</f>
        <v>106.25812444825178</v>
      </c>
      <c r="L28" s="61">
        <f t="shared" ref="L28:R28" si="21">STDEV(L7:L14,L17:L24)/SQRT(16)</f>
        <v>111.8720494292848</v>
      </c>
      <c r="M28" s="61">
        <f t="shared" si="21"/>
        <v>89.673223525317169</v>
      </c>
      <c r="N28" s="61">
        <f t="shared" si="21"/>
        <v>103.06186925615319</v>
      </c>
      <c r="O28" s="61">
        <f t="shared" si="21"/>
        <v>90.16845988576523</v>
      </c>
      <c r="P28" s="61">
        <f t="shared" si="21"/>
        <v>54.210873540113965</v>
      </c>
      <c r="Q28" s="61">
        <f t="shared" si="21"/>
        <v>33.06517215778041</v>
      </c>
      <c r="R28" s="61">
        <f t="shared" si="21"/>
        <v>54.948134918794459</v>
      </c>
      <c r="U28" s="1"/>
      <c r="V28" s="8" t="s">
        <v>1</v>
      </c>
      <c r="W28" s="10">
        <f t="shared" ref="W28:AT28" si="22">STDEV(W7:W14,W17:W24)/SQRT(16)</f>
        <v>5.4731465660379781</v>
      </c>
      <c r="X28" s="10">
        <f t="shared" si="22"/>
        <v>4.9514475997765892</v>
      </c>
      <c r="Y28" s="10">
        <f t="shared" si="22"/>
        <v>4.6311614364001619</v>
      </c>
      <c r="Z28" s="10">
        <f t="shared" si="22"/>
        <v>5.3312287514230716</v>
      </c>
      <c r="AA28" s="10">
        <f t="shared" si="22"/>
        <v>5.6049522373819878</v>
      </c>
      <c r="AB28" s="10">
        <f t="shared" si="22"/>
        <v>4.1765166905768094</v>
      </c>
      <c r="AC28" s="10">
        <f t="shared" si="22"/>
        <v>4.9756898600428601</v>
      </c>
      <c r="AD28" s="10">
        <f t="shared" si="22"/>
        <v>4.3827395827267681</v>
      </c>
      <c r="AE28" s="10">
        <f t="shared" si="22"/>
        <v>4.6643494991263239</v>
      </c>
      <c r="AF28" s="10">
        <f t="shared" si="22"/>
        <v>3.4480852174310699</v>
      </c>
      <c r="AG28" s="10">
        <f t="shared" si="22"/>
        <v>3.899529886195686</v>
      </c>
      <c r="AH28" s="10">
        <f t="shared" si="22"/>
        <v>4.2744590300995977</v>
      </c>
      <c r="AI28" s="10">
        <f t="shared" si="22"/>
        <v>4.0983927235767261</v>
      </c>
      <c r="AJ28" s="10">
        <f t="shared" si="22"/>
        <v>3.3027119538343026</v>
      </c>
      <c r="AK28" s="10">
        <f t="shared" si="22"/>
        <v>3.5024217811870306</v>
      </c>
      <c r="AL28" s="10">
        <f t="shared" si="22"/>
        <v>4.1177056718517404</v>
      </c>
      <c r="AM28" s="10">
        <f t="shared" si="22"/>
        <v>3.6172503369272078</v>
      </c>
      <c r="AN28" s="10">
        <f t="shared" si="22"/>
        <v>3.1514133733929599</v>
      </c>
      <c r="AO28" s="10">
        <f t="shared" si="22"/>
        <v>1.5924529035422055</v>
      </c>
      <c r="AP28" s="10">
        <f t="shared" si="22"/>
        <v>4.2451933603390382</v>
      </c>
      <c r="AQ28" s="10">
        <f t="shared" si="22"/>
        <v>2.2619842874491121</v>
      </c>
      <c r="AR28" s="10">
        <f t="shared" si="22"/>
        <v>3.4831364577537482</v>
      </c>
      <c r="AS28" s="10">
        <f t="shared" si="22"/>
        <v>2.2723496466579842</v>
      </c>
      <c r="AT28" s="10">
        <f t="shared" si="22"/>
        <v>1.4075355235304008</v>
      </c>
      <c r="AW28" s="1"/>
      <c r="AX28" s="8" t="s">
        <v>1</v>
      </c>
      <c r="AY28" s="10">
        <f t="shared" ref="AY28:BD28" si="23">STDEV(AY7:AY14,AY17:AY24)/SQRT(16)</f>
        <v>6.0376794314261728</v>
      </c>
      <c r="AZ28" s="10">
        <f t="shared" si="23"/>
        <v>5.3597020672794891</v>
      </c>
      <c r="BA28" s="10">
        <f t="shared" si="23"/>
        <v>4.7484284681004345</v>
      </c>
      <c r="BB28" s="10">
        <f t="shared" si="23"/>
        <v>4.7703675172883697</v>
      </c>
      <c r="BC28" s="10">
        <f t="shared" si="23"/>
        <v>4.47805761463606</v>
      </c>
      <c r="BD28" s="10">
        <f t="shared" si="23"/>
        <v>2.3916434377501452</v>
      </c>
      <c r="BG28" s="1"/>
      <c r="BH28" s="8" t="s">
        <v>1</v>
      </c>
      <c r="BI28" s="10">
        <f ca="1">STDEV(BI7:BI33,BI17:BI24)/SQRT(16)</f>
        <v>3.1016914068509984</v>
      </c>
      <c r="BJ28" s="10">
        <f>STDEV(BJ7:BJ14,BJ17:BJ24)/SQRT(16)</f>
        <v>1.5899554501096349</v>
      </c>
      <c r="BK28" s="10">
        <f>STDEV(BK7:BK14,BK17:BK24)/SQRT(16)</f>
        <v>0.58607984382107303</v>
      </c>
      <c r="BN28" s="1"/>
      <c r="BO28" s="8" t="s">
        <v>1</v>
      </c>
      <c r="BP28" s="10" t="e">
        <f ca="1">STDEV(BP7:BP33,BP17:BP24)/SQRT(16)</f>
        <v>#DIV/0!</v>
      </c>
      <c r="BQ28" s="10">
        <f>STDEV(BQ7:BQ14,BQ17:BQ24)/SQRT(16)</f>
        <v>1.9027064057985053</v>
      </c>
      <c r="BR28" s="10">
        <f>STDEV(BR7:BR14,BR17:BR24)/SQRT(16)</f>
        <v>0.24947862299871174</v>
      </c>
    </row>
    <row r="29" spans="2:70" x14ac:dyDescent="0.3">
      <c r="C29" s="1"/>
      <c r="D29" s="47"/>
      <c r="E29" s="11"/>
      <c r="F29" s="11"/>
      <c r="G29" s="11"/>
      <c r="I29" s="1"/>
      <c r="J29" s="47"/>
      <c r="U29" s="1"/>
      <c r="V29" s="47"/>
      <c r="AW29" s="1"/>
      <c r="AX29" s="47"/>
      <c r="AY29" s="11"/>
      <c r="AZ29" s="11"/>
      <c r="BA29" s="11"/>
      <c r="BB29" s="11"/>
      <c r="BC29" s="11"/>
      <c r="BD29" s="11"/>
      <c r="BG29" s="1"/>
      <c r="BH29" s="47"/>
      <c r="BI29" s="11"/>
      <c r="BJ29" s="11"/>
      <c r="BK29" s="11"/>
      <c r="BN29" s="1"/>
      <c r="BO29" s="47"/>
      <c r="BP29" s="11"/>
      <c r="BQ29" s="11"/>
      <c r="BR29" s="11"/>
    </row>
    <row r="30" spans="2:70" ht="16.8" customHeight="1" x14ac:dyDescent="0.3">
      <c r="B30" s="100" t="s">
        <v>8</v>
      </c>
      <c r="C30" s="103" t="s">
        <v>6</v>
      </c>
      <c r="D30" s="14">
        <v>1</v>
      </c>
      <c r="E30" s="11">
        <v>49.6</v>
      </c>
      <c r="F30" s="11">
        <v>852.98500000000001</v>
      </c>
      <c r="G30" s="11"/>
      <c r="H30" s="100" t="s">
        <v>8</v>
      </c>
      <c r="I30" s="103" t="s">
        <v>6</v>
      </c>
      <c r="J30" s="14">
        <v>1</v>
      </c>
      <c r="K30" s="28">
        <v>745.30899999999997</v>
      </c>
      <c r="L30" s="28">
        <v>447.97500000000002</v>
      </c>
      <c r="M30" s="28">
        <v>491.642</v>
      </c>
      <c r="N30" s="28">
        <v>99.569800000000001</v>
      </c>
      <c r="O30" s="28">
        <v>240.989</v>
      </c>
      <c r="P30" s="28">
        <v>110.29600000000001</v>
      </c>
      <c r="Q30" s="28">
        <v>299.76100000000002</v>
      </c>
      <c r="R30" s="28">
        <v>69.397000000000006</v>
      </c>
      <c r="T30" s="100" t="s">
        <v>8</v>
      </c>
      <c r="U30" s="103" t="s">
        <v>6</v>
      </c>
      <c r="V30" s="14">
        <v>1</v>
      </c>
      <c r="W30" s="11">
        <v>60</v>
      </c>
      <c r="X30" s="11">
        <v>60</v>
      </c>
      <c r="Y30" s="11">
        <v>42.8</v>
      </c>
      <c r="Z30" s="11">
        <v>4.2</v>
      </c>
      <c r="AA30" s="11">
        <v>49.6</v>
      </c>
      <c r="AB30" s="11">
        <v>43.2</v>
      </c>
      <c r="AC30" s="11">
        <v>13</v>
      </c>
      <c r="AD30" s="11">
        <v>5</v>
      </c>
      <c r="AE30" s="11">
        <v>26.6</v>
      </c>
      <c r="AF30" s="11">
        <v>32.799999999999997</v>
      </c>
      <c r="AG30" s="11">
        <v>9.8000000000000007</v>
      </c>
      <c r="AH30" s="11">
        <v>11.8</v>
      </c>
      <c r="AI30" s="11">
        <v>13.4</v>
      </c>
      <c r="AJ30" s="11">
        <v>5.6</v>
      </c>
      <c r="AK30" s="11">
        <v>12</v>
      </c>
      <c r="AL30" s="11">
        <v>11</v>
      </c>
      <c r="AM30" s="11">
        <v>15.2</v>
      </c>
      <c r="AN30" s="11">
        <v>7.4</v>
      </c>
      <c r="AO30" s="11">
        <v>10.199999999999999</v>
      </c>
      <c r="AP30" s="11">
        <v>5.8</v>
      </c>
      <c r="AQ30" s="11">
        <v>10.8</v>
      </c>
      <c r="AR30" s="11">
        <v>16.600000000000001</v>
      </c>
      <c r="AS30" s="11">
        <v>7.2</v>
      </c>
      <c r="AT30" s="11">
        <v>4.2</v>
      </c>
      <c r="AV30" s="100" t="s">
        <v>8</v>
      </c>
      <c r="AW30" s="103" t="s">
        <v>6</v>
      </c>
      <c r="AX30" s="14">
        <v>1</v>
      </c>
      <c r="AY30" s="11">
        <v>24.4</v>
      </c>
      <c r="AZ30" s="11">
        <v>13.6</v>
      </c>
      <c r="BA30" s="11">
        <v>12.6</v>
      </c>
      <c r="BB30" s="11">
        <v>4.2</v>
      </c>
      <c r="BC30" s="11">
        <v>6.6</v>
      </c>
      <c r="BD30" s="11">
        <v>9</v>
      </c>
      <c r="BF30" s="100" t="s">
        <v>8</v>
      </c>
      <c r="BG30" s="103" t="s">
        <v>6</v>
      </c>
      <c r="BH30" s="14">
        <v>1</v>
      </c>
      <c r="BI30" s="11">
        <v>15</v>
      </c>
      <c r="BJ30" s="11">
        <v>16.2</v>
      </c>
      <c r="BK30" s="11">
        <v>3</v>
      </c>
      <c r="BM30" s="100" t="s">
        <v>8</v>
      </c>
      <c r="BN30" s="103" t="s">
        <v>6</v>
      </c>
      <c r="BO30" s="14">
        <v>1</v>
      </c>
      <c r="BP30" s="11">
        <v>19.399999999999999</v>
      </c>
      <c r="BQ30" s="11">
        <v>10.4</v>
      </c>
      <c r="BR30" s="11">
        <v>1</v>
      </c>
    </row>
    <row r="31" spans="2:70" x14ac:dyDescent="0.3">
      <c r="B31" s="101"/>
      <c r="C31" s="104"/>
      <c r="D31" s="14">
        <v>2</v>
      </c>
      <c r="E31" s="11">
        <v>49.6</v>
      </c>
      <c r="F31" s="11">
        <v>1012.86</v>
      </c>
      <c r="G31" s="11"/>
      <c r="H31" s="101"/>
      <c r="I31" s="104"/>
      <c r="J31" s="14">
        <v>2</v>
      </c>
      <c r="K31" s="28">
        <v>567.04</v>
      </c>
      <c r="L31" s="28">
        <v>277.303</v>
      </c>
      <c r="M31" s="28">
        <v>966.88699999999994</v>
      </c>
      <c r="N31" s="28">
        <v>66.6905</v>
      </c>
      <c r="O31" s="28">
        <v>486.21899999999999</v>
      </c>
      <c r="P31" s="28">
        <v>1070.6500000000001</v>
      </c>
      <c r="Q31" s="28">
        <v>66.757900000000006</v>
      </c>
      <c r="R31" s="28">
        <v>42.828699999999998</v>
      </c>
      <c r="T31" s="101"/>
      <c r="U31" s="104"/>
      <c r="V31" s="14">
        <v>2</v>
      </c>
      <c r="W31" s="11">
        <v>9</v>
      </c>
      <c r="X31" s="11">
        <v>11.6</v>
      </c>
      <c r="Y31" s="11">
        <v>15.2</v>
      </c>
      <c r="Z31" s="11">
        <v>4.5999999999999996</v>
      </c>
      <c r="AA31" s="11">
        <v>12</v>
      </c>
      <c r="AB31" s="11">
        <v>19</v>
      </c>
      <c r="AC31" s="11">
        <v>6.2</v>
      </c>
      <c r="AD31" s="11">
        <v>11.8</v>
      </c>
      <c r="AE31" s="11">
        <v>9.6</v>
      </c>
      <c r="AF31" s="11">
        <v>8.4</v>
      </c>
      <c r="AG31" s="11">
        <v>6.6</v>
      </c>
      <c r="AH31" s="11">
        <v>7.6</v>
      </c>
      <c r="AI31" s="11">
        <v>23</v>
      </c>
      <c r="AJ31" s="11">
        <v>40.4</v>
      </c>
      <c r="AK31" s="11">
        <v>19</v>
      </c>
      <c r="AL31" s="11">
        <v>24.2</v>
      </c>
      <c r="AM31" s="11">
        <v>10.6</v>
      </c>
      <c r="AN31" s="11">
        <v>12.4</v>
      </c>
      <c r="AO31" s="11">
        <v>4</v>
      </c>
      <c r="AP31" s="11">
        <v>3.4</v>
      </c>
      <c r="AQ31" s="11">
        <v>18.8</v>
      </c>
      <c r="AR31" s="11">
        <v>11.2</v>
      </c>
      <c r="AS31" s="11">
        <v>8</v>
      </c>
      <c r="AT31" s="11">
        <v>4.2</v>
      </c>
      <c r="AV31" s="101"/>
      <c r="AW31" s="104"/>
      <c r="AX31" s="14">
        <v>2</v>
      </c>
      <c r="AY31" s="11">
        <v>5.2</v>
      </c>
      <c r="AZ31" s="11">
        <v>26.8</v>
      </c>
      <c r="BA31" s="11">
        <v>60</v>
      </c>
      <c r="BB31" s="11">
        <v>6.8</v>
      </c>
      <c r="BC31" s="11">
        <v>10.199999999999999</v>
      </c>
      <c r="BD31" s="11">
        <v>6</v>
      </c>
      <c r="BF31" s="101"/>
      <c r="BG31" s="104"/>
      <c r="BH31" s="14">
        <v>2</v>
      </c>
      <c r="BI31" s="11">
        <v>13.4</v>
      </c>
      <c r="BJ31" s="11">
        <v>16.2</v>
      </c>
      <c r="BK31" s="11">
        <v>3</v>
      </c>
      <c r="BM31" s="101"/>
      <c r="BN31" s="104"/>
      <c r="BO31" s="14">
        <v>2</v>
      </c>
      <c r="BP31" s="11">
        <v>23.2</v>
      </c>
      <c r="BQ31" s="11">
        <v>7.2</v>
      </c>
      <c r="BR31" s="11">
        <v>0</v>
      </c>
    </row>
    <row r="32" spans="2:70" x14ac:dyDescent="0.3">
      <c r="B32" s="101"/>
      <c r="C32" s="104"/>
      <c r="D32" s="14">
        <v>3</v>
      </c>
      <c r="E32" s="11">
        <v>49.8</v>
      </c>
      <c r="F32" s="11">
        <v>1056.9100000000001</v>
      </c>
      <c r="G32" s="11"/>
      <c r="H32" s="101"/>
      <c r="I32" s="104"/>
      <c r="J32" s="14">
        <v>3</v>
      </c>
      <c r="K32" s="28">
        <v>533.49</v>
      </c>
      <c r="L32" s="28">
        <v>122.239</v>
      </c>
      <c r="M32" s="28">
        <v>586.16899999999998</v>
      </c>
      <c r="N32" s="28">
        <v>850.50800000000004</v>
      </c>
      <c r="O32" s="28">
        <v>280.48500000000001</v>
      </c>
      <c r="P32" s="28">
        <v>525.81100000000004</v>
      </c>
      <c r="Q32" s="28">
        <v>298.13600000000002</v>
      </c>
      <c r="R32" s="28">
        <v>120.58</v>
      </c>
      <c r="T32" s="101"/>
      <c r="U32" s="104"/>
      <c r="V32" s="14">
        <v>3</v>
      </c>
      <c r="W32" s="11">
        <v>15</v>
      </c>
      <c r="X32" s="11">
        <v>34</v>
      </c>
      <c r="Y32" s="11">
        <v>23</v>
      </c>
      <c r="Z32" s="11">
        <v>60</v>
      </c>
      <c r="AA32" s="11">
        <v>15.2</v>
      </c>
      <c r="AB32" s="11">
        <v>60</v>
      </c>
      <c r="AC32" s="11">
        <v>60</v>
      </c>
      <c r="AD32" s="11">
        <v>48.2</v>
      </c>
      <c r="AE32" s="11">
        <v>16.8</v>
      </c>
      <c r="AF32" s="11">
        <v>26.6</v>
      </c>
      <c r="AG32" s="11">
        <v>16.399999999999999</v>
      </c>
      <c r="AH32" s="11">
        <v>29.2</v>
      </c>
      <c r="AI32" s="11">
        <v>12.8</v>
      </c>
      <c r="AJ32" s="11">
        <v>32.799999999999997</v>
      </c>
      <c r="AK32" s="11">
        <v>23</v>
      </c>
      <c r="AL32" s="11">
        <v>5.4</v>
      </c>
      <c r="AM32" s="11">
        <v>11.6</v>
      </c>
      <c r="AN32" s="11">
        <v>14.4</v>
      </c>
      <c r="AO32" s="11">
        <v>6.4</v>
      </c>
      <c r="AP32" s="11">
        <v>17.8</v>
      </c>
      <c r="AQ32" s="11">
        <v>24.4</v>
      </c>
      <c r="AR32" s="11">
        <v>9</v>
      </c>
      <c r="AS32" s="11">
        <v>12</v>
      </c>
      <c r="AT32" s="11">
        <v>8.6</v>
      </c>
      <c r="AV32" s="101"/>
      <c r="AW32" s="104"/>
      <c r="AX32" s="14">
        <v>3</v>
      </c>
      <c r="AY32" s="11">
        <v>12.2</v>
      </c>
      <c r="AZ32" s="11">
        <v>15.6</v>
      </c>
      <c r="BA32" s="11">
        <v>12.2</v>
      </c>
      <c r="BB32" s="11">
        <v>5.6</v>
      </c>
      <c r="BC32" s="11">
        <v>14.8</v>
      </c>
      <c r="BD32" s="11">
        <v>10.8</v>
      </c>
      <c r="BF32" s="101"/>
      <c r="BG32" s="104"/>
      <c r="BH32" s="14">
        <v>3</v>
      </c>
      <c r="BI32" s="11">
        <v>18.600000000000001</v>
      </c>
      <c r="BJ32" s="11">
        <v>13.6</v>
      </c>
      <c r="BK32" s="11">
        <v>5</v>
      </c>
      <c r="BM32" s="101"/>
      <c r="BN32" s="104"/>
      <c r="BO32" s="14">
        <v>3</v>
      </c>
      <c r="BP32" s="11">
        <v>37</v>
      </c>
      <c r="BQ32" s="11">
        <v>6</v>
      </c>
      <c r="BR32" s="11">
        <v>0</v>
      </c>
    </row>
    <row r="33" spans="2:70" x14ac:dyDescent="0.3">
      <c r="B33" s="101"/>
      <c r="C33" s="104"/>
      <c r="D33" s="14">
        <v>4</v>
      </c>
      <c r="E33" s="11">
        <v>45.4</v>
      </c>
      <c r="F33" s="11">
        <v>435.11099999999999</v>
      </c>
      <c r="G33" s="11"/>
      <c r="H33" s="101"/>
      <c r="I33" s="104"/>
      <c r="J33" s="14">
        <v>4</v>
      </c>
      <c r="K33" s="28">
        <v>320.673</v>
      </c>
      <c r="L33" s="28">
        <v>183.34200000000001</v>
      </c>
      <c r="M33" s="28">
        <v>299.26299999999998</v>
      </c>
      <c r="N33" s="28">
        <v>568.31299999999999</v>
      </c>
      <c r="O33" s="28">
        <v>711.05700000000002</v>
      </c>
      <c r="P33" s="28">
        <v>201.398</v>
      </c>
      <c r="Q33" s="28">
        <v>293.22899999999998</v>
      </c>
      <c r="R33" s="28">
        <v>685.30799999999999</v>
      </c>
      <c r="T33" s="101"/>
      <c r="U33" s="104"/>
      <c r="V33" s="14">
        <v>4</v>
      </c>
      <c r="W33" s="11">
        <v>20.6</v>
      </c>
      <c r="X33" s="11">
        <v>35.4</v>
      </c>
      <c r="Y33" s="11">
        <v>23.2</v>
      </c>
      <c r="Z33" s="11">
        <v>6.2</v>
      </c>
      <c r="AA33" s="11">
        <v>12.2</v>
      </c>
      <c r="AB33" s="11">
        <v>52.6</v>
      </c>
      <c r="AC33" s="11">
        <v>41.6</v>
      </c>
      <c r="AD33" s="11">
        <v>7.8</v>
      </c>
      <c r="AE33" s="11">
        <v>42.2</v>
      </c>
      <c r="AF33" s="11">
        <v>5.6</v>
      </c>
      <c r="AG33" s="11">
        <v>6.4</v>
      </c>
      <c r="AH33" s="11">
        <v>60</v>
      </c>
      <c r="AI33" s="11">
        <v>4.5999999999999996</v>
      </c>
      <c r="AJ33" s="11">
        <v>3.8</v>
      </c>
      <c r="AK33" s="11">
        <v>60</v>
      </c>
      <c r="AL33" s="11">
        <v>8</v>
      </c>
      <c r="AM33" s="11">
        <v>4.4000000000000004</v>
      </c>
      <c r="AN33" s="11">
        <v>30.4</v>
      </c>
      <c r="AO33" s="11">
        <v>16.399999999999999</v>
      </c>
      <c r="AP33" s="11">
        <v>5</v>
      </c>
      <c r="AQ33" s="11">
        <v>9.8000000000000007</v>
      </c>
      <c r="AR33" s="11">
        <v>18.2</v>
      </c>
      <c r="AS33" s="11">
        <v>33.200000000000003</v>
      </c>
      <c r="AT33" s="11">
        <v>22.4</v>
      </c>
      <c r="AV33" s="101"/>
      <c r="AW33" s="104"/>
      <c r="AX33" s="14">
        <v>4</v>
      </c>
      <c r="AY33" s="11">
        <v>7.4</v>
      </c>
      <c r="AZ33" s="11">
        <v>8.4</v>
      </c>
      <c r="BA33" s="11">
        <v>16.399999999999999</v>
      </c>
      <c r="BB33" s="11">
        <v>6</v>
      </c>
      <c r="BC33" s="11">
        <v>7.6</v>
      </c>
      <c r="BD33" s="11">
        <v>5.6</v>
      </c>
      <c r="BF33" s="101"/>
      <c r="BG33" s="104"/>
      <c r="BH33" s="14">
        <v>4</v>
      </c>
      <c r="BI33" s="11">
        <v>12.2</v>
      </c>
      <c r="BJ33" s="11">
        <v>18.600000000000001</v>
      </c>
      <c r="BK33" s="11">
        <v>2</v>
      </c>
      <c r="BM33" s="101"/>
      <c r="BN33" s="104"/>
      <c r="BO33" s="14">
        <v>4</v>
      </c>
      <c r="BP33" s="11">
        <v>21.6</v>
      </c>
      <c r="BQ33" s="11">
        <v>5.8</v>
      </c>
      <c r="BR33" s="11">
        <v>1</v>
      </c>
    </row>
    <row r="34" spans="2:70" x14ac:dyDescent="0.3">
      <c r="B34" s="101"/>
      <c r="C34" s="104"/>
      <c r="D34" s="14">
        <v>5</v>
      </c>
      <c r="E34" s="11">
        <v>49</v>
      </c>
      <c r="F34" s="11">
        <v>902.56799999999998</v>
      </c>
      <c r="G34" s="11"/>
      <c r="H34" s="101"/>
      <c r="I34" s="104"/>
      <c r="J34" s="14">
        <v>5</v>
      </c>
      <c r="K34" s="28">
        <v>833.68299999999999</v>
      </c>
      <c r="L34" s="28">
        <v>1126.03</v>
      </c>
      <c r="M34" s="28">
        <v>735.87599999999998</v>
      </c>
      <c r="N34" s="28">
        <v>44.105899999999998</v>
      </c>
      <c r="O34" s="28">
        <v>315.36900000000003</v>
      </c>
      <c r="P34" s="28">
        <v>423.67</v>
      </c>
      <c r="Q34" s="28">
        <v>524.85</v>
      </c>
      <c r="R34" s="28">
        <v>308.21699999999998</v>
      </c>
      <c r="T34" s="101"/>
      <c r="U34" s="104"/>
      <c r="V34" s="14">
        <v>5</v>
      </c>
      <c r="W34" s="11">
        <v>60</v>
      </c>
      <c r="X34" s="11">
        <v>4.4000000000000004</v>
      </c>
      <c r="Y34" s="11">
        <v>11.8</v>
      </c>
      <c r="Z34" s="11">
        <v>26.2</v>
      </c>
      <c r="AA34" s="11">
        <v>8.1999999999999993</v>
      </c>
      <c r="AB34" s="11">
        <v>3.6</v>
      </c>
      <c r="AC34" s="11">
        <v>60</v>
      </c>
      <c r="AD34" s="11">
        <v>5.4</v>
      </c>
      <c r="AE34" s="11">
        <v>49</v>
      </c>
      <c r="AF34" s="11">
        <v>45</v>
      </c>
      <c r="AG34" s="11">
        <v>11.2</v>
      </c>
      <c r="AH34" s="11">
        <v>6.4</v>
      </c>
      <c r="AI34" s="11">
        <v>8.6</v>
      </c>
      <c r="AJ34" s="11">
        <v>9.1999999999999993</v>
      </c>
      <c r="AK34" s="11">
        <v>23.4</v>
      </c>
      <c r="AL34" s="11">
        <v>4.8</v>
      </c>
      <c r="AM34" s="11">
        <v>14.8</v>
      </c>
      <c r="AN34" s="11">
        <v>17.2</v>
      </c>
      <c r="AO34" s="11">
        <v>13</v>
      </c>
      <c r="AP34" s="11">
        <v>31.6</v>
      </c>
      <c r="AQ34" s="11">
        <v>4.5999999999999996</v>
      </c>
      <c r="AR34" s="11">
        <v>6.4</v>
      </c>
      <c r="AS34" s="11">
        <v>59.8</v>
      </c>
      <c r="AT34" s="11">
        <v>5.6</v>
      </c>
      <c r="AV34" s="101"/>
      <c r="AW34" s="104"/>
      <c r="AX34" s="14">
        <v>5</v>
      </c>
      <c r="AY34" s="11">
        <v>26</v>
      </c>
      <c r="AZ34" s="11">
        <v>60</v>
      </c>
      <c r="BA34" s="11">
        <v>41.2</v>
      </c>
      <c r="BB34" s="11">
        <v>10.6</v>
      </c>
      <c r="BC34" s="11">
        <v>3.4</v>
      </c>
      <c r="BD34" s="11">
        <v>22.8</v>
      </c>
      <c r="BF34" s="101"/>
      <c r="BG34" s="104"/>
      <c r="BH34" s="14">
        <v>5</v>
      </c>
      <c r="BI34" s="11">
        <v>10.4</v>
      </c>
      <c r="BJ34" s="11">
        <v>21.8</v>
      </c>
      <c r="BK34" s="11">
        <v>1</v>
      </c>
      <c r="BM34" s="101"/>
      <c r="BN34" s="104"/>
      <c r="BO34" s="14">
        <v>5</v>
      </c>
      <c r="BP34" s="11">
        <v>14.6</v>
      </c>
      <c r="BQ34" s="11">
        <v>23.8</v>
      </c>
      <c r="BR34" s="11">
        <v>1</v>
      </c>
    </row>
    <row r="35" spans="2:70" x14ac:dyDescent="0.3">
      <c r="B35" s="101"/>
      <c r="C35" s="104"/>
      <c r="D35" s="14">
        <v>6</v>
      </c>
      <c r="E35" s="11">
        <v>40.6</v>
      </c>
      <c r="F35" s="11">
        <v>899.65599999999995</v>
      </c>
      <c r="G35" s="11"/>
      <c r="H35" s="101"/>
      <c r="I35" s="104"/>
      <c r="J35" s="14">
        <v>6</v>
      </c>
      <c r="K35" s="28">
        <v>997.28800000000001</v>
      </c>
      <c r="L35" s="28">
        <v>410.84300000000002</v>
      </c>
      <c r="M35" s="28">
        <v>300.23099999999999</v>
      </c>
      <c r="N35" s="28">
        <v>236.12100000000001</v>
      </c>
      <c r="O35" s="28">
        <v>92.16</v>
      </c>
      <c r="P35" s="28">
        <v>194.613</v>
      </c>
      <c r="Q35" s="28">
        <v>115.495</v>
      </c>
      <c r="R35" s="28">
        <v>424.98899999999998</v>
      </c>
      <c r="T35" s="101"/>
      <c r="U35" s="104"/>
      <c r="V35" s="14">
        <v>6</v>
      </c>
      <c r="W35" s="11">
        <v>21</v>
      </c>
      <c r="X35" s="11">
        <v>19.8</v>
      </c>
      <c r="Y35" s="11">
        <v>20.2</v>
      </c>
      <c r="Z35" s="11">
        <v>24.4</v>
      </c>
      <c r="AA35" s="11">
        <v>6.6</v>
      </c>
      <c r="AB35" s="11">
        <v>8</v>
      </c>
      <c r="AC35" s="11">
        <v>15.2</v>
      </c>
      <c r="AD35" s="11">
        <v>6.8</v>
      </c>
      <c r="AE35" s="11">
        <v>5.6</v>
      </c>
      <c r="AF35" s="11">
        <v>8</v>
      </c>
      <c r="AG35" s="11">
        <v>8.1999999999999993</v>
      </c>
      <c r="AH35" s="11">
        <v>27.8</v>
      </c>
      <c r="AI35" s="11">
        <v>10.199999999999999</v>
      </c>
      <c r="AJ35" s="11">
        <v>8</v>
      </c>
      <c r="AK35" s="11">
        <v>6.8</v>
      </c>
      <c r="AL35" s="11">
        <v>5.2</v>
      </c>
      <c r="AM35" s="11">
        <v>12.4</v>
      </c>
      <c r="AN35" s="11">
        <v>12</v>
      </c>
      <c r="AO35" s="11">
        <v>6</v>
      </c>
      <c r="AP35" s="11">
        <v>7.6</v>
      </c>
      <c r="AQ35" s="11">
        <v>20.6</v>
      </c>
      <c r="AR35" s="11">
        <v>21.8</v>
      </c>
      <c r="AS35" s="11">
        <v>6</v>
      </c>
      <c r="AT35" s="11">
        <v>4.8</v>
      </c>
      <c r="AV35" s="101"/>
      <c r="AW35" s="104"/>
      <c r="AX35" s="14">
        <v>6</v>
      </c>
      <c r="AY35" s="11">
        <v>60</v>
      </c>
      <c r="AZ35" s="11">
        <v>60</v>
      </c>
      <c r="BA35" s="11">
        <v>38.6</v>
      </c>
      <c r="BB35" s="11">
        <v>19.2</v>
      </c>
      <c r="BC35" s="11">
        <v>38</v>
      </c>
      <c r="BD35" s="11">
        <v>5</v>
      </c>
      <c r="BF35" s="101"/>
      <c r="BG35" s="104"/>
      <c r="BH35" s="14">
        <v>6</v>
      </c>
      <c r="BI35" s="11">
        <v>22.2</v>
      </c>
      <c r="BJ35" s="11">
        <v>8</v>
      </c>
      <c r="BK35" s="11">
        <v>4</v>
      </c>
      <c r="BM35" s="101"/>
      <c r="BN35" s="104"/>
      <c r="BO35" s="14">
        <v>6</v>
      </c>
      <c r="BP35" s="11">
        <v>14</v>
      </c>
      <c r="BQ35" s="11">
        <v>20.399999999999999</v>
      </c>
      <c r="BR35" s="11">
        <v>4</v>
      </c>
    </row>
    <row r="36" spans="2:70" x14ac:dyDescent="0.3">
      <c r="B36" s="101"/>
      <c r="C36" s="104"/>
      <c r="D36" s="14">
        <v>7</v>
      </c>
      <c r="E36" s="11">
        <v>46.6</v>
      </c>
      <c r="F36" s="11">
        <v>567.31600000000003</v>
      </c>
      <c r="G36" s="11"/>
      <c r="H36" s="101"/>
      <c r="I36" s="104"/>
      <c r="J36" s="14">
        <v>7</v>
      </c>
      <c r="K36" s="28">
        <v>370.98099999999999</v>
      </c>
      <c r="L36" s="28">
        <v>544.60900000000004</v>
      </c>
      <c r="M36" s="28">
        <v>993.70600000000002</v>
      </c>
      <c r="N36" s="28">
        <v>125.086</v>
      </c>
      <c r="O36" s="28">
        <v>89.4709</v>
      </c>
      <c r="P36" s="28">
        <v>371.863</v>
      </c>
      <c r="Q36" s="28">
        <v>317.11599999999999</v>
      </c>
      <c r="R36" s="28">
        <v>488.74099999999999</v>
      </c>
      <c r="T36" s="101"/>
      <c r="U36" s="104"/>
      <c r="V36" s="14">
        <v>7</v>
      </c>
      <c r="W36" s="11">
        <v>38.6</v>
      </c>
      <c r="X36" s="11">
        <v>17.399999999999999</v>
      </c>
      <c r="Y36" s="11">
        <v>33.799999999999997</v>
      </c>
      <c r="Z36" s="11">
        <v>11.8</v>
      </c>
      <c r="AA36" s="11">
        <v>15.2</v>
      </c>
      <c r="AB36" s="11">
        <v>7.4</v>
      </c>
      <c r="AC36" s="11">
        <v>17.399999999999999</v>
      </c>
      <c r="AD36" s="11">
        <v>4.5999999999999996</v>
      </c>
      <c r="AE36" s="11">
        <v>6.2</v>
      </c>
      <c r="AF36" s="11">
        <v>7.4</v>
      </c>
      <c r="AG36" s="11">
        <v>11.4</v>
      </c>
      <c r="AH36" s="11">
        <v>7.2</v>
      </c>
      <c r="AI36" s="11">
        <v>10.4</v>
      </c>
      <c r="AJ36" s="11">
        <v>6.2</v>
      </c>
      <c r="AK36" s="11">
        <v>5</v>
      </c>
      <c r="AL36" s="11">
        <v>4.5999999999999996</v>
      </c>
      <c r="AM36" s="11">
        <v>7.8</v>
      </c>
      <c r="AN36" s="11">
        <v>11.6</v>
      </c>
      <c r="AO36" s="11">
        <v>5.4</v>
      </c>
      <c r="AP36" s="11">
        <v>5.4</v>
      </c>
      <c r="AQ36" s="11">
        <v>4.8</v>
      </c>
      <c r="AR36" s="11">
        <v>12.6</v>
      </c>
      <c r="AS36" s="11">
        <v>6.2</v>
      </c>
      <c r="AT36" s="11">
        <v>4.5999999999999996</v>
      </c>
      <c r="AV36" s="101"/>
      <c r="AW36" s="104"/>
      <c r="AX36" s="14">
        <v>7</v>
      </c>
      <c r="AY36" s="11">
        <v>60</v>
      </c>
      <c r="AZ36" s="11">
        <v>59.8</v>
      </c>
      <c r="BA36" s="11">
        <v>8.8000000000000007</v>
      </c>
      <c r="BB36" s="11">
        <v>6.8</v>
      </c>
      <c r="BC36" s="11">
        <v>21</v>
      </c>
      <c r="BD36" s="11">
        <v>4.5999999999999996</v>
      </c>
      <c r="BF36" s="101"/>
      <c r="BG36" s="104"/>
      <c r="BH36" s="14">
        <v>7</v>
      </c>
      <c r="BI36" s="11">
        <v>33.6</v>
      </c>
      <c r="BJ36" s="11">
        <v>2.6</v>
      </c>
      <c r="BK36" s="11">
        <v>8</v>
      </c>
      <c r="BM36" s="101"/>
      <c r="BN36" s="104"/>
      <c r="BO36" s="14">
        <v>7</v>
      </c>
      <c r="BP36" s="11">
        <v>11.2</v>
      </c>
      <c r="BQ36" s="11">
        <v>25.4</v>
      </c>
      <c r="BR36" s="11">
        <v>3</v>
      </c>
    </row>
    <row r="37" spans="2:70" x14ac:dyDescent="0.3">
      <c r="B37" s="101"/>
      <c r="C37" s="104"/>
      <c r="D37" s="14">
        <v>8</v>
      </c>
      <c r="E37" s="11">
        <v>46.8</v>
      </c>
      <c r="F37" s="11">
        <v>496.99</v>
      </c>
      <c r="G37" s="11"/>
      <c r="H37" s="101"/>
      <c r="I37" s="104"/>
      <c r="J37" s="14">
        <v>8</v>
      </c>
      <c r="K37" s="28">
        <v>1056.27</v>
      </c>
      <c r="L37" s="28">
        <v>980.96900000000005</v>
      </c>
      <c r="M37" s="28">
        <v>1001.52</v>
      </c>
      <c r="N37" s="28">
        <v>67.881</v>
      </c>
      <c r="O37" s="28">
        <v>490.22</v>
      </c>
      <c r="P37" s="28">
        <v>859.68700000000001</v>
      </c>
      <c r="Q37" s="28">
        <v>225.42699999999999</v>
      </c>
      <c r="R37" s="28">
        <v>923.43499999999995</v>
      </c>
      <c r="T37" s="101"/>
      <c r="U37" s="104"/>
      <c r="V37" s="14">
        <v>8</v>
      </c>
      <c r="W37" s="11">
        <v>31.6</v>
      </c>
      <c r="X37" s="11">
        <v>16.8</v>
      </c>
      <c r="Y37" s="11">
        <v>15.8</v>
      </c>
      <c r="Z37" s="11">
        <v>60</v>
      </c>
      <c r="AA37" s="11">
        <v>17.8</v>
      </c>
      <c r="AB37" s="11">
        <v>4.5999999999999996</v>
      </c>
      <c r="AC37" s="11">
        <v>60</v>
      </c>
      <c r="AD37" s="11">
        <v>16</v>
      </c>
      <c r="AE37" s="11">
        <v>36</v>
      </c>
      <c r="AF37" s="11">
        <v>6.6</v>
      </c>
      <c r="AG37" s="11">
        <v>40.799999999999997</v>
      </c>
      <c r="AH37" s="11">
        <v>32</v>
      </c>
      <c r="AI37" s="11">
        <v>6.6</v>
      </c>
      <c r="AJ37" s="11">
        <v>10</v>
      </c>
      <c r="AK37" s="11">
        <v>5.2</v>
      </c>
      <c r="AL37" s="11">
        <v>17.8</v>
      </c>
      <c r="AM37" s="11">
        <v>9.6</v>
      </c>
      <c r="AN37" s="11">
        <v>5.6</v>
      </c>
      <c r="AO37" s="11">
        <v>5.4</v>
      </c>
      <c r="AP37" s="11">
        <v>10.199999999999999</v>
      </c>
      <c r="AQ37" s="11">
        <v>5.4</v>
      </c>
      <c r="AR37" s="11">
        <v>9.8000000000000007</v>
      </c>
      <c r="AS37" s="11">
        <v>7.2</v>
      </c>
      <c r="AT37" s="11">
        <v>3.2</v>
      </c>
      <c r="AV37" s="101"/>
      <c r="AW37" s="104"/>
      <c r="AX37" s="14">
        <v>8</v>
      </c>
      <c r="AY37" s="11">
        <v>54.8</v>
      </c>
      <c r="AZ37" s="11">
        <v>38.4</v>
      </c>
      <c r="BA37" s="11">
        <v>59.8</v>
      </c>
      <c r="BB37" s="11">
        <v>60</v>
      </c>
      <c r="BC37" s="11">
        <v>60</v>
      </c>
      <c r="BD37" s="11">
        <v>4.5999999999999996</v>
      </c>
      <c r="BF37" s="101"/>
      <c r="BG37" s="104"/>
      <c r="BH37" s="14">
        <v>8</v>
      </c>
      <c r="BI37" s="11">
        <v>33</v>
      </c>
      <c r="BJ37" s="11">
        <v>5</v>
      </c>
      <c r="BK37" s="11">
        <v>8</v>
      </c>
      <c r="BM37" s="101"/>
      <c r="BN37" s="104"/>
      <c r="BO37" s="14">
        <v>8</v>
      </c>
      <c r="BP37" s="11">
        <v>7.8</v>
      </c>
      <c r="BQ37" s="11">
        <v>31</v>
      </c>
      <c r="BR37" s="11">
        <v>2</v>
      </c>
    </row>
    <row r="38" spans="2:70" ht="14.4" customHeight="1" x14ac:dyDescent="0.3">
      <c r="B38" s="101"/>
      <c r="C38" s="104"/>
      <c r="D38" s="14" t="s">
        <v>10</v>
      </c>
      <c r="E38" s="9">
        <f t="shared" ref="E38" si="24">AVERAGE(E30:E37)</f>
        <v>47.175000000000004</v>
      </c>
      <c r="F38" s="9">
        <f>AVERAGE(F30:F37)</f>
        <v>778.04949999999997</v>
      </c>
      <c r="G38" s="11"/>
      <c r="H38" s="101"/>
      <c r="I38" s="104"/>
      <c r="J38" s="14" t="s">
        <v>10</v>
      </c>
      <c r="K38" s="9">
        <f>AVERAGE(K30:K37)</f>
        <v>678.09175000000005</v>
      </c>
      <c r="L38" s="9">
        <f t="shared" ref="L38:R38" si="25">AVERAGE(L30:L37)</f>
        <v>511.66374999999999</v>
      </c>
      <c r="M38" s="9">
        <f t="shared" si="25"/>
        <v>671.91174999999998</v>
      </c>
      <c r="N38" s="9">
        <f t="shared" si="25"/>
        <v>257.28440000000001</v>
      </c>
      <c r="O38" s="9">
        <f t="shared" si="25"/>
        <v>338.24623750000001</v>
      </c>
      <c r="P38" s="9">
        <f t="shared" si="25"/>
        <v>469.74849999999992</v>
      </c>
      <c r="Q38" s="9">
        <f t="shared" si="25"/>
        <v>267.59648750000002</v>
      </c>
      <c r="R38" s="9">
        <f t="shared" si="25"/>
        <v>382.93696249999999</v>
      </c>
      <c r="T38" s="101"/>
      <c r="U38" s="104"/>
      <c r="V38" s="14" t="s">
        <v>10</v>
      </c>
      <c r="W38" s="9">
        <f>AVERAGE(W30:W37)</f>
        <v>31.974999999999998</v>
      </c>
      <c r="X38" s="9">
        <f t="shared" ref="X38:AT38" si="26">AVERAGE(X30:X37)</f>
        <v>24.925000000000004</v>
      </c>
      <c r="Y38" s="9">
        <f t="shared" si="26"/>
        <v>23.225000000000001</v>
      </c>
      <c r="Z38" s="9">
        <f t="shared" si="26"/>
        <v>24.675000000000001</v>
      </c>
      <c r="AA38" s="9">
        <f t="shared" si="26"/>
        <v>17.100000000000001</v>
      </c>
      <c r="AB38" s="9">
        <f t="shared" si="26"/>
        <v>24.8</v>
      </c>
      <c r="AC38" s="9">
        <f t="shared" si="26"/>
        <v>34.174999999999997</v>
      </c>
      <c r="AD38" s="9">
        <f t="shared" si="26"/>
        <v>13.2</v>
      </c>
      <c r="AE38" s="9">
        <f t="shared" si="26"/>
        <v>23.999999999999996</v>
      </c>
      <c r="AF38" s="9">
        <f t="shared" si="26"/>
        <v>17.549999999999997</v>
      </c>
      <c r="AG38" s="9">
        <f t="shared" si="26"/>
        <v>13.85</v>
      </c>
      <c r="AH38" s="9">
        <f t="shared" si="26"/>
        <v>22.75</v>
      </c>
      <c r="AI38" s="9">
        <f t="shared" si="26"/>
        <v>11.200000000000001</v>
      </c>
      <c r="AJ38" s="9">
        <f t="shared" si="26"/>
        <v>14.5</v>
      </c>
      <c r="AK38" s="9">
        <f t="shared" si="26"/>
        <v>19.3</v>
      </c>
      <c r="AL38" s="9">
        <f t="shared" si="26"/>
        <v>10.125</v>
      </c>
      <c r="AM38" s="9">
        <f t="shared" si="26"/>
        <v>10.799999999999999</v>
      </c>
      <c r="AN38" s="9">
        <f t="shared" si="26"/>
        <v>13.874999999999998</v>
      </c>
      <c r="AO38" s="9">
        <f t="shared" si="26"/>
        <v>8.35</v>
      </c>
      <c r="AP38" s="9">
        <f t="shared" si="26"/>
        <v>10.850000000000001</v>
      </c>
      <c r="AQ38" s="9">
        <f t="shared" si="26"/>
        <v>12.4</v>
      </c>
      <c r="AR38" s="9">
        <f t="shared" si="26"/>
        <v>13.2</v>
      </c>
      <c r="AS38" s="9">
        <f t="shared" si="26"/>
        <v>17.45</v>
      </c>
      <c r="AT38" s="9">
        <f t="shared" si="26"/>
        <v>7.2</v>
      </c>
      <c r="AV38" s="101"/>
      <c r="AW38" s="104"/>
      <c r="AX38" s="14" t="s">
        <v>10</v>
      </c>
      <c r="AY38" s="9">
        <f t="shared" ref="AY38:BD38" si="27">AVERAGE(AY30:AY37)</f>
        <v>31.25</v>
      </c>
      <c r="AZ38" s="9">
        <f t="shared" si="27"/>
        <v>35.324999999999996</v>
      </c>
      <c r="BA38" s="9">
        <f t="shared" si="27"/>
        <v>31.199999999999996</v>
      </c>
      <c r="BB38" s="9">
        <f t="shared" si="27"/>
        <v>14.9</v>
      </c>
      <c r="BC38" s="9">
        <f t="shared" si="27"/>
        <v>20.2</v>
      </c>
      <c r="BD38" s="9">
        <f t="shared" si="27"/>
        <v>8.5500000000000007</v>
      </c>
      <c r="BF38" s="101"/>
      <c r="BG38" s="104"/>
      <c r="BH38" s="14" t="s">
        <v>10</v>
      </c>
      <c r="BI38" s="9">
        <f>AVERAGE(BI30:BI37)</f>
        <v>19.8</v>
      </c>
      <c r="BJ38" s="9">
        <f>AVERAGE(BJ30:BJ37)</f>
        <v>12.749999999999998</v>
      </c>
      <c r="BK38" s="9">
        <f t="shared" ref="BK38" si="28">AVERAGE(BK30:BK37)</f>
        <v>4.25</v>
      </c>
      <c r="BM38" s="101"/>
      <c r="BN38" s="104"/>
      <c r="BO38" s="14" t="s">
        <v>10</v>
      </c>
      <c r="BP38" s="9">
        <f>AVERAGE(BP30:BP37)</f>
        <v>18.599999999999998</v>
      </c>
      <c r="BQ38" s="9">
        <f>AVERAGE(BQ30:BQ37)</f>
        <v>16.25</v>
      </c>
      <c r="BR38" s="9">
        <f t="shared" ref="BR38" si="29">AVERAGE(BR30:BR37)</f>
        <v>1.5</v>
      </c>
    </row>
    <row r="39" spans="2:70" x14ac:dyDescent="0.3">
      <c r="B39" s="101"/>
      <c r="C39" s="105"/>
      <c r="D39" s="14" t="s">
        <v>1</v>
      </c>
      <c r="E39" s="9">
        <f t="shared" ref="E39:F39" si="30">STDEV(E30:E37)/SQRT(8)</f>
        <v>1.1086913134734249</v>
      </c>
      <c r="F39" s="9">
        <f t="shared" si="30"/>
        <v>85.546284627512819</v>
      </c>
      <c r="G39" s="11"/>
      <c r="H39" s="101"/>
      <c r="I39" s="105"/>
      <c r="J39" s="14" t="s">
        <v>1</v>
      </c>
      <c r="K39" s="9">
        <f>STDEV(K30:K37)/SQRT(8)</f>
        <v>97.187150409063463</v>
      </c>
      <c r="L39" s="9">
        <f t="shared" ref="L39:R39" si="31">STDEV(L30:L37)/SQRT(8)</f>
        <v>128.68646458665535</v>
      </c>
      <c r="M39" s="9">
        <f t="shared" si="31"/>
        <v>105.2342314223965</v>
      </c>
      <c r="N39" s="9">
        <f t="shared" si="31"/>
        <v>104.29148597639521</v>
      </c>
      <c r="O39" s="9">
        <f t="shared" si="31"/>
        <v>75.56290321888855</v>
      </c>
      <c r="P39" s="9">
        <f t="shared" si="31"/>
        <v>119.88834713643838</v>
      </c>
      <c r="Q39" s="9">
        <f t="shared" si="31"/>
        <v>49.371959508862936</v>
      </c>
      <c r="R39" s="9">
        <f t="shared" si="31"/>
        <v>110.59291729637494</v>
      </c>
      <c r="T39" s="101"/>
      <c r="U39" s="105"/>
      <c r="V39" s="14" t="s">
        <v>1</v>
      </c>
      <c r="W39" s="9">
        <f>STDEV(W30:W37)/SQRT(8)</f>
        <v>6.9187568557199217</v>
      </c>
      <c r="X39" s="9">
        <f t="shared" ref="X39:AT39" si="32">STDEV(X30:X37)/SQRT(8)</f>
        <v>6.2250573720821425</v>
      </c>
      <c r="Y39" s="9">
        <f t="shared" si="32"/>
        <v>3.6700403851417502</v>
      </c>
      <c r="Z39" s="9">
        <f t="shared" si="32"/>
        <v>8.267227683536273</v>
      </c>
      <c r="AA39" s="9">
        <f t="shared" si="32"/>
        <v>4.8244910908524101</v>
      </c>
      <c r="AB39" s="9">
        <f t="shared" si="32"/>
        <v>8.2662826331688262</v>
      </c>
      <c r="AC39" s="9">
        <f t="shared" si="32"/>
        <v>8.3755117114461424</v>
      </c>
      <c r="AD39" s="9">
        <f t="shared" si="32"/>
        <v>5.1874849397371747</v>
      </c>
      <c r="AE39" s="9">
        <f t="shared" si="32"/>
        <v>6.0083275543199219</v>
      </c>
      <c r="AF39" s="9">
        <f t="shared" si="32"/>
        <v>5.3596041964735743</v>
      </c>
      <c r="AG39" s="9">
        <f t="shared" si="32"/>
        <v>4.0138599164110627</v>
      </c>
      <c r="AH39" s="9">
        <f t="shared" si="32"/>
        <v>6.5448725841575506</v>
      </c>
      <c r="AI39" s="9">
        <f t="shared" si="32"/>
        <v>1.9809809979617952</v>
      </c>
      <c r="AJ39" s="9">
        <f t="shared" si="32"/>
        <v>4.9260241864727252</v>
      </c>
      <c r="AK39" s="9">
        <f t="shared" si="32"/>
        <v>6.408587988004844</v>
      </c>
      <c r="AL39" s="9">
        <f t="shared" si="32"/>
        <v>2.5626263035075105</v>
      </c>
      <c r="AM39" s="9">
        <f t="shared" si="32"/>
        <v>1.2677313820927762</v>
      </c>
      <c r="AN39" s="9">
        <f t="shared" si="32"/>
        <v>2.6915044916498712</v>
      </c>
      <c r="AO39" s="9">
        <f t="shared" si="32"/>
        <v>1.5555201243130403</v>
      </c>
      <c r="AP39" s="9">
        <f t="shared" si="32"/>
        <v>3.3668022132072357</v>
      </c>
      <c r="AQ39" s="9">
        <f t="shared" si="32"/>
        <v>2.7681866163351674</v>
      </c>
      <c r="AR39" s="9">
        <f t="shared" si="32"/>
        <v>1.843521474941757</v>
      </c>
      <c r="AS39" s="9">
        <f t="shared" si="32"/>
        <v>6.850938413302015</v>
      </c>
      <c r="AT39" s="9">
        <f t="shared" si="32"/>
        <v>2.2443580055648105</v>
      </c>
      <c r="AV39" s="101"/>
      <c r="AW39" s="105"/>
      <c r="AX39" s="14" t="s">
        <v>1</v>
      </c>
      <c r="AY39" s="9">
        <f t="shared" ref="AY39:BD39" si="33">STDEV(AY30:AY37)/SQRT(8)</f>
        <v>8.3372443203460715</v>
      </c>
      <c r="AZ39" s="9">
        <f t="shared" si="33"/>
        <v>7.888593709545809</v>
      </c>
      <c r="BA39" s="9">
        <f t="shared" si="33"/>
        <v>7.5945469158563297</v>
      </c>
      <c r="BB39" s="9">
        <f t="shared" si="33"/>
        <v>6.657970518752049</v>
      </c>
      <c r="BC39" s="9">
        <f t="shared" si="33"/>
        <v>6.8876701430890259</v>
      </c>
      <c r="BD39" s="9">
        <f t="shared" si="33"/>
        <v>2.1849321663220049</v>
      </c>
      <c r="BF39" s="101"/>
      <c r="BG39" s="105"/>
      <c r="BH39" s="14" t="s">
        <v>1</v>
      </c>
      <c r="BI39" s="9">
        <f>STDEV(BI30:BI37)/SQRT(8)</f>
        <v>3.2237954561133577</v>
      </c>
      <c r="BJ39" s="9">
        <f>STDEV(BJ30:BJ37)/SQRT(8)</f>
        <v>2.4138735911985365</v>
      </c>
      <c r="BK39" s="9">
        <f t="shared" ref="BK39" si="34">STDEV(BK30:BK37)/SQRT(8)</f>
        <v>0.92098549701625909</v>
      </c>
      <c r="BM39" s="101"/>
      <c r="BN39" s="105"/>
      <c r="BO39" s="14" t="s">
        <v>1</v>
      </c>
      <c r="BP39" s="9">
        <f>STDEV(BP30:BP37)/SQRT(8)</f>
        <v>3.2124756808418033</v>
      </c>
      <c r="BQ39" s="9">
        <f>STDEV(BQ30:BQ37)/SQRT(8)</f>
        <v>3.5504023916814194</v>
      </c>
      <c r="BR39" s="9">
        <f t="shared" ref="BR39" si="35">STDEV(BR30:BR37)/SQRT(8)</f>
        <v>0.5</v>
      </c>
    </row>
    <row r="40" spans="2:70" x14ac:dyDescent="0.3">
      <c r="B40" s="101"/>
      <c r="C40" s="106" t="s">
        <v>7</v>
      </c>
      <c r="D40" s="17">
        <v>1</v>
      </c>
      <c r="E40" s="11">
        <v>51.8</v>
      </c>
      <c r="F40" s="11">
        <v>830.56299999999999</v>
      </c>
      <c r="G40" s="11"/>
      <c r="H40" s="101"/>
      <c r="I40" s="106" t="s">
        <v>7</v>
      </c>
      <c r="J40" s="17">
        <v>1</v>
      </c>
      <c r="K40" s="28">
        <v>511.714</v>
      </c>
      <c r="L40" s="28">
        <v>363.09699999999998</v>
      </c>
      <c r="M40" s="28">
        <v>348.41300000000001</v>
      </c>
      <c r="N40" s="28">
        <v>103.986</v>
      </c>
      <c r="O40" s="28">
        <v>273.92700000000002</v>
      </c>
      <c r="P40" s="28">
        <v>270.72699999999998</v>
      </c>
      <c r="Q40" s="28">
        <v>476.32499999999999</v>
      </c>
      <c r="R40" s="28">
        <v>143.51599999999999</v>
      </c>
      <c r="T40" s="101"/>
      <c r="U40" s="106" t="s">
        <v>7</v>
      </c>
      <c r="V40" s="17">
        <v>1</v>
      </c>
      <c r="W40" s="11">
        <v>60</v>
      </c>
      <c r="X40" s="11">
        <v>60</v>
      </c>
      <c r="Y40" s="11">
        <v>60</v>
      </c>
      <c r="Z40" s="11">
        <v>60</v>
      </c>
      <c r="AA40" s="11">
        <v>60</v>
      </c>
      <c r="AB40" s="11">
        <v>60</v>
      </c>
      <c r="AC40" s="11">
        <v>43.8</v>
      </c>
      <c r="AD40" s="11">
        <v>52.2</v>
      </c>
      <c r="AE40" s="11">
        <v>60</v>
      </c>
      <c r="AF40" s="11">
        <v>60</v>
      </c>
      <c r="AG40" s="11">
        <v>60</v>
      </c>
      <c r="AH40" s="11">
        <v>60</v>
      </c>
      <c r="AI40" s="11">
        <v>60</v>
      </c>
      <c r="AJ40" s="11">
        <v>60</v>
      </c>
      <c r="AK40" s="11">
        <v>60</v>
      </c>
      <c r="AL40" s="11">
        <v>60</v>
      </c>
      <c r="AM40" s="11">
        <v>60</v>
      </c>
      <c r="AN40" s="11">
        <v>60</v>
      </c>
      <c r="AO40" s="11">
        <v>60</v>
      </c>
      <c r="AP40" s="11">
        <v>49.6</v>
      </c>
      <c r="AQ40" s="11">
        <v>41.2</v>
      </c>
      <c r="AR40" s="11">
        <v>60</v>
      </c>
      <c r="AS40" s="11">
        <v>50</v>
      </c>
      <c r="AT40" s="11">
        <v>60</v>
      </c>
      <c r="AV40" s="101"/>
      <c r="AW40" s="106" t="s">
        <v>7</v>
      </c>
      <c r="AX40" s="17">
        <v>1</v>
      </c>
      <c r="AY40" s="11">
        <v>60</v>
      </c>
      <c r="AZ40" s="11">
        <v>54</v>
      </c>
      <c r="BA40" s="11">
        <v>60</v>
      </c>
      <c r="BB40" s="11">
        <v>59.8</v>
      </c>
      <c r="BC40" s="11">
        <v>59</v>
      </c>
      <c r="BD40" s="11">
        <v>60</v>
      </c>
      <c r="BF40" s="101"/>
      <c r="BG40" s="106" t="s">
        <v>7</v>
      </c>
      <c r="BH40" s="17">
        <v>1</v>
      </c>
      <c r="BI40" s="11">
        <v>0.6</v>
      </c>
      <c r="BJ40" s="11">
        <v>10.199999999999999</v>
      </c>
      <c r="BK40" s="11">
        <v>0</v>
      </c>
      <c r="BM40" s="101"/>
      <c r="BN40" s="106" t="s">
        <v>7</v>
      </c>
      <c r="BO40" s="17">
        <v>1</v>
      </c>
      <c r="BP40" s="11">
        <v>53.2</v>
      </c>
      <c r="BQ40" s="11">
        <v>0</v>
      </c>
      <c r="BR40" s="11">
        <v>0</v>
      </c>
    </row>
    <row r="41" spans="2:70" x14ac:dyDescent="0.3">
      <c r="B41" s="101"/>
      <c r="C41" s="107"/>
      <c r="D41" s="17">
        <v>2</v>
      </c>
      <c r="E41" s="11">
        <v>49.2</v>
      </c>
      <c r="F41" s="11">
        <v>1259.6199999999999</v>
      </c>
      <c r="G41" s="11"/>
      <c r="H41" s="101"/>
      <c r="I41" s="107"/>
      <c r="J41" s="17">
        <v>2</v>
      </c>
      <c r="K41" s="28">
        <v>1166.73</v>
      </c>
      <c r="L41" s="28">
        <v>130.483</v>
      </c>
      <c r="M41" s="28">
        <v>259.93599999999998</v>
      </c>
      <c r="N41" s="28">
        <v>112.11199999999999</v>
      </c>
      <c r="O41" s="28">
        <v>1157.6600000000001</v>
      </c>
      <c r="P41" s="28">
        <v>797.00199999999995</v>
      </c>
      <c r="Q41" s="28">
        <v>56.613</v>
      </c>
      <c r="R41" s="28">
        <v>50.469700000000003</v>
      </c>
      <c r="T41" s="101"/>
      <c r="U41" s="107"/>
      <c r="V41" s="17">
        <v>2</v>
      </c>
      <c r="W41" s="11">
        <v>30.6</v>
      </c>
      <c r="X41" s="11">
        <v>34.4</v>
      </c>
      <c r="Y41" s="11">
        <v>22.2</v>
      </c>
      <c r="Z41" s="11">
        <v>4.8</v>
      </c>
      <c r="AA41" s="11">
        <v>17.8</v>
      </c>
      <c r="AB41" s="11">
        <v>60</v>
      </c>
      <c r="AC41" s="11">
        <v>60</v>
      </c>
      <c r="AD41" s="11">
        <v>31</v>
      </c>
      <c r="AE41" s="11">
        <v>44</v>
      </c>
      <c r="AF41" s="11">
        <v>24.2</v>
      </c>
      <c r="AG41" s="11">
        <v>19</v>
      </c>
      <c r="AH41" s="11">
        <v>28.6</v>
      </c>
      <c r="AI41" s="11">
        <v>16</v>
      </c>
      <c r="AJ41" s="11">
        <v>16.8</v>
      </c>
      <c r="AK41" s="11">
        <v>20.8</v>
      </c>
      <c r="AL41" s="11">
        <v>24.2</v>
      </c>
      <c r="AM41" s="11">
        <v>23</v>
      </c>
      <c r="AN41" s="11">
        <v>12.8</v>
      </c>
      <c r="AO41" s="11">
        <v>9.1999999999999993</v>
      </c>
      <c r="AP41" s="11">
        <v>12.8</v>
      </c>
      <c r="AQ41" s="11">
        <v>4</v>
      </c>
      <c r="AR41" s="11">
        <v>13.8</v>
      </c>
      <c r="AS41" s="11">
        <v>7.6</v>
      </c>
      <c r="AT41" s="11">
        <v>8</v>
      </c>
      <c r="AV41" s="101"/>
      <c r="AW41" s="107"/>
      <c r="AX41" s="17">
        <v>2</v>
      </c>
      <c r="AY41" s="11">
        <v>21.2</v>
      </c>
      <c r="AZ41" s="11">
        <v>9.6</v>
      </c>
      <c r="BA41" s="11">
        <v>14.2</v>
      </c>
      <c r="BB41" s="11">
        <v>10.199999999999999</v>
      </c>
      <c r="BC41" s="11">
        <v>5.8</v>
      </c>
      <c r="BD41" s="11">
        <v>11.8</v>
      </c>
      <c r="BF41" s="101"/>
      <c r="BG41" s="107"/>
      <c r="BH41" s="17">
        <v>2</v>
      </c>
      <c r="BI41" s="11">
        <v>13.4</v>
      </c>
      <c r="BJ41" s="11">
        <v>15.8</v>
      </c>
      <c r="BK41" s="11">
        <v>3</v>
      </c>
      <c r="BM41" s="101"/>
      <c r="BN41" s="107"/>
      <c r="BO41" s="17">
        <v>2</v>
      </c>
      <c r="BP41" s="11">
        <v>28.6</v>
      </c>
      <c r="BQ41" s="11">
        <v>5.8</v>
      </c>
      <c r="BR41" s="11">
        <v>0</v>
      </c>
    </row>
    <row r="42" spans="2:70" x14ac:dyDescent="0.3">
      <c r="B42" s="101"/>
      <c r="C42" s="107"/>
      <c r="D42" s="17">
        <v>3</v>
      </c>
      <c r="E42" s="11">
        <v>47.6</v>
      </c>
      <c r="F42" s="11">
        <v>1154.22</v>
      </c>
      <c r="G42" s="11"/>
      <c r="H42" s="101"/>
      <c r="I42" s="107"/>
      <c r="J42" s="17">
        <v>3</v>
      </c>
      <c r="K42" s="28">
        <v>447.48500000000001</v>
      </c>
      <c r="L42" s="28">
        <v>1187.1199999999999</v>
      </c>
      <c r="M42" s="28">
        <v>1568.41</v>
      </c>
      <c r="N42" s="28">
        <v>337.21800000000002</v>
      </c>
      <c r="O42" s="28">
        <v>419.46899999999999</v>
      </c>
      <c r="P42" s="28">
        <v>120.29300000000001</v>
      </c>
      <c r="Q42" s="28">
        <v>339.29700000000003</v>
      </c>
      <c r="R42" s="28">
        <v>1393.86</v>
      </c>
      <c r="T42" s="101"/>
      <c r="U42" s="107"/>
      <c r="V42" s="17">
        <v>3</v>
      </c>
      <c r="W42" s="11">
        <v>24</v>
      </c>
      <c r="X42" s="11">
        <v>43.6</v>
      </c>
      <c r="Y42" s="11">
        <v>59.4</v>
      </c>
      <c r="Z42" s="11">
        <v>13.2</v>
      </c>
      <c r="AA42" s="11">
        <v>8.4</v>
      </c>
      <c r="AB42" s="11">
        <v>12.8</v>
      </c>
      <c r="AC42" s="11">
        <v>13.4</v>
      </c>
      <c r="AD42" s="11">
        <v>4.4000000000000004</v>
      </c>
      <c r="AE42" s="11">
        <v>60</v>
      </c>
      <c r="AF42" s="11">
        <v>24.2</v>
      </c>
      <c r="AG42" s="11">
        <v>26.2</v>
      </c>
      <c r="AH42" s="11">
        <v>60</v>
      </c>
      <c r="AI42" s="11">
        <v>12.4</v>
      </c>
      <c r="AJ42" s="11">
        <v>28.2</v>
      </c>
      <c r="AK42" s="11">
        <v>23</v>
      </c>
      <c r="AL42" s="11">
        <v>5.2</v>
      </c>
      <c r="AM42" s="11">
        <v>29</v>
      </c>
      <c r="AN42" s="11">
        <v>7</v>
      </c>
      <c r="AO42" s="11">
        <v>4.5999999999999996</v>
      </c>
      <c r="AP42" s="11">
        <v>4.5999999999999996</v>
      </c>
      <c r="AQ42" s="11">
        <v>4.2</v>
      </c>
      <c r="AR42" s="11">
        <v>4.8</v>
      </c>
      <c r="AS42" s="11">
        <v>4.8</v>
      </c>
      <c r="AT42" s="11">
        <v>4.5999999999999996</v>
      </c>
      <c r="AV42" s="101"/>
      <c r="AW42" s="107"/>
      <c r="AX42" s="17">
        <v>3</v>
      </c>
      <c r="AY42" s="11">
        <v>59.8</v>
      </c>
      <c r="AZ42" s="11">
        <v>18.600000000000001</v>
      </c>
      <c r="BA42" s="11">
        <v>60</v>
      </c>
      <c r="BB42" s="11">
        <v>42.4</v>
      </c>
      <c r="BC42" s="11">
        <v>25</v>
      </c>
      <c r="BD42" s="11">
        <v>50.6</v>
      </c>
      <c r="BF42" s="101"/>
      <c r="BG42" s="107"/>
      <c r="BH42" s="17">
        <v>3</v>
      </c>
      <c r="BI42" s="11">
        <v>21.2</v>
      </c>
      <c r="BJ42" s="11">
        <v>8.8000000000000007</v>
      </c>
      <c r="BK42" s="11">
        <v>5</v>
      </c>
      <c r="BM42" s="101"/>
      <c r="BN42" s="107"/>
      <c r="BO42" s="17">
        <v>3</v>
      </c>
      <c r="BP42" s="11">
        <v>23.8</v>
      </c>
      <c r="BQ42" s="11">
        <v>10.8</v>
      </c>
      <c r="BR42" s="11">
        <v>3</v>
      </c>
    </row>
    <row r="43" spans="2:70" x14ac:dyDescent="0.3">
      <c r="B43" s="101"/>
      <c r="C43" s="107"/>
      <c r="D43" s="17">
        <v>4</v>
      </c>
      <c r="E43" s="11">
        <v>44.6</v>
      </c>
      <c r="F43" s="11">
        <v>1139.1500000000001</v>
      </c>
      <c r="G43" s="11"/>
      <c r="H43" s="101"/>
      <c r="I43" s="107"/>
      <c r="J43" s="17">
        <v>4</v>
      </c>
      <c r="K43" s="28">
        <v>1151.52</v>
      </c>
      <c r="L43" s="28">
        <v>421.94600000000003</v>
      </c>
      <c r="M43" s="28">
        <v>808.25</v>
      </c>
      <c r="N43" s="28">
        <v>758.51599999999996</v>
      </c>
      <c r="O43" s="28">
        <v>346.26499999999999</v>
      </c>
      <c r="P43" s="28">
        <v>151.369</v>
      </c>
      <c r="Q43" s="28">
        <v>103.068</v>
      </c>
      <c r="R43" s="28">
        <v>1191.06</v>
      </c>
      <c r="T43" s="101"/>
      <c r="U43" s="107"/>
      <c r="V43" s="17">
        <v>4</v>
      </c>
      <c r="W43" s="11">
        <v>8.1999999999999993</v>
      </c>
      <c r="X43" s="11">
        <v>10.199999999999999</v>
      </c>
      <c r="Y43" s="11">
        <v>8</v>
      </c>
      <c r="Z43" s="11">
        <v>4.8</v>
      </c>
      <c r="AA43" s="11">
        <v>13.2</v>
      </c>
      <c r="AB43" s="11">
        <v>33.799999999999997</v>
      </c>
      <c r="AC43" s="11">
        <v>17.8</v>
      </c>
      <c r="AD43" s="11">
        <v>46.4</v>
      </c>
      <c r="AE43" s="11">
        <v>60</v>
      </c>
      <c r="AF43" s="11">
        <v>56.6</v>
      </c>
      <c r="AG43" s="11">
        <v>28.2</v>
      </c>
      <c r="AH43" s="11">
        <v>37.4</v>
      </c>
      <c r="AI43" s="11">
        <v>42</v>
      </c>
      <c r="AJ43" s="11">
        <v>27</v>
      </c>
      <c r="AK43" s="11">
        <v>13.6</v>
      </c>
      <c r="AL43" s="11">
        <v>39</v>
      </c>
      <c r="AM43" s="11">
        <v>6.2</v>
      </c>
      <c r="AN43" s="11">
        <v>21.6</v>
      </c>
      <c r="AO43" s="11">
        <v>33.799999999999997</v>
      </c>
      <c r="AP43" s="11">
        <v>24.4</v>
      </c>
      <c r="AQ43" s="11">
        <v>42.4</v>
      </c>
      <c r="AR43" s="11">
        <v>60</v>
      </c>
      <c r="AS43" s="11">
        <v>18.399999999999999</v>
      </c>
      <c r="AT43" s="11">
        <v>56.4</v>
      </c>
      <c r="AV43" s="101"/>
      <c r="AW43" s="107"/>
      <c r="AX43" s="17">
        <v>4</v>
      </c>
      <c r="AY43" s="11">
        <v>9.4</v>
      </c>
      <c r="AZ43" s="11">
        <v>47.6</v>
      </c>
      <c r="BA43" s="11">
        <v>47.6</v>
      </c>
      <c r="BB43" s="11">
        <v>18.8</v>
      </c>
      <c r="BC43" s="11">
        <v>52.2</v>
      </c>
      <c r="BD43" s="11">
        <v>5.6</v>
      </c>
      <c r="BF43" s="101"/>
      <c r="BG43" s="107"/>
      <c r="BH43" s="17">
        <v>4</v>
      </c>
      <c r="BI43" s="11">
        <v>11.6</v>
      </c>
      <c r="BJ43" s="11">
        <v>19.8</v>
      </c>
      <c r="BK43" s="11">
        <v>3</v>
      </c>
      <c r="BM43" s="101"/>
      <c r="BN43" s="107"/>
      <c r="BO43" s="17">
        <v>4</v>
      </c>
      <c r="BP43" s="11">
        <v>31.2</v>
      </c>
      <c r="BQ43" s="11">
        <v>3.6</v>
      </c>
      <c r="BR43" s="11">
        <v>1</v>
      </c>
    </row>
    <row r="44" spans="2:70" x14ac:dyDescent="0.3">
      <c r="B44" s="101"/>
      <c r="C44" s="107"/>
      <c r="D44" s="17">
        <v>5</v>
      </c>
      <c r="E44" s="11">
        <v>36</v>
      </c>
      <c r="F44" s="11">
        <v>458.47300000000001</v>
      </c>
      <c r="G44" s="11"/>
      <c r="H44" s="101"/>
      <c r="I44" s="107"/>
      <c r="J44" s="17">
        <v>5</v>
      </c>
      <c r="K44" s="28">
        <v>670.55</v>
      </c>
      <c r="L44" s="28">
        <v>173.42400000000001</v>
      </c>
      <c r="M44" s="28">
        <v>504.12099999999998</v>
      </c>
      <c r="N44" s="28">
        <v>439.43</v>
      </c>
      <c r="O44" s="28">
        <v>104.98399999999999</v>
      </c>
      <c r="P44" s="28">
        <v>895.44600000000003</v>
      </c>
      <c r="Q44" s="28">
        <v>209.94300000000001</v>
      </c>
      <c r="R44" s="28">
        <v>221.422</v>
      </c>
      <c r="T44" s="101"/>
      <c r="U44" s="107"/>
      <c r="V44" s="17">
        <v>5</v>
      </c>
      <c r="W44" s="11">
        <v>50.4</v>
      </c>
      <c r="X44" s="11">
        <v>60</v>
      </c>
      <c r="Y44" s="11">
        <v>60</v>
      </c>
      <c r="Z44" s="11">
        <v>10.8</v>
      </c>
      <c r="AA44" s="11">
        <v>19.8</v>
      </c>
      <c r="AB44" s="11">
        <v>36</v>
      </c>
      <c r="AC44" s="11">
        <v>60</v>
      </c>
      <c r="AD44" s="11">
        <v>60</v>
      </c>
      <c r="AE44" s="11">
        <v>13</v>
      </c>
      <c r="AF44" s="11">
        <v>31.6</v>
      </c>
      <c r="AG44" s="11">
        <v>17.600000000000001</v>
      </c>
      <c r="AH44" s="11">
        <v>17</v>
      </c>
      <c r="AI44" s="11">
        <v>45</v>
      </c>
      <c r="AJ44" s="11">
        <v>19.8</v>
      </c>
      <c r="AK44" s="11">
        <v>43.2</v>
      </c>
      <c r="AL44" s="11">
        <v>15.8</v>
      </c>
      <c r="AM44" s="11">
        <v>33.200000000000003</v>
      </c>
      <c r="AN44" s="11">
        <v>21.4</v>
      </c>
      <c r="AO44" s="11">
        <v>24</v>
      </c>
      <c r="AP44" s="11">
        <v>60</v>
      </c>
      <c r="AQ44" s="11">
        <v>37.6</v>
      </c>
      <c r="AR44" s="11">
        <v>22.8</v>
      </c>
      <c r="AS44" s="11">
        <v>53.8</v>
      </c>
      <c r="AT44" s="11">
        <v>29</v>
      </c>
      <c r="AV44" s="101"/>
      <c r="AW44" s="107"/>
      <c r="AX44" s="17">
        <v>5</v>
      </c>
      <c r="AY44" s="11">
        <v>51.6</v>
      </c>
      <c r="AZ44" s="11">
        <v>60</v>
      </c>
      <c r="BA44" s="11">
        <v>60</v>
      </c>
      <c r="BB44" s="11">
        <v>53</v>
      </c>
      <c r="BC44" s="11">
        <v>60</v>
      </c>
      <c r="BD44" s="11">
        <v>30.6</v>
      </c>
      <c r="BF44" s="101"/>
      <c r="BG44" s="107"/>
      <c r="BH44" s="17">
        <v>5</v>
      </c>
      <c r="BI44" s="11">
        <v>5.8</v>
      </c>
      <c r="BJ44" s="11">
        <v>0</v>
      </c>
      <c r="BK44" s="11">
        <v>1</v>
      </c>
      <c r="BM44" s="101"/>
      <c r="BN44" s="107"/>
      <c r="BO44" s="17">
        <v>5</v>
      </c>
      <c r="BP44" s="11">
        <v>8</v>
      </c>
      <c r="BQ44" s="11">
        <v>12</v>
      </c>
      <c r="BR44" s="11">
        <v>2</v>
      </c>
    </row>
    <row r="45" spans="2:70" x14ac:dyDescent="0.3">
      <c r="B45" s="101"/>
      <c r="C45" s="107"/>
      <c r="D45" s="17">
        <v>6</v>
      </c>
      <c r="E45" s="11">
        <v>37.6</v>
      </c>
      <c r="F45" s="11">
        <v>958.18</v>
      </c>
      <c r="G45" s="11"/>
      <c r="H45" s="101"/>
      <c r="I45" s="107"/>
      <c r="J45" s="17">
        <v>6</v>
      </c>
      <c r="K45" s="28">
        <v>638.88</v>
      </c>
      <c r="L45" s="28">
        <v>860.67499999999995</v>
      </c>
      <c r="M45" s="28">
        <v>1301.3599999999999</v>
      </c>
      <c r="N45" s="28">
        <v>476.90300000000002</v>
      </c>
      <c r="O45" s="28">
        <v>447.72</v>
      </c>
      <c r="P45" s="28">
        <v>785.33600000000001</v>
      </c>
      <c r="Q45" s="28">
        <v>664.13300000000004</v>
      </c>
      <c r="R45" s="28">
        <v>516.55100000000004</v>
      </c>
      <c r="T45" s="101"/>
      <c r="U45" s="107"/>
      <c r="V45" s="17">
        <v>6</v>
      </c>
      <c r="W45" s="11">
        <v>60</v>
      </c>
      <c r="X45" s="11">
        <v>60</v>
      </c>
      <c r="Y45" s="11">
        <v>23.8</v>
      </c>
      <c r="Z45" s="11">
        <v>60</v>
      </c>
      <c r="AA45" s="11">
        <v>60</v>
      </c>
      <c r="AB45" s="11">
        <v>60</v>
      </c>
      <c r="AC45" s="11">
        <v>23.6</v>
      </c>
      <c r="AD45" s="11">
        <v>53.4</v>
      </c>
      <c r="AE45" s="11">
        <v>51.2</v>
      </c>
      <c r="AF45" s="11">
        <v>60</v>
      </c>
      <c r="AG45" s="11">
        <v>14</v>
      </c>
      <c r="AH45" s="11">
        <v>24.4</v>
      </c>
      <c r="AI45" s="11">
        <v>60</v>
      </c>
      <c r="AJ45" s="11">
        <v>60</v>
      </c>
      <c r="AK45" s="11">
        <v>13.6</v>
      </c>
      <c r="AL45" s="11">
        <v>21.4</v>
      </c>
      <c r="AM45" s="11">
        <v>16.2</v>
      </c>
      <c r="AN45" s="11">
        <v>34</v>
      </c>
      <c r="AO45" s="11">
        <v>37.200000000000003</v>
      </c>
      <c r="AP45" s="11">
        <v>13</v>
      </c>
      <c r="AQ45" s="11">
        <v>21.2</v>
      </c>
      <c r="AR45" s="11">
        <v>28.4</v>
      </c>
      <c r="AS45" s="11">
        <v>11.2</v>
      </c>
      <c r="AT45" s="11">
        <v>36.200000000000003</v>
      </c>
      <c r="AV45" s="101"/>
      <c r="AW45" s="107"/>
      <c r="AX45" s="17">
        <v>6</v>
      </c>
      <c r="AY45" s="11">
        <v>60</v>
      </c>
      <c r="AZ45" s="11">
        <v>60</v>
      </c>
      <c r="BA45" s="11">
        <v>60</v>
      </c>
      <c r="BB45" s="11">
        <v>60</v>
      </c>
      <c r="BC45" s="11">
        <v>60</v>
      </c>
      <c r="BD45" s="11">
        <v>51</v>
      </c>
      <c r="BF45" s="101"/>
      <c r="BG45" s="107"/>
      <c r="BH45" s="17">
        <v>6</v>
      </c>
      <c r="BI45" s="11">
        <v>34</v>
      </c>
      <c r="BJ45" s="11">
        <v>0.6</v>
      </c>
      <c r="BK45" s="11">
        <v>4</v>
      </c>
      <c r="BM45" s="101"/>
      <c r="BN45" s="107"/>
      <c r="BO45" s="17">
        <v>6</v>
      </c>
      <c r="BP45" s="11">
        <v>0</v>
      </c>
      <c r="BQ45" s="11">
        <v>20.399999999999999</v>
      </c>
      <c r="BR45" s="11">
        <v>0</v>
      </c>
    </row>
    <row r="46" spans="2:70" ht="13.2" customHeight="1" x14ac:dyDescent="0.3">
      <c r="B46" s="101"/>
      <c r="C46" s="107"/>
      <c r="D46" s="17">
        <v>7</v>
      </c>
      <c r="E46" s="11">
        <v>49</v>
      </c>
      <c r="F46" s="11">
        <v>728.43899999999996</v>
      </c>
      <c r="G46" s="11"/>
      <c r="H46" s="101"/>
      <c r="I46" s="107"/>
      <c r="J46" s="17">
        <v>7</v>
      </c>
      <c r="K46" s="28">
        <v>483.12099999999998</v>
      </c>
      <c r="L46" s="28">
        <v>243.81299999999999</v>
      </c>
      <c r="M46" s="28">
        <v>208.096</v>
      </c>
      <c r="N46" s="28">
        <v>68.898899999999998</v>
      </c>
      <c r="O46" s="28">
        <v>770.79499999999996</v>
      </c>
      <c r="P46" s="28">
        <v>155.714</v>
      </c>
      <c r="Q46" s="28">
        <v>798.26199999999994</v>
      </c>
      <c r="R46" s="28">
        <v>328.64499999999998</v>
      </c>
      <c r="T46" s="101"/>
      <c r="U46" s="107"/>
      <c r="V46" s="17">
        <v>7</v>
      </c>
      <c r="W46" s="11">
        <v>30.2</v>
      </c>
      <c r="X46" s="11">
        <v>17.8</v>
      </c>
      <c r="Y46" s="11">
        <v>60</v>
      </c>
      <c r="Z46" s="11">
        <v>39</v>
      </c>
      <c r="AA46" s="11">
        <v>39.6</v>
      </c>
      <c r="AB46" s="11">
        <v>60</v>
      </c>
      <c r="AC46" s="11">
        <v>52.2</v>
      </c>
      <c r="AD46" s="11">
        <v>22.8</v>
      </c>
      <c r="AE46" s="11">
        <v>23.8</v>
      </c>
      <c r="AF46" s="11">
        <v>59.8</v>
      </c>
      <c r="AG46" s="11">
        <v>38</v>
      </c>
      <c r="AH46" s="11">
        <v>41.8</v>
      </c>
      <c r="AI46" s="11">
        <v>60</v>
      </c>
      <c r="AJ46" s="11">
        <v>53.4</v>
      </c>
      <c r="AK46" s="11">
        <v>51.4</v>
      </c>
      <c r="AL46" s="11">
        <v>21.2</v>
      </c>
      <c r="AM46" s="11">
        <v>28.4</v>
      </c>
      <c r="AN46" s="11">
        <v>60</v>
      </c>
      <c r="AO46" s="11">
        <v>20</v>
      </c>
      <c r="AP46" s="11">
        <v>48.4</v>
      </c>
      <c r="AQ46" s="11">
        <v>21.4</v>
      </c>
      <c r="AR46" s="11">
        <v>40.6</v>
      </c>
      <c r="AS46" s="11">
        <v>60</v>
      </c>
      <c r="AT46" s="11">
        <v>22.8</v>
      </c>
      <c r="AV46" s="101"/>
      <c r="AW46" s="107"/>
      <c r="AX46" s="17">
        <v>7</v>
      </c>
      <c r="AY46" s="11">
        <v>60</v>
      </c>
      <c r="AZ46" s="11">
        <v>26.8</v>
      </c>
      <c r="BA46" s="11">
        <v>50.2</v>
      </c>
      <c r="BB46" s="11">
        <v>26.6</v>
      </c>
      <c r="BC46" s="11">
        <v>17</v>
      </c>
      <c r="BD46" s="11">
        <v>17.399999999999999</v>
      </c>
      <c r="BF46" s="101"/>
      <c r="BG46" s="107"/>
      <c r="BH46" s="17">
        <v>7</v>
      </c>
      <c r="BI46" s="11">
        <v>26.2</v>
      </c>
      <c r="BJ46" s="11">
        <v>3.6</v>
      </c>
      <c r="BK46" s="11">
        <v>3</v>
      </c>
      <c r="BM46" s="101"/>
      <c r="BN46" s="107"/>
      <c r="BO46" s="17">
        <v>7</v>
      </c>
      <c r="BP46" s="11">
        <v>2.8</v>
      </c>
      <c r="BQ46" s="11">
        <v>38.4</v>
      </c>
      <c r="BR46" s="11">
        <v>0</v>
      </c>
    </row>
    <row r="47" spans="2:70" x14ac:dyDescent="0.3">
      <c r="B47" s="101"/>
      <c r="C47" s="107"/>
      <c r="D47" s="17">
        <v>8</v>
      </c>
      <c r="E47" s="11">
        <v>41.8</v>
      </c>
      <c r="F47" s="11">
        <v>737.13199999999995</v>
      </c>
      <c r="G47" s="11"/>
      <c r="H47" s="101"/>
      <c r="I47" s="107"/>
      <c r="J47" s="17">
        <v>8</v>
      </c>
      <c r="K47" s="28">
        <v>939.76700000000005</v>
      </c>
      <c r="L47" s="28">
        <v>1248.46</v>
      </c>
      <c r="M47" s="28">
        <v>100.246</v>
      </c>
      <c r="N47" s="28">
        <v>88.817899999999995</v>
      </c>
      <c r="O47" s="28">
        <v>75.772400000000005</v>
      </c>
      <c r="P47" s="28">
        <v>597.88199999999995</v>
      </c>
      <c r="Q47" s="28">
        <v>484.09300000000002</v>
      </c>
      <c r="R47" s="28">
        <v>192.12100000000001</v>
      </c>
      <c r="T47" s="101"/>
      <c r="U47" s="107"/>
      <c r="V47" s="17">
        <v>8</v>
      </c>
      <c r="W47" s="11">
        <v>36.6</v>
      </c>
      <c r="X47" s="11">
        <v>17.2</v>
      </c>
      <c r="Y47" s="11">
        <v>7</v>
      </c>
      <c r="Z47" s="11">
        <v>41.8</v>
      </c>
      <c r="AA47" s="11">
        <v>14</v>
      </c>
      <c r="AB47" s="11">
        <v>44.2</v>
      </c>
      <c r="AC47" s="11">
        <v>15.8</v>
      </c>
      <c r="AD47" s="11">
        <v>16.399999999999999</v>
      </c>
      <c r="AE47" s="11">
        <v>31.8</v>
      </c>
      <c r="AF47" s="11">
        <v>31</v>
      </c>
      <c r="AG47" s="11">
        <v>12.4</v>
      </c>
      <c r="AH47" s="11">
        <v>11</v>
      </c>
      <c r="AI47" s="11">
        <v>7</v>
      </c>
      <c r="AJ47" s="11">
        <v>6.6</v>
      </c>
      <c r="AK47" s="11">
        <v>34.4</v>
      </c>
      <c r="AL47" s="11">
        <v>7</v>
      </c>
      <c r="AM47" s="11">
        <v>16.8</v>
      </c>
      <c r="AN47" s="11">
        <v>46.6</v>
      </c>
      <c r="AO47" s="11">
        <v>5.6</v>
      </c>
      <c r="AP47" s="11">
        <v>6.4</v>
      </c>
      <c r="AQ47" s="11">
        <v>6.2</v>
      </c>
      <c r="AR47" s="11">
        <v>6.8</v>
      </c>
      <c r="AS47" s="11">
        <v>6.4</v>
      </c>
      <c r="AT47" s="11">
        <v>5</v>
      </c>
      <c r="AV47" s="101"/>
      <c r="AW47" s="107"/>
      <c r="AX47" s="17">
        <v>8</v>
      </c>
      <c r="AY47" s="11">
        <v>39.200000000000003</v>
      </c>
      <c r="AZ47" s="11">
        <v>9.6</v>
      </c>
      <c r="BA47" s="11">
        <v>7.4</v>
      </c>
      <c r="BB47" s="11">
        <v>6.6</v>
      </c>
      <c r="BC47" s="11">
        <v>13.8</v>
      </c>
      <c r="BD47" s="11">
        <v>5.4</v>
      </c>
      <c r="BF47" s="101"/>
      <c r="BG47" s="107"/>
      <c r="BH47" s="17">
        <v>8</v>
      </c>
      <c r="BI47" s="11">
        <v>38.200000000000003</v>
      </c>
      <c r="BJ47" s="11">
        <v>5</v>
      </c>
      <c r="BK47" s="11">
        <v>10</v>
      </c>
      <c r="BM47" s="101"/>
      <c r="BN47" s="107"/>
      <c r="BO47" s="17">
        <v>8</v>
      </c>
      <c r="BP47" s="11">
        <v>10.199999999999999</v>
      </c>
      <c r="BQ47" s="11">
        <v>28.8</v>
      </c>
      <c r="BR47" s="11">
        <v>4</v>
      </c>
    </row>
    <row r="48" spans="2:70" x14ac:dyDescent="0.3">
      <c r="B48" s="101"/>
      <c r="C48" s="107"/>
      <c r="D48" s="17" t="s">
        <v>10</v>
      </c>
      <c r="E48" s="9">
        <f t="shared" ref="E48" si="36">AVERAGE(E40:E47)</f>
        <v>44.7</v>
      </c>
      <c r="F48" s="9">
        <f>AVERAGE(F40:F47)</f>
        <v>908.22212500000001</v>
      </c>
      <c r="H48" s="101"/>
      <c r="I48" s="107"/>
      <c r="J48" s="17" t="s">
        <v>10</v>
      </c>
      <c r="K48" s="9">
        <f>AVERAGE(K40:K47)</f>
        <v>751.22087499999998</v>
      </c>
      <c r="L48" s="9">
        <f t="shared" ref="L48:R48" si="37">AVERAGE(L40:L47)</f>
        <v>578.62725</v>
      </c>
      <c r="M48" s="9">
        <f t="shared" si="37"/>
        <v>637.35399999999993</v>
      </c>
      <c r="N48" s="9">
        <f t="shared" si="37"/>
        <v>298.23522500000001</v>
      </c>
      <c r="O48" s="9">
        <f t="shared" si="37"/>
        <v>449.57404999999994</v>
      </c>
      <c r="P48" s="9">
        <f t="shared" si="37"/>
        <v>471.72112499999997</v>
      </c>
      <c r="Q48" s="9">
        <f t="shared" si="37"/>
        <v>391.46674999999999</v>
      </c>
      <c r="R48" s="9">
        <f t="shared" si="37"/>
        <v>504.70558749999998</v>
      </c>
      <c r="T48" s="101"/>
      <c r="U48" s="107"/>
      <c r="V48" s="17" t="s">
        <v>10</v>
      </c>
      <c r="W48" s="9">
        <f>AVERAGE(W40:W47)</f>
        <v>37.5</v>
      </c>
      <c r="X48" s="9">
        <f t="shared" ref="X48:AT48" si="38">AVERAGE(X40:X47)</f>
        <v>37.9</v>
      </c>
      <c r="Y48" s="9">
        <f t="shared" si="38"/>
        <v>37.549999999999997</v>
      </c>
      <c r="Z48" s="9">
        <f t="shared" si="38"/>
        <v>29.299999999999997</v>
      </c>
      <c r="AA48" s="9">
        <f t="shared" si="38"/>
        <v>29.099999999999998</v>
      </c>
      <c r="AB48" s="9">
        <f t="shared" si="38"/>
        <v>45.85</v>
      </c>
      <c r="AC48" s="9">
        <f t="shared" si="38"/>
        <v>35.825000000000003</v>
      </c>
      <c r="AD48" s="9">
        <f t="shared" si="38"/>
        <v>35.824999999999996</v>
      </c>
      <c r="AE48" s="9">
        <f t="shared" si="38"/>
        <v>42.975000000000001</v>
      </c>
      <c r="AF48" s="9">
        <f t="shared" si="38"/>
        <v>43.425000000000004</v>
      </c>
      <c r="AG48" s="9">
        <f t="shared" si="38"/>
        <v>26.925000000000001</v>
      </c>
      <c r="AH48" s="9">
        <f t="shared" si="38"/>
        <v>35.024999999999999</v>
      </c>
      <c r="AI48" s="9">
        <f t="shared" si="38"/>
        <v>37.799999999999997</v>
      </c>
      <c r="AJ48" s="9">
        <f t="shared" si="38"/>
        <v>33.975000000000001</v>
      </c>
      <c r="AK48" s="9">
        <f t="shared" si="38"/>
        <v>32.5</v>
      </c>
      <c r="AL48" s="9">
        <f t="shared" si="38"/>
        <v>24.225000000000001</v>
      </c>
      <c r="AM48" s="9">
        <f t="shared" si="38"/>
        <v>26.6</v>
      </c>
      <c r="AN48" s="9">
        <f t="shared" si="38"/>
        <v>32.925000000000004</v>
      </c>
      <c r="AO48" s="9">
        <f t="shared" si="38"/>
        <v>24.3</v>
      </c>
      <c r="AP48" s="9">
        <f t="shared" si="38"/>
        <v>27.400000000000002</v>
      </c>
      <c r="AQ48" s="9">
        <f t="shared" si="38"/>
        <v>22.274999999999999</v>
      </c>
      <c r="AR48" s="9">
        <f t="shared" si="38"/>
        <v>29.650000000000002</v>
      </c>
      <c r="AS48" s="9">
        <f t="shared" si="38"/>
        <v>26.524999999999999</v>
      </c>
      <c r="AT48" s="9">
        <f t="shared" si="38"/>
        <v>27.75</v>
      </c>
      <c r="AV48" s="101"/>
      <c r="AW48" s="107"/>
      <c r="AX48" s="17" t="s">
        <v>10</v>
      </c>
      <c r="AY48" s="9">
        <f t="shared" ref="AY48:BD48" si="39">AVERAGE(AY40:AY47)</f>
        <v>45.15</v>
      </c>
      <c r="AZ48" s="9">
        <f t="shared" si="39"/>
        <v>35.775000000000006</v>
      </c>
      <c r="BA48" s="9">
        <f t="shared" si="39"/>
        <v>44.92499999999999</v>
      </c>
      <c r="BB48" s="9">
        <f t="shared" si="39"/>
        <v>34.675000000000004</v>
      </c>
      <c r="BC48" s="9">
        <f t="shared" si="39"/>
        <v>36.6</v>
      </c>
      <c r="BD48" s="9">
        <f t="shared" si="39"/>
        <v>29.05</v>
      </c>
      <c r="BF48" s="101"/>
      <c r="BG48" s="107"/>
      <c r="BH48" s="17" t="s">
        <v>10</v>
      </c>
      <c r="BI48" s="9">
        <f>AVERAGE(BI40:BI47)</f>
        <v>18.875</v>
      </c>
      <c r="BJ48" s="9">
        <f>AVERAGE(BJ40:BJ47)</f>
        <v>7.9749999999999996</v>
      </c>
      <c r="BK48" s="9">
        <f>AVERAGE(BK40:BK47)</f>
        <v>3.625</v>
      </c>
      <c r="BM48" s="101"/>
      <c r="BN48" s="107"/>
      <c r="BO48" s="17" t="s">
        <v>10</v>
      </c>
      <c r="BP48" s="9">
        <f>AVERAGE(BP40:BP47)</f>
        <v>19.725000000000001</v>
      </c>
      <c r="BQ48" s="9">
        <f>AVERAGE(BQ40:BQ47)</f>
        <v>14.975</v>
      </c>
      <c r="BR48" s="9">
        <f t="shared" ref="BR48" si="40">AVERAGE(BR40:BR47)</f>
        <v>1.25</v>
      </c>
    </row>
    <row r="49" spans="2:70" x14ac:dyDescent="0.3">
      <c r="B49" s="102"/>
      <c r="C49" s="108"/>
      <c r="D49" s="17" t="s">
        <v>1</v>
      </c>
      <c r="E49" s="9">
        <f t="shared" ref="E49:F49" si="41">STDEV(E40:E47)/SQRT(8)</f>
        <v>2.0357518793521261</v>
      </c>
      <c r="F49" s="9">
        <f t="shared" si="41"/>
        <v>95.404955680179697</v>
      </c>
      <c r="H49" s="102"/>
      <c r="I49" s="108"/>
      <c r="J49" s="17" t="s">
        <v>1</v>
      </c>
      <c r="K49" s="9">
        <f>STDEV(K40:K47)/SQRT(8)</f>
        <v>104.28855007218428</v>
      </c>
      <c r="L49" s="9">
        <f t="shared" ref="L49:R49" si="42">STDEV(L40:L47)/SQRT(8)</f>
        <v>160.72470365523307</v>
      </c>
      <c r="M49" s="9">
        <f t="shared" si="42"/>
        <v>191.48873524822366</v>
      </c>
      <c r="N49" s="9">
        <f t="shared" si="42"/>
        <v>88.040328539601532</v>
      </c>
      <c r="O49" s="9">
        <f t="shared" si="42"/>
        <v>127.15801368843501</v>
      </c>
      <c r="P49" s="9">
        <f t="shared" si="42"/>
        <v>116.95600713706069</v>
      </c>
      <c r="Q49" s="9">
        <f t="shared" si="42"/>
        <v>93.214732091083633</v>
      </c>
      <c r="R49" s="9">
        <f t="shared" si="42"/>
        <v>179.6605165700085</v>
      </c>
      <c r="T49" s="102"/>
      <c r="U49" s="108"/>
      <c r="V49" s="17" t="s">
        <v>1</v>
      </c>
      <c r="W49" s="9">
        <f>STDEV(W40:W47)/SQRT(8)</f>
        <v>6.4383893283069735</v>
      </c>
      <c r="X49" s="9">
        <f t="shared" ref="X49:AT49" si="43">STDEV(X40:X47)/SQRT(8)</f>
        <v>7.4519412619416556</v>
      </c>
      <c r="Y49" s="9">
        <f t="shared" si="43"/>
        <v>8.6814868706756858</v>
      </c>
      <c r="Z49" s="9">
        <f t="shared" si="43"/>
        <v>8.3850206576114896</v>
      </c>
      <c r="AA49" s="9">
        <f t="shared" si="43"/>
        <v>7.4920910680148962</v>
      </c>
      <c r="AB49" s="9">
        <f t="shared" si="43"/>
        <v>6.1790833809369614</v>
      </c>
      <c r="AC49" s="9">
        <f t="shared" si="43"/>
        <v>7.1699210495752874</v>
      </c>
      <c r="AD49" s="9">
        <f t="shared" si="43"/>
        <v>7.1101976564850657</v>
      </c>
      <c r="AE49" s="9">
        <f t="shared" si="43"/>
        <v>6.4494116564447763</v>
      </c>
      <c r="AF49" s="9">
        <f t="shared" si="43"/>
        <v>6.0127765751653417</v>
      </c>
      <c r="AG49" s="9">
        <f t="shared" si="43"/>
        <v>5.5846649087350917</v>
      </c>
      <c r="AH49" s="9">
        <f t="shared" si="43"/>
        <v>6.4853061938948908</v>
      </c>
      <c r="AI49" s="9">
        <f t="shared" si="43"/>
        <v>8.0367904041352247</v>
      </c>
      <c r="AJ49" s="9">
        <f t="shared" si="43"/>
        <v>7.3911566367227932</v>
      </c>
      <c r="AK49" s="9">
        <f t="shared" si="43"/>
        <v>6.2294232707140944</v>
      </c>
      <c r="AL49" s="9">
        <f t="shared" si="43"/>
        <v>6.3314901766600613</v>
      </c>
      <c r="AM49" s="9">
        <f t="shared" si="43"/>
        <v>5.671734428600427</v>
      </c>
      <c r="AN49" s="9">
        <f t="shared" si="43"/>
        <v>7.310065223472944</v>
      </c>
      <c r="AO49" s="9">
        <f t="shared" si="43"/>
        <v>6.702238432046415</v>
      </c>
      <c r="AP49" s="9">
        <f t="shared" si="43"/>
        <v>7.7769806847791854</v>
      </c>
      <c r="AQ49" s="9">
        <f t="shared" si="43"/>
        <v>5.8539287784236951</v>
      </c>
      <c r="AR49" s="9">
        <f t="shared" si="43"/>
        <v>7.7936558448889306</v>
      </c>
      <c r="AS49" s="9">
        <f t="shared" si="43"/>
        <v>8.4002497837011596</v>
      </c>
      <c r="AT49" s="9">
        <f t="shared" si="43"/>
        <v>7.7941140795932835</v>
      </c>
      <c r="AV49" s="102"/>
      <c r="AW49" s="108"/>
      <c r="AX49" s="17" t="s">
        <v>1</v>
      </c>
      <c r="AY49" s="9">
        <f t="shared" ref="AY49:BD49" si="44">STDEV(AY40:AY47)/SQRT(8)</f>
        <v>7.0772018280027709</v>
      </c>
      <c r="AZ49" s="9">
        <f t="shared" si="44"/>
        <v>7.7821625253799791</v>
      </c>
      <c r="BA49" s="9">
        <f t="shared" si="44"/>
        <v>7.6720212926116051</v>
      </c>
      <c r="BB49" s="9">
        <f t="shared" si="44"/>
        <v>7.7604250159750476</v>
      </c>
      <c r="BC49" s="9">
        <f t="shared" si="44"/>
        <v>8.2672330835136627</v>
      </c>
      <c r="BD49" s="9">
        <f t="shared" si="44"/>
        <v>7.8479069093066363</v>
      </c>
      <c r="BF49" s="102"/>
      <c r="BG49" s="108"/>
      <c r="BH49" s="17" t="s">
        <v>1</v>
      </c>
      <c r="BI49" s="9">
        <f>STDEV(BI40:BI47)/SQRT(8)</f>
        <v>4.7228831236862074</v>
      </c>
      <c r="BJ49" s="9">
        <f>STDEV(BJ40:BJ47)/SQRT(8)</f>
        <v>2.5095353867086354</v>
      </c>
      <c r="BK49" s="9">
        <f>STDEV(BK40:BK47)/SQRT(8)</f>
        <v>1.0680004681646913</v>
      </c>
      <c r="BM49" s="102"/>
      <c r="BN49" s="108"/>
      <c r="BO49" s="17" t="s">
        <v>1</v>
      </c>
      <c r="BP49" s="9">
        <f>STDEV(BP40:BP47)/SQRT(8)</f>
        <v>6.3405652632192693</v>
      </c>
      <c r="BQ49" s="9">
        <f>STDEV(BQ40:BQ47)/SQRT(8)</f>
        <v>4.6930704996074493</v>
      </c>
      <c r="BR49" s="9">
        <f t="shared" ref="BR49" si="45">STDEV(BR40:BR47)/SQRT(8)</f>
        <v>0.55901699437494745</v>
      </c>
    </row>
    <row r="50" spans="2:70" ht="16.8" customHeight="1" x14ac:dyDescent="0.3">
      <c r="C50" s="1"/>
      <c r="D50" s="8" t="s">
        <v>10</v>
      </c>
      <c r="E50" s="10">
        <f t="shared" ref="E50:F50" si="46">AVERAGE(E30:E37,E40:E47)</f>
        <v>45.9375</v>
      </c>
      <c r="F50" s="10">
        <f t="shared" si="46"/>
        <v>843.13581249999993</v>
      </c>
      <c r="I50" s="1"/>
      <c r="J50" s="8" t="s">
        <v>10</v>
      </c>
      <c r="K50" s="10">
        <f>AVERAGE(K30:K37,K40:K47)</f>
        <v>714.65631249999979</v>
      </c>
      <c r="L50" s="10">
        <f t="shared" ref="L50:R50" si="47">AVERAGE(L30:L37,L40:L47)</f>
        <v>545.14550000000008</v>
      </c>
      <c r="M50" s="10">
        <f t="shared" si="47"/>
        <v>654.6328749999999</v>
      </c>
      <c r="N50" s="10">
        <f t="shared" si="47"/>
        <v>277.75981250000001</v>
      </c>
      <c r="O50" s="10">
        <f t="shared" si="47"/>
        <v>393.91014375000009</v>
      </c>
      <c r="P50" s="10">
        <f t="shared" si="47"/>
        <v>470.73481249999986</v>
      </c>
      <c r="Q50" s="10">
        <f t="shared" si="47"/>
        <v>329.53161875000001</v>
      </c>
      <c r="R50" s="10">
        <f t="shared" si="47"/>
        <v>443.82127500000007</v>
      </c>
      <c r="U50" s="1"/>
      <c r="V50" s="8" t="s">
        <v>10</v>
      </c>
      <c r="W50" s="10">
        <f t="shared" ref="W50:AT50" si="48">AVERAGE(W30:W37,W40:W47)</f>
        <v>34.737499999999997</v>
      </c>
      <c r="X50" s="10">
        <f t="shared" si="48"/>
        <v>31.412500000000001</v>
      </c>
      <c r="Y50" s="10">
        <f t="shared" si="48"/>
        <v>30.387499999999999</v>
      </c>
      <c r="Z50" s="10">
        <f t="shared" si="48"/>
        <v>26.987500000000001</v>
      </c>
      <c r="AA50" s="10">
        <f t="shared" si="48"/>
        <v>23.1</v>
      </c>
      <c r="AB50" s="10">
        <f t="shared" si="48"/>
        <v>35.325000000000003</v>
      </c>
      <c r="AC50" s="10">
        <f t="shared" si="48"/>
        <v>35</v>
      </c>
      <c r="AD50" s="10">
        <f t="shared" si="48"/>
        <v>24.512499999999999</v>
      </c>
      <c r="AE50" s="10">
        <f t="shared" si="48"/>
        <v>33.487499999999997</v>
      </c>
      <c r="AF50" s="10">
        <f t="shared" si="48"/>
        <v>30.487500000000001</v>
      </c>
      <c r="AG50" s="10">
        <f t="shared" si="48"/>
        <v>20.387499999999999</v>
      </c>
      <c r="AH50" s="10">
        <f t="shared" si="48"/>
        <v>28.887499999999999</v>
      </c>
      <c r="AI50" s="10">
        <f t="shared" si="48"/>
        <v>24.5</v>
      </c>
      <c r="AJ50" s="10">
        <f t="shared" si="48"/>
        <v>24.237500000000001</v>
      </c>
      <c r="AK50" s="10">
        <f t="shared" si="48"/>
        <v>25.900000000000002</v>
      </c>
      <c r="AL50" s="10">
        <f t="shared" si="48"/>
        <v>17.175000000000001</v>
      </c>
      <c r="AM50" s="10">
        <f t="shared" si="48"/>
        <v>18.699999999999996</v>
      </c>
      <c r="AN50" s="10">
        <f t="shared" si="48"/>
        <v>23.400000000000002</v>
      </c>
      <c r="AO50" s="10">
        <f t="shared" si="48"/>
        <v>16.324999999999999</v>
      </c>
      <c r="AP50" s="10">
        <f t="shared" si="48"/>
        <v>19.125</v>
      </c>
      <c r="AQ50" s="10">
        <f t="shared" si="48"/>
        <v>17.337499999999999</v>
      </c>
      <c r="AR50" s="10">
        <f t="shared" si="48"/>
        <v>21.425000000000001</v>
      </c>
      <c r="AS50" s="10">
        <f t="shared" si="48"/>
        <v>21.987499999999997</v>
      </c>
      <c r="AT50" s="10">
        <f t="shared" si="48"/>
        <v>17.475000000000001</v>
      </c>
      <c r="AW50" s="1"/>
      <c r="AX50" s="8" t="s">
        <v>10</v>
      </c>
      <c r="AY50" s="10">
        <f t="shared" ref="AY50:BD50" si="49">AVERAGE(AY30:AY37,AY40:AY47)</f>
        <v>38.200000000000003</v>
      </c>
      <c r="AZ50" s="10">
        <f t="shared" si="49"/>
        <v>35.550000000000004</v>
      </c>
      <c r="BA50" s="10">
        <f t="shared" si="49"/>
        <v>38.0625</v>
      </c>
      <c r="BB50" s="10">
        <f t="shared" si="49"/>
        <v>24.787500000000001</v>
      </c>
      <c r="BC50" s="10">
        <f t="shared" si="49"/>
        <v>28.400000000000002</v>
      </c>
      <c r="BD50" s="10">
        <f t="shared" si="49"/>
        <v>18.799999999999997</v>
      </c>
      <c r="BG50" s="1"/>
      <c r="BH50" s="8" t="s">
        <v>10</v>
      </c>
      <c r="BI50" s="10">
        <f>AVERAGE(BI30:BI37,BI40:BI47)</f>
        <v>19.337499999999999</v>
      </c>
      <c r="BJ50" s="10">
        <f>AVERAGE(BJ30:BJ37,BJ40:BJ47)</f>
        <v>10.362499999999999</v>
      </c>
      <c r="BK50" s="10">
        <f>AVERAGE(BK30:BK37,BK40:BK47)</f>
        <v>3.9375</v>
      </c>
      <c r="BN50" s="1"/>
      <c r="BO50" s="8" t="s">
        <v>10</v>
      </c>
      <c r="BP50" s="10">
        <f>AVERAGE(BP30:BP37,BP40:BP47)</f>
        <v>19.162500000000001</v>
      </c>
      <c r="BQ50" s="10">
        <f>AVERAGE(BQ30:BQ37,BQ40:BQ47)</f>
        <v>15.612500000000002</v>
      </c>
      <c r="BR50" s="10">
        <f t="shared" ref="BR50" si="50">AVERAGE(BR30:BR37,BR40:BR47)</f>
        <v>1.375</v>
      </c>
    </row>
    <row r="51" spans="2:70" x14ac:dyDescent="0.3">
      <c r="C51" s="1"/>
      <c r="D51" s="8" t="s">
        <v>1</v>
      </c>
      <c r="E51" s="10">
        <f t="shared" ref="E51:F51" si="51">STDEV(E30:E37,E40:E47)/SQRT(16)</f>
        <v>1.1644338753231116</v>
      </c>
      <c r="F51" s="10">
        <f t="shared" si="51"/>
        <v>64.139006026768442</v>
      </c>
      <c r="I51" s="1"/>
      <c r="J51" s="8" t="s">
        <v>1</v>
      </c>
      <c r="K51" s="10">
        <f>STDEV(K30:K37,K40:K47)/SQRT(16)</f>
        <v>69.503966703870134</v>
      </c>
      <c r="L51" s="10">
        <f t="shared" ref="L51:R51" si="52">STDEV(L30:L37,L40:L47)/SQRT(16)</f>
        <v>99.831610040148746</v>
      </c>
      <c r="M51" s="10">
        <f t="shared" si="52"/>
        <v>105.63969793165182</v>
      </c>
      <c r="N51" s="10">
        <f t="shared" si="52"/>
        <v>66.139544275662516</v>
      </c>
      <c r="O51" s="10">
        <f t="shared" si="52"/>
        <v>72.881028723622549</v>
      </c>
      <c r="P51" s="10">
        <f t="shared" si="52"/>
        <v>80.9043487328411</v>
      </c>
      <c r="Q51" s="10">
        <f t="shared" si="52"/>
        <v>53.403482289020133</v>
      </c>
      <c r="R51" s="10">
        <f t="shared" si="52"/>
        <v>103.11395977420175</v>
      </c>
      <c r="U51" s="1"/>
      <c r="V51" s="8" t="s">
        <v>1</v>
      </c>
      <c r="W51" s="10">
        <f t="shared" ref="W51:AT51" si="53">STDEV(W30:W37,W40:W47)/SQRT(16)</f>
        <v>4.6206680162793221</v>
      </c>
      <c r="X51" s="10">
        <f t="shared" si="53"/>
        <v>4.9804775122471936</v>
      </c>
      <c r="Y51" s="10">
        <f t="shared" si="53"/>
        <v>4.9141451867712114</v>
      </c>
      <c r="Z51" s="10">
        <f t="shared" si="53"/>
        <v>5.719221064387467</v>
      </c>
      <c r="AA51" s="10">
        <f t="shared" si="53"/>
        <v>4.5747495377707112</v>
      </c>
      <c r="AB51" s="10">
        <f t="shared" si="53"/>
        <v>5.6778480371821605</v>
      </c>
      <c r="AC51" s="10">
        <f t="shared" si="53"/>
        <v>5.3299781112746301</v>
      </c>
      <c r="AD51" s="10">
        <f t="shared" si="53"/>
        <v>5.1581640386866336</v>
      </c>
      <c r="AE51" s="10">
        <f t="shared" si="53"/>
        <v>4.9121946469984286</v>
      </c>
      <c r="AF51" s="10">
        <f t="shared" si="53"/>
        <v>5.1280590463969231</v>
      </c>
      <c r="AG51" s="10">
        <f t="shared" si="53"/>
        <v>3.7263685964577715</v>
      </c>
      <c r="AH51" s="10">
        <f t="shared" si="53"/>
        <v>4.7244036219752994</v>
      </c>
      <c r="AI51" s="10">
        <f t="shared" si="53"/>
        <v>5.2706103378388098</v>
      </c>
      <c r="AJ51" s="10">
        <f t="shared" si="53"/>
        <v>4.9729340350206392</v>
      </c>
      <c r="AK51" s="10">
        <f t="shared" si="53"/>
        <v>4.6413001052147731</v>
      </c>
      <c r="AL51" s="10">
        <f t="shared" si="53"/>
        <v>3.7682389786211807</v>
      </c>
      <c r="AM51" s="10">
        <f t="shared" si="53"/>
        <v>3.470110468942837</v>
      </c>
      <c r="AN51" s="10">
        <f t="shared" si="53"/>
        <v>4.4952567594447066</v>
      </c>
      <c r="AO51" s="10">
        <f t="shared" si="53"/>
        <v>3.9097261199901627</v>
      </c>
      <c r="AP51" s="10">
        <f t="shared" si="53"/>
        <v>4.6176067033330872</v>
      </c>
      <c r="AQ51" s="10">
        <f t="shared" si="53"/>
        <v>3.377756590302702</v>
      </c>
      <c r="AR51" s="10">
        <f t="shared" si="53"/>
        <v>4.4131574108945317</v>
      </c>
      <c r="AS51" s="10">
        <f t="shared" si="53"/>
        <v>5.365552744126183</v>
      </c>
      <c r="AT51" s="10">
        <f t="shared" si="53"/>
        <v>4.731626746338585</v>
      </c>
      <c r="AW51" s="1"/>
      <c r="AX51" s="8" t="s">
        <v>1</v>
      </c>
      <c r="AY51" s="10">
        <f t="shared" ref="AY51:BD51" si="54">STDEV(AY30:AY37,AY40:AY47)/SQRT(16)</f>
        <v>5.5790680225284932</v>
      </c>
      <c r="AZ51" s="10">
        <f t="shared" si="54"/>
        <v>5.3530209539411775</v>
      </c>
      <c r="BA51" s="10">
        <f t="shared" si="54"/>
        <v>5.5074107270719042</v>
      </c>
      <c r="BB51" s="10">
        <f t="shared" si="54"/>
        <v>5.5599600942812524</v>
      </c>
      <c r="BC51" s="10">
        <f t="shared" si="54"/>
        <v>5.6124563843888042</v>
      </c>
      <c r="BD51" s="10">
        <f t="shared" si="54"/>
        <v>4.7422568466923014</v>
      </c>
      <c r="BG51" s="1"/>
      <c r="BH51" s="8" t="s">
        <v>1</v>
      </c>
      <c r="BI51" s="10">
        <f>STDEV(BI30:BI37,BI40:BI47)/SQRT(16)</f>
        <v>2.7647615177443425</v>
      </c>
      <c r="BJ51" s="10">
        <f>STDEV(BJ30:BJ37,BJ40:BJ47)/SQRT(16)</f>
        <v>1.7913885443048554</v>
      </c>
      <c r="BK51" s="10">
        <f>STDEV(BK30:BK37,BK40:BK47)/SQRT(16)</f>
        <v>0.68598317520670049</v>
      </c>
      <c r="BN51" s="1"/>
      <c r="BO51" s="8" t="s">
        <v>1</v>
      </c>
      <c r="BP51" s="10">
        <f>STDEV(BP30:BP37,BP40:BP47)/SQRT(16)</f>
        <v>3.4365301662190215</v>
      </c>
      <c r="BQ51" s="10">
        <f>STDEV(BQ30:BQ37,BQ40:BQ47)/SQRT(16)</f>
        <v>2.8473653758050306</v>
      </c>
      <c r="BR51" s="10">
        <f t="shared" ref="BR51" si="55">STDEV(BR30:BR37,BR40:BR47)/SQRT(16)</f>
        <v>0.36371921404658658</v>
      </c>
    </row>
    <row r="52" spans="2:70" x14ac:dyDescent="0.3">
      <c r="C52" s="1"/>
      <c r="D52" s="11"/>
      <c r="E52" s="11"/>
      <c r="F52" s="11"/>
      <c r="I52" s="1"/>
      <c r="J52" s="11"/>
      <c r="K52" s="11"/>
      <c r="L52" s="11"/>
      <c r="M52" s="11"/>
      <c r="N52" s="11"/>
      <c r="O52" s="11"/>
      <c r="P52" s="11"/>
      <c r="Q52" s="11"/>
      <c r="R52" s="11"/>
      <c r="U52" s="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W52" s="1"/>
      <c r="AX52" s="11"/>
      <c r="AY52" s="11"/>
      <c r="AZ52" s="11"/>
      <c r="BA52" s="11"/>
      <c r="BB52" s="11"/>
      <c r="BC52" s="11"/>
      <c r="BD52" s="11"/>
      <c r="BG52" s="1"/>
      <c r="BH52" s="11"/>
      <c r="BI52" s="11"/>
      <c r="BJ52" s="11"/>
      <c r="BK52" s="11"/>
      <c r="BN52" s="1"/>
      <c r="BO52" s="11"/>
      <c r="BP52" s="11"/>
      <c r="BQ52" s="11"/>
    </row>
    <row r="53" spans="2:70" ht="16.8" customHeight="1" x14ac:dyDescent="0.3">
      <c r="B53" s="81" t="s">
        <v>9</v>
      </c>
      <c r="C53" s="84" t="s">
        <v>6</v>
      </c>
      <c r="D53" s="50">
        <v>1</v>
      </c>
      <c r="E53" s="11">
        <v>38.6</v>
      </c>
      <c r="F53" s="11">
        <v>1193.5899999999999</v>
      </c>
      <c r="H53" s="81" t="s">
        <v>9</v>
      </c>
      <c r="I53" s="84" t="s">
        <v>6</v>
      </c>
      <c r="J53" s="50">
        <v>1</v>
      </c>
      <c r="K53" s="28">
        <v>756.07</v>
      </c>
      <c r="L53" s="28">
        <v>594.37900000000002</v>
      </c>
      <c r="M53" s="28">
        <v>1140.8399999999999</v>
      </c>
      <c r="N53" s="28">
        <v>1122.27</v>
      </c>
      <c r="O53" s="28">
        <v>1251.1099999999999</v>
      </c>
      <c r="P53" s="28">
        <v>147.57900000000001</v>
      </c>
      <c r="Q53" s="28">
        <v>36.401499999999999</v>
      </c>
      <c r="R53" s="28">
        <v>211.589</v>
      </c>
      <c r="T53" s="81" t="s">
        <v>9</v>
      </c>
      <c r="U53" s="84" t="s">
        <v>6</v>
      </c>
      <c r="V53" s="50">
        <v>1</v>
      </c>
      <c r="W53" s="11">
        <v>21.2</v>
      </c>
      <c r="X53" s="11">
        <v>14.6</v>
      </c>
      <c r="Y53" s="11">
        <v>46.4</v>
      </c>
      <c r="Z53" s="11">
        <v>14.2</v>
      </c>
      <c r="AA53" s="11">
        <v>9.4</v>
      </c>
      <c r="AB53" s="11">
        <v>16</v>
      </c>
      <c r="AC53" s="11">
        <v>60</v>
      </c>
      <c r="AD53" s="11">
        <v>39.200000000000003</v>
      </c>
      <c r="AE53" s="11">
        <v>18</v>
      </c>
      <c r="AF53" s="11">
        <v>4.5999999999999996</v>
      </c>
      <c r="AG53" s="11">
        <v>23.6</v>
      </c>
      <c r="AH53" s="11">
        <v>11.8</v>
      </c>
      <c r="AI53" s="11">
        <v>4.5999999999999996</v>
      </c>
      <c r="AJ53" s="11">
        <v>5.4</v>
      </c>
      <c r="AK53" s="11">
        <v>8</v>
      </c>
      <c r="AL53" s="11">
        <v>5.6</v>
      </c>
      <c r="AM53" s="11">
        <v>4.4000000000000004</v>
      </c>
      <c r="AN53" s="11">
        <v>13.4</v>
      </c>
      <c r="AO53" s="11">
        <v>14.4</v>
      </c>
      <c r="AP53" s="11">
        <v>6.4</v>
      </c>
      <c r="AQ53" s="11">
        <v>4.8</v>
      </c>
      <c r="AR53" s="11">
        <v>7.2</v>
      </c>
      <c r="AS53" s="11">
        <v>11.8</v>
      </c>
      <c r="AT53" s="11">
        <v>4.4000000000000004</v>
      </c>
      <c r="AV53" s="81" t="s">
        <v>9</v>
      </c>
      <c r="AW53" s="84" t="s">
        <v>6</v>
      </c>
      <c r="AX53" s="50">
        <v>1</v>
      </c>
      <c r="AY53" s="11">
        <v>8.1999999999999993</v>
      </c>
      <c r="AZ53" s="11">
        <v>11.4</v>
      </c>
      <c r="BA53" s="11">
        <v>7.6</v>
      </c>
      <c r="BB53" s="11">
        <v>4.5999999999999996</v>
      </c>
      <c r="BC53" s="11">
        <v>5.2</v>
      </c>
      <c r="BD53" s="11">
        <v>5</v>
      </c>
      <c r="BF53" s="81" t="s">
        <v>9</v>
      </c>
      <c r="BG53" s="84" t="s">
        <v>6</v>
      </c>
      <c r="BH53" s="50">
        <v>1</v>
      </c>
      <c r="BI53" s="11">
        <v>14</v>
      </c>
      <c r="BJ53" s="11">
        <v>15</v>
      </c>
      <c r="BK53" s="11">
        <v>3</v>
      </c>
      <c r="BM53" s="81" t="s">
        <v>9</v>
      </c>
      <c r="BN53" s="84" t="s">
        <v>6</v>
      </c>
      <c r="BO53" s="50">
        <v>1</v>
      </c>
      <c r="BP53" s="11">
        <v>29.4</v>
      </c>
      <c r="BQ53" s="11">
        <v>3.8</v>
      </c>
      <c r="BR53" s="11">
        <v>0</v>
      </c>
    </row>
    <row r="54" spans="2:70" x14ac:dyDescent="0.3">
      <c r="B54" s="82"/>
      <c r="C54" s="85"/>
      <c r="D54" s="22">
        <v>2</v>
      </c>
      <c r="E54" s="11">
        <v>51.2</v>
      </c>
      <c r="F54" s="11">
        <v>851.12699999999995</v>
      </c>
      <c r="H54" s="82"/>
      <c r="I54" s="85"/>
      <c r="J54" s="22">
        <v>2</v>
      </c>
      <c r="K54" s="28">
        <v>776.49400000000003</v>
      </c>
      <c r="L54" s="28">
        <v>330.53699999999998</v>
      </c>
      <c r="M54" s="28">
        <v>707.83299999999997</v>
      </c>
      <c r="N54" s="28">
        <v>422.75</v>
      </c>
      <c r="O54" s="28">
        <v>154.23099999999999</v>
      </c>
      <c r="P54" s="28">
        <v>93.546400000000006</v>
      </c>
      <c r="Q54" s="28">
        <v>498.9</v>
      </c>
      <c r="R54" s="28">
        <v>125.42400000000001</v>
      </c>
      <c r="T54" s="82"/>
      <c r="U54" s="85"/>
      <c r="V54" s="22">
        <v>2</v>
      </c>
      <c r="W54" s="11">
        <v>60</v>
      </c>
      <c r="X54" s="11">
        <v>60</v>
      </c>
      <c r="Y54" s="11">
        <v>39</v>
      </c>
      <c r="Z54" s="11">
        <v>22.8</v>
      </c>
      <c r="AA54" s="11">
        <v>32.799999999999997</v>
      </c>
      <c r="AB54" s="11">
        <v>23.4</v>
      </c>
      <c r="AC54" s="11">
        <v>39.799999999999997</v>
      </c>
      <c r="AD54" s="11">
        <v>16.399999999999999</v>
      </c>
      <c r="AE54" s="11">
        <v>60</v>
      </c>
      <c r="AF54" s="11">
        <v>15.6</v>
      </c>
      <c r="AG54" s="11">
        <v>20.8</v>
      </c>
      <c r="AH54" s="11">
        <v>27.8</v>
      </c>
      <c r="AI54" s="11">
        <v>20</v>
      </c>
      <c r="AJ54" s="11">
        <v>20.8</v>
      </c>
      <c r="AK54" s="11">
        <v>13.6</v>
      </c>
      <c r="AL54" s="11">
        <v>24.4</v>
      </c>
      <c r="AM54" s="11">
        <v>13.4</v>
      </c>
      <c r="AN54" s="11">
        <v>6.2</v>
      </c>
      <c r="AO54" s="11">
        <v>4.2</v>
      </c>
      <c r="AP54" s="11">
        <v>9.4</v>
      </c>
      <c r="AQ54" s="11">
        <v>4</v>
      </c>
      <c r="AR54" s="11">
        <v>9.8000000000000007</v>
      </c>
      <c r="AS54" s="11">
        <v>27.2</v>
      </c>
      <c r="AT54" s="11">
        <v>20.6</v>
      </c>
      <c r="AV54" s="82"/>
      <c r="AW54" s="85"/>
      <c r="AX54" s="22">
        <v>2</v>
      </c>
      <c r="AY54" s="11">
        <v>16.600000000000001</v>
      </c>
      <c r="AZ54" s="11">
        <v>12</v>
      </c>
      <c r="BA54" s="11">
        <v>9.4</v>
      </c>
      <c r="BB54" s="11">
        <v>6</v>
      </c>
      <c r="BC54" s="11">
        <v>12</v>
      </c>
      <c r="BD54" s="11">
        <v>12.8</v>
      </c>
      <c r="BF54" s="82"/>
      <c r="BG54" s="85"/>
      <c r="BH54" s="22">
        <v>2</v>
      </c>
      <c r="BI54" s="11">
        <v>13.8</v>
      </c>
      <c r="BJ54" s="11">
        <v>13.4</v>
      </c>
      <c r="BK54" s="11">
        <v>0</v>
      </c>
      <c r="BM54" s="82"/>
      <c r="BN54" s="85"/>
      <c r="BO54" s="22">
        <v>2</v>
      </c>
      <c r="BP54" s="11">
        <v>19.8</v>
      </c>
      <c r="BQ54" s="11">
        <v>12.2</v>
      </c>
      <c r="BR54" s="11">
        <v>3</v>
      </c>
    </row>
    <row r="55" spans="2:70" x14ac:dyDescent="0.3">
      <c r="B55" s="82"/>
      <c r="C55" s="85"/>
      <c r="D55" s="22">
        <v>3</v>
      </c>
      <c r="E55" s="11">
        <v>47.2</v>
      </c>
      <c r="F55" s="11">
        <v>1174.94</v>
      </c>
      <c r="H55" s="82"/>
      <c r="I55" s="85"/>
      <c r="J55" s="22">
        <v>3</v>
      </c>
      <c r="K55" s="28">
        <v>832.76300000000003</v>
      </c>
      <c r="L55" s="28">
        <v>703.41</v>
      </c>
      <c r="M55" s="28">
        <v>345.274</v>
      </c>
      <c r="N55" s="28">
        <v>1022.77</v>
      </c>
      <c r="O55" s="28">
        <v>1104.44</v>
      </c>
      <c r="P55" s="28">
        <v>343.59899999999999</v>
      </c>
      <c r="Q55" s="28">
        <v>95.2577</v>
      </c>
      <c r="R55" s="28">
        <v>203.93100000000001</v>
      </c>
      <c r="T55" s="82"/>
      <c r="U55" s="85"/>
      <c r="V55" s="22">
        <v>3</v>
      </c>
      <c r="W55" s="11">
        <v>60</v>
      </c>
      <c r="X55" s="11">
        <v>9.6</v>
      </c>
      <c r="Y55" s="11">
        <v>4.5999999999999996</v>
      </c>
      <c r="Z55" s="11">
        <v>7.2</v>
      </c>
      <c r="AA55" s="11">
        <v>6.2</v>
      </c>
      <c r="AB55" s="11">
        <v>5</v>
      </c>
      <c r="AC55" s="11">
        <v>4.8</v>
      </c>
      <c r="AD55" s="11">
        <v>16</v>
      </c>
      <c r="AE55" s="11">
        <v>4</v>
      </c>
      <c r="AF55" s="11">
        <v>10.8</v>
      </c>
      <c r="AG55" s="11">
        <v>8.8000000000000007</v>
      </c>
      <c r="AH55" s="11">
        <v>4.8</v>
      </c>
      <c r="AI55" s="11">
        <v>14.8</v>
      </c>
      <c r="AJ55" s="11">
        <v>3.6</v>
      </c>
      <c r="AK55" s="11">
        <v>5.6</v>
      </c>
      <c r="AL55" s="11">
        <v>4.4000000000000004</v>
      </c>
      <c r="AM55" s="11">
        <v>4.5999999999999996</v>
      </c>
      <c r="AN55" s="11">
        <v>4</v>
      </c>
      <c r="AO55" s="11">
        <v>6.2</v>
      </c>
      <c r="AP55" s="11">
        <v>6.6</v>
      </c>
      <c r="AQ55" s="11">
        <v>5</v>
      </c>
      <c r="AR55" s="11">
        <v>5</v>
      </c>
      <c r="AS55" s="11">
        <v>6.6</v>
      </c>
      <c r="AT55" s="11">
        <v>7.4</v>
      </c>
      <c r="AV55" s="82"/>
      <c r="AW55" s="85"/>
      <c r="AX55" s="22">
        <v>3</v>
      </c>
      <c r="AY55" s="11">
        <v>59.8</v>
      </c>
      <c r="AZ55" s="11">
        <v>60</v>
      </c>
      <c r="BA55" s="11">
        <v>16.2</v>
      </c>
      <c r="BB55" s="11">
        <v>36.6</v>
      </c>
      <c r="BC55" s="11">
        <v>6.4</v>
      </c>
      <c r="BD55" s="11">
        <v>3.6</v>
      </c>
      <c r="BF55" s="82"/>
      <c r="BG55" s="85"/>
      <c r="BH55" s="22">
        <v>3</v>
      </c>
      <c r="BI55" s="11">
        <v>18.600000000000001</v>
      </c>
      <c r="BJ55" s="11">
        <v>20.2</v>
      </c>
      <c r="BK55" s="11">
        <v>5</v>
      </c>
      <c r="BM55" s="82"/>
      <c r="BN55" s="85"/>
      <c r="BO55" s="22">
        <v>3</v>
      </c>
      <c r="BP55" s="11">
        <v>31.6</v>
      </c>
      <c r="BQ55" s="11">
        <v>11.8</v>
      </c>
      <c r="BR55" s="11">
        <v>1</v>
      </c>
    </row>
    <row r="56" spans="2:70" x14ac:dyDescent="0.3">
      <c r="B56" s="82"/>
      <c r="C56" s="85"/>
      <c r="D56" s="22">
        <v>4</v>
      </c>
      <c r="E56" s="11">
        <v>51.2</v>
      </c>
      <c r="F56" s="11">
        <v>578.56799999999998</v>
      </c>
      <c r="H56" s="82"/>
      <c r="I56" s="85"/>
      <c r="J56" s="22">
        <v>4</v>
      </c>
      <c r="K56" s="28">
        <v>484.20299999999997</v>
      </c>
      <c r="L56" s="28">
        <v>412.63799999999998</v>
      </c>
      <c r="M56" s="28">
        <v>807.80499999999995</v>
      </c>
      <c r="N56" s="28">
        <v>509.46499999999997</v>
      </c>
      <c r="O56" s="28">
        <v>448.197</v>
      </c>
      <c r="P56" s="28">
        <v>507.75200000000001</v>
      </c>
      <c r="Q56" s="28">
        <v>118.35899999999999</v>
      </c>
      <c r="R56" s="28">
        <v>158.78</v>
      </c>
      <c r="T56" s="82"/>
      <c r="U56" s="85"/>
      <c r="V56" s="22">
        <v>4</v>
      </c>
      <c r="W56" s="11">
        <v>60</v>
      </c>
      <c r="X56" s="11">
        <v>60</v>
      </c>
      <c r="Y56" s="11">
        <v>60</v>
      </c>
      <c r="Z56" s="11">
        <v>60</v>
      </c>
      <c r="AA56" s="11">
        <v>60</v>
      </c>
      <c r="AB56" s="11">
        <v>60</v>
      </c>
      <c r="AC56" s="11">
        <v>60</v>
      </c>
      <c r="AD56" s="11">
        <v>60</v>
      </c>
      <c r="AE56" s="11">
        <v>60</v>
      </c>
      <c r="AF56" s="11">
        <v>60</v>
      </c>
      <c r="AG56" s="11">
        <v>60</v>
      </c>
      <c r="AH56" s="11">
        <v>60</v>
      </c>
      <c r="AI56" s="11">
        <v>60</v>
      </c>
      <c r="AJ56" s="11">
        <v>60</v>
      </c>
      <c r="AK56" s="11">
        <v>60</v>
      </c>
      <c r="AL56" s="11">
        <v>60</v>
      </c>
      <c r="AM56" s="11">
        <v>60</v>
      </c>
      <c r="AN56" s="11">
        <v>60</v>
      </c>
      <c r="AO56" s="11">
        <v>4.4000000000000004</v>
      </c>
      <c r="AP56" s="11">
        <v>59.4</v>
      </c>
      <c r="AQ56" s="11">
        <v>28</v>
      </c>
      <c r="AR56" s="11">
        <v>60</v>
      </c>
      <c r="AS56" s="11">
        <v>60</v>
      </c>
      <c r="AT56" s="11">
        <v>60</v>
      </c>
      <c r="AV56" s="82"/>
      <c r="AW56" s="85"/>
      <c r="AX56" s="22">
        <v>4</v>
      </c>
      <c r="AY56" s="11">
        <v>38.799999999999997</v>
      </c>
      <c r="AZ56" s="11">
        <v>60</v>
      </c>
      <c r="BA56" s="11">
        <v>41.4</v>
      </c>
      <c r="BB56" s="11">
        <v>48.2</v>
      </c>
      <c r="BC56" s="11">
        <v>27.4</v>
      </c>
      <c r="BD56" s="11">
        <v>31</v>
      </c>
      <c r="BF56" s="82"/>
      <c r="BG56" s="85"/>
      <c r="BH56" s="22">
        <v>4</v>
      </c>
      <c r="BI56" s="11">
        <v>4.4000000000000004</v>
      </c>
      <c r="BJ56" s="11">
        <v>35.799999999999997</v>
      </c>
      <c r="BK56" s="11">
        <v>1</v>
      </c>
      <c r="BM56" s="82"/>
      <c r="BN56" s="85"/>
      <c r="BO56" s="22">
        <v>4</v>
      </c>
      <c r="BP56" s="11">
        <v>27.8</v>
      </c>
      <c r="BQ56" s="11">
        <v>0</v>
      </c>
      <c r="BR56" s="11">
        <v>0</v>
      </c>
    </row>
    <row r="57" spans="2:70" x14ac:dyDescent="0.3">
      <c r="B57" s="82"/>
      <c r="C57" s="85"/>
      <c r="D57" s="22">
        <v>5</v>
      </c>
      <c r="E57" s="11">
        <v>36.200000000000003</v>
      </c>
      <c r="F57" s="11">
        <v>1218.95</v>
      </c>
      <c r="H57" s="82"/>
      <c r="I57" s="85"/>
      <c r="J57" s="22">
        <v>5</v>
      </c>
      <c r="K57" s="28">
        <v>1559.95</v>
      </c>
      <c r="L57" s="28">
        <v>110.246</v>
      </c>
      <c r="M57" s="28">
        <v>625.34100000000001</v>
      </c>
      <c r="N57" s="28">
        <v>1000.33</v>
      </c>
      <c r="O57" s="28">
        <v>70.066500000000005</v>
      </c>
      <c r="P57" s="28">
        <v>1124.25</v>
      </c>
      <c r="Q57" s="28">
        <v>241.976</v>
      </c>
      <c r="R57" s="28">
        <v>582.70500000000004</v>
      </c>
      <c r="T57" s="82"/>
      <c r="U57" s="85"/>
      <c r="V57" s="22">
        <v>5</v>
      </c>
      <c r="W57" s="11">
        <v>60</v>
      </c>
      <c r="X57" s="11">
        <v>12.6</v>
      </c>
      <c r="Y57" s="11">
        <v>15.2</v>
      </c>
      <c r="Z57" s="11">
        <v>17.600000000000001</v>
      </c>
      <c r="AA57" s="11">
        <v>45.6</v>
      </c>
      <c r="AB57" s="11">
        <v>60</v>
      </c>
      <c r="AC57" s="11">
        <v>44.4</v>
      </c>
      <c r="AD57" s="11">
        <v>16.8</v>
      </c>
      <c r="AE57" s="11">
        <v>5.8</v>
      </c>
      <c r="AF57" s="11">
        <v>39.4</v>
      </c>
      <c r="AG57" s="11">
        <v>30.2</v>
      </c>
      <c r="AH57" s="11">
        <v>39.200000000000003</v>
      </c>
      <c r="AI57" s="11">
        <v>56.8</v>
      </c>
      <c r="AJ57" s="11">
        <v>17.8</v>
      </c>
      <c r="AK57" s="11">
        <v>23.4</v>
      </c>
      <c r="AL57" s="11">
        <v>5.4</v>
      </c>
      <c r="AM57" s="11">
        <v>14.2</v>
      </c>
      <c r="AN57" s="11">
        <v>15</v>
      </c>
      <c r="AO57" s="11">
        <v>5.6</v>
      </c>
      <c r="AP57" s="11">
        <v>19.600000000000001</v>
      </c>
      <c r="AQ57" s="11">
        <v>60</v>
      </c>
      <c r="AR57" s="11">
        <v>11.8</v>
      </c>
      <c r="AS57" s="11">
        <v>29.8</v>
      </c>
      <c r="AT57" s="11">
        <v>12.6</v>
      </c>
      <c r="AV57" s="82"/>
      <c r="AW57" s="85"/>
      <c r="AX57" s="22">
        <v>5</v>
      </c>
      <c r="AY57" s="11">
        <v>60</v>
      </c>
      <c r="AZ57" s="11">
        <v>60</v>
      </c>
      <c r="BA57" s="11">
        <v>50</v>
      </c>
      <c r="BB57" s="11">
        <v>10.8</v>
      </c>
      <c r="BC57" s="11">
        <v>7</v>
      </c>
      <c r="BD57" s="11">
        <v>44.4</v>
      </c>
      <c r="BF57" s="82"/>
      <c r="BG57" s="85"/>
      <c r="BH57" s="22">
        <v>5</v>
      </c>
      <c r="BI57" s="11">
        <v>20</v>
      </c>
      <c r="BJ57" s="11">
        <v>5.6</v>
      </c>
      <c r="BK57" s="11">
        <v>4</v>
      </c>
      <c r="BM57" s="82"/>
      <c r="BN57" s="85"/>
      <c r="BO57" s="22">
        <v>5</v>
      </c>
      <c r="BP57" s="11">
        <v>6</v>
      </c>
      <c r="BQ57" s="11">
        <v>32</v>
      </c>
      <c r="BR57" s="11">
        <v>2</v>
      </c>
    </row>
    <row r="58" spans="2:70" x14ac:dyDescent="0.3">
      <c r="B58" s="82"/>
      <c r="C58" s="85"/>
      <c r="D58" s="22">
        <v>6</v>
      </c>
      <c r="E58" s="11">
        <v>37.6</v>
      </c>
      <c r="F58" s="11">
        <v>1155.6099999999999</v>
      </c>
      <c r="H58" s="82"/>
      <c r="I58" s="85"/>
      <c r="J58" s="22">
        <v>6</v>
      </c>
      <c r="K58" s="28">
        <v>1034.52</v>
      </c>
      <c r="L58" s="28">
        <v>138.334</v>
      </c>
      <c r="M58" s="28">
        <v>206.892</v>
      </c>
      <c r="N58" s="28">
        <v>54.735900000000001</v>
      </c>
      <c r="O58" s="28">
        <v>115.387</v>
      </c>
      <c r="P58" s="28">
        <v>705.86199999999997</v>
      </c>
      <c r="Q58" s="28">
        <v>288.07799999999997</v>
      </c>
      <c r="R58" s="28">
        <v>593.22900000000004</v>
      </c>
      <c r="T58" s="82"/>
      <c r="U58" s="85"/>
      <c r="V58" s="22">
        <v>6</v>
      </c>
      <c r="W58" s="11">
        <v>8.8000000000000007</v>
      </c>
      <c r="X58" s="11">
        <v>7.6</v>
      </c>
      <c r="Y58" s="11">
        <v>27</v>
      </c>
      <c r="Z58" s="11">
        <v>6.8</v>
      </c>
      <c r="AA58" s="11">
        <v>11.2</v>
      </c>
      <c r="AB58" s="11">
        <v>6.6</v>
      </c>
      <c r="AC58" s="11">
        <v>25.6</v>
      </c>
      <c r="AD58" s="11">
        <v>5.4</v>
      </c>
      <c r="AE58" s="11">
        <v>5.8</v>
      </c>
      <c r="AF58" s="11">
        <v>9.4</v>
      </c>
      <c r="AG58" s="11">
        <v>11.6</v>
      </c>
      <c r="AH58" s="11">
        <v>5.2</v>
      </c>
      <c r="AI58" s="11">
        <v>7</v>
      </c>
      <c r="AJ58" s="11">
        <v>12.8</v>
      </c>
      <c r="AK58" s="11">
        <v>7</v>
      </c>
      <c r="AL58" s="11">
        <v>4.4000000000000004</v>
      </c>
      <c r="AM58" s="11">
        <v>12</v>
      </c>
      <c r="AN58" s="11">
        <v>10.8</v>
      </c>
      <c r="AO58" s="11">
        <v>5.2</v>
      </c>
      <c r="AP58" s="11">
        <v>9.4</v>
      </c>
      <c r="AQ58" s="11">
        <v>4.2</v>
      </c>
      <c r="AR58" s="11">
        <v>31.4</v>
      </c>
      <c r="AS58" s="11">
        <v>11.2</v>
      </c>
      <c r="AT58" s="11">
        <v>4.8</v>
      </c>
      <c r="AV58" s="82"/>
      <c r="AW58" s="85"/>
      <c r="AX58" s="22">
        <v>6</v>
      </c>
      <c r="AY58" s="11">
        <v>60</v>
      </c>
      <c r="AZ58" s="11">
        <v>34.6</v>
      </c>
      <c r="BA58" s="11">
        <v>60</v>
      </c>
      <c r="BB58" s="11">
        <v>8.4</v>
      </c>
      <c r="BC58" s="11">
        <v>7.8</v>
      </c>
      <c r="BD58" s="11">
        <v>40.200000000000003</v>
      </c>
      <c r="BF58" s="82"/>
      <c r="BG58" s="85"/>
      <c r="BH58" s="22">
        <v>6</v>
      </c>
      <c r="BI58" s="11">
        <v>33.200000000000003</v>
      </c>
      <c r="BJ58" s="11">
        <v>0.8</v>
      </c>
      <c r="BK58" s="11">
        <v>4</v>
      </c>
      <c r="BM58" s="82"/>
      <c r="BN58" s="85"/>
      <c r="BO58" s="22">
        <v>6</v>
      </c>
      <c r="BP58" s="11">
        <v>9.8000000000000007</v>
      </c>
      <c r="BQ58" s="11">
        <v>24.4</v>
      </c>
      <c r="BR58" s="11">
        <v>2</v>
      </c>
    </row>
    <row r="59" spans="2:70" x14ac:dyDescent="0.3">
      <c r="B59" s="82"/>
      <c r="C59" s="85"/>
      <c r="D59" s="22">
        <v>7</v>
      </c>
      <c r="E59" s="11">
        <v>42.6</v>
      </c>
      <c r="F59" s="11">
        <v>780.00900000000001</v>
      </c>
      <c r="H59" s="82"/>
      <c r="I59" s="85"/>
      <c r="J59" s="22">
        <v>7</v>
      </c>
      <c r="K59" s="28">
        <v>564.97400000000005</v>
      </c>
      <c r="L59" s="28">
        <v>539.34</v>
      </c>
      <c r="M59" s="28">
        <v>385.07799999999997</v>
      </c>
      <c r="N59" s="28">
        <v>123.92400000000001</v>
      </c>
      <c r="O59" s="28">
        <v>199.80699999999999</v>
      </c>
      <c r="P59" s="28">
        <v>140.48400000000001</v>
      </c>
      <c r="Q59" s="28">
        <v>329.15699999999998</v>
      </c>
      <c r="R59" s="28">
        <v>624.71100000000001</v>
      </c>
      <c r="T59" s="82"/>
      <c r="U59" s="85"/>
      <c r="V59" s="22">
        <v>7</v>
      </c>
      <c r="W59" s="11">
        <v>44.4</v>
      </c>
      <c r="X59" s="11">
        <v>5.8</v>
      </c>
      <c r="Y59" s="11">
        <v>7.2</v>
      </c>
      <c r="Z59" s="11">
        <v>14.6</v>
      </c>
      <c r="AA59" s="11">
        <v>10.199999999999999</v>
      </c>
      <c r="AB59" s="11">
        <v>5.4</v>
      </c>
      <c r="AC59" s="11">
        <v>48.8</v>
      </c>
      <c r="AD59" s="11">
        <v>6.6</v>
      </c>
      <c r="AE59" s="11">
        <v>5.2</v>
      </c>
      <c r="AF59" s="11">
        <v>14.4</v>
      </c>
      <c r="AG59" s="11">
        <v>17</v>
      </c>
      <c r="AH59" s="11">
        <v>6.6</v>
      </c>
      <c r="AI59" s="11">
        <v>8.4</v>
      </c>
      <c r="AJ59" s="11">
        <v>5.4</v>
      </c>
      <c r="AK59" s="11">
        <v>31.6</v>
      </c>
      <c r="AL59" s="11">
        <v>6.2</v>
      </c>
      <c r="AM59" s="11">
        <v>8</v>
      </c>
      <c r="AN59" s="11">
        <v>6.2</v>
      </c>
      <c r="AO59" s="11">
        <v>25.2</v>
      </c>
      <c r="AP59" s="11">
        <v>7.2</v>
      </c>
      <c r="AQ59" s="11">
        <v>4</v>
      </c>
      <c r="AR59" s="11">
        <v>6.6</v>
      </c>
      <c r="AS59" s="11">
        <v>6.6</v>
      </c>
      <c r="AT59" s="11">
        <v>12.2</v>
      </c>
      <c r="AV59" s="82"/>
      <c r="AW59" s="85"/>
      <c r="AX59" s="22">
        <v>7</v>
      </c>
      <c r="AY59" s="11">
        <v>43.2</v>
      </c>
      <c r="AZ59" s="11">
        <v>18.2</v>
      </c>
      <c r="BA59" s="11">
        <v>18.2</v>
      </c>
      <c r="BB59" s="11">
        <v>7.6</v>
      </c>
      <c r="BC59" s="11">
        <v>18</v>
      </c>
      <c r="BD59" s="11">
        <v>5.4</v>
      </c>
      <c r="BF59" s="82"/>
      <c r="BG59" s="85"/>
      <c r="BH59" s="22">
        <v>7</v>
      </c>
      <c r="BI59" s="11">
        <v>29.6</v>
      </c>
      <c r="BJ59" s="11">
        <v>4</v>
      </c>
      <c r="BK59" s="11">
        <v>6</v>
      </c>
      <c r="BM59" s="82"/>
      <c r="BN59" s="85"/>
      <c r="BO59" s="22">
        <v>7</v>
      </c>
      <c r="BP59" s="11">
        <v>16.600000000000001</v>
      </c>
      <c r="BQ59" s="11">
        <v>12</v>
      </c>
      <c r="BR59" s="11">
        <v>3</v>
      </c>
    </row>
    <row r="60" spans="2:70" x14ac:dyDescent="0.3">
      <c r="B60" s="82"/>
      <c r="C60" s="85"/>
      <c r="D60" s="22">
        <v>8</v>
      </c>
      <c r="E60" s="11">
        <v>35.200000000000003</v>
      </c>
      <c r="F60" s="11">
        <v>785.67700000000002</v>
      </c>
      <c r="H60" s="82"/>
      <c r="I60" s="85"/>
      <c r="J60" s="22">
        <v>8</v>
      </c>
      <c r="K60" s="28">
        <v>465.47199999999998</v>
      </c>
      <c r="L60" s="28">
        <v>442.47199999999998</v>
      </c>
      <c r="M60" s="28">
        <v>1000.8</v>
      </c>
      <c r="N60" s="28">
        <v>302.48</v>
      </c>
      <c r="O60" s="28">
        <v>881.32299999999998</v>
      </c>
      <c r="P60" s="28">
        <v>128.78100000000001</v>
      </c>
      <c r="Q60" s="28">
        <v>466.33499999999998</v>
      </c>
      <c r="R60" s="28">
        <v>355.09699999999998</v>
      </c>
      <c r="T60" s="82"/>
      <c r="U60" s="85"/>
      <c r="V60" s="22">
        <v>8</v>
      </c>
      <c r="W60" s="11">
        <v>60</v>
      </c>
      <c r="X60" s="11">
        <v>17.600000000000001</v>
      </c>
      <c r="Y60" s="11">
        <v>7.8</v>
      </c>
      <c r="Z60" s="11">
        <v>24.4</v>
      </c>
      <c r="AA60" s="11">
        <v>36.4</v>
      </c>
      <c r="AB60" s="11">
        <v>22.2</v>
      </c>
      <c r="AC60" s="11">
        <v>43.4</v>
      </c>
      <c r="AD60" s="11">
        <v>19.8</v>
      </c>
      <c r="AE60" s="11">
        <v>8</v>
      </c>
      <c r="AF60" s="11">
        <v>60</v>
      </c>
      <c r="AG60" s="11">
        <v>43</v>
      </c>
      <c r="AH60" s="11">
        <v>14.2</v>
      </c>
      <c r="AI60" s="11">
        <v>12.8</v>
      </c>
      <c r="AJ60" s="11">
        <v>26.2</v>
      </c>
      <c r="AK60" s="11">
        <v>25.4</v>
      </c>
      <c r="AL60" s="11">
        <v>10.6</v>
      </c>
      <c r="AM60" s="11">
        <v>7.4</v>
      </c>
      <c r="AN60" s="11">
        <v>54.8</v>
      </c>
      <c r="AO60" s="11">
        <v>30.4</v>
      </c>
      <c r="AP60" s="11">
        <v>6.8</v>
      </c>
      <c r="AQ60" s="11">
        <v>10.8</v>
      </c>
      <c r="AR60" s="11">
        <v>9</v>
      </c>
      <c r="AS60" s="11">
        <v>7.8</v>
      </c>
      <c r="AT60" s="11">
        <v>5.6</v>
      </c>
      <c r="AV60" s="82"/>
      <c r="AW60" s="85"/>
      <c r="AX60" s="22">
        <v>8</v>
      </c>
      <c r="AY60" s="11">
        <v>38.4</v>
      </c>
      <c r="AZ60" s="11">
        <v>60</v>
      </c>
      <c r="BA60" s="11">
        <v>35.200000000000003</v>
      </c>
      <c r="BB60" s="11">
        <v>31.4</v>
      </c>
      <c r="BC60" s="11">
        <v>10</v>
      </c>
      <c r="BD60" s="11">
        <v>7.2</v>
      </c>
      <c r="BF60" s="82"/>
      <c r="BG60" s="85"/>
      <c r="BH60" s="22">
        <v>8</v>
      </c>
      <c r="BI60" s="11">
        <v>21.4</v>
      </c>
      <c r="BJ60" s="11">
        <v>7.8</v>
      </c>
      <c r="BK60" s="11">
        <v>4</v>
      </c>
      <c r="BM60" s="82"/>
      <c r="BN60" s="85"/>
      <c r="BO60" s="22">
        <v>8</v>
      </c>
      <c r="BP60" s="11">
        <v>14.4</v>
      </c>
      <c r="BQ60" s="11">
        <v>16.399999999999999</v>
      </c>
      <c r="BR60" s="11">
        <v>5</v>
      </c>
    </row>
    <row r="61" spans="2:70" x14ac:dyDescent="0.3">
      <c r="B61" s="82"/>
      <c r="C61" s="85"/>
      <c r="D61" s="22" t="s">
        <v>10</v>
      </c>
      <c r="E61" s="9">
        <f t="shared" ref="E61" si="56">AVERAGE(E53:E60)</f>
        <v>42.475000000000001</v>
      </c>
      <c r="F61" s="9">
        <f>AVERAGE(F53:F60)</f>
        <v>967.30887499999994</v>
      </c>
      <c r="H61" s="82"/>
      <c r="I61" s="85"/>
      <c r="J61" s="22" t="s">
        <v>10</v>
      </c>
      <c r="K61" s="9">
        <f>AVERAGE(K53:K60)</f>
        <v>809.30574999999999</v>
      </c>
      <c r="L61" s="9">
        <f t="shared" ref="L61:R61" si="57">AVERAGE(L53:L60)</f>
        <v>408.91949999999997</v>
      </c>
      <c r="M61" s="9">
        <f t="shared" si="57"/>
        <v>652.48287499999992</v>
      </c>
      <c r="N61" s="9">
        <f t="shared" si="57"/>
        <v>569.84061249999991</v>
      </c>
      <c r="O61" s="9">
        <f t="shared" si="57"/>
        <v>528.07018749999997</v>
      </c>
      <c r="P61" s="9">
        <f t="shared" si="57"/>
        <v>398.981675</v>
      </c>
      <c r="Q61" s="9">
        <f t="shared" si="57"/>
        <v>259.30802499999999</v>
      </c>
      <c r="R61" s="9">
        <f t="shared" si="57"/>
        <v>356.93325000000004</v>
      </c>
      <c r="T61" s="82"/>
      <c r="U61" s="85"/>
      <c r="V61" s="22" t="s">
        <v>10</v>
      </c>
      <c r="W61" s="9">
        <f>AVERAGE(W53:W60)</f>
        <v>46.8</v>
      </c>
      <c r="X61" s="9">
        <f t="shared" ref="X61:AT61" si="58">AVERAGE(X53:X60)</f>
        <v>23.474999999999998</v>
      </c>
      <c r="Y61" s="9">
        <f t="shared" si="58"/>
        <v>25.9</v>
      </c>
      <c r="Z61" s="9">
        <f t="shared" si="58"/>
        <v>20.950000000000003</v>
      </c>
      <c r="AA61" s="9">
        <f t="shared" si="58"/>
        <v>26.474999999999998</v>
      </c>
      <c r="AB61" s="9">
        <f t="shared" si="58"/>
        <v>24.824999999999999</v>
      </c>
      <c r="AC61" s="9">
        <f t="shared" si="58"/>
        <v>40.849999999999994</v>
      </c>
      <c r="AD61" s="9">
        <f t="shared" si="58"/>
        <v>22.525000000000002</v>
      </c>
      <c r="AE61" s="9">
        <f t="shared" si="58"/>
        <v>20.85</v>
      </c>
      <c r="AF61" s="9">
        <f t="shared" si="58"/>
        <v>26.775000000000002</v>
      </c>
      <c r="AG61" s="9">
        <f t="shared" si="58"/>
        <v>26.875</v>
      </c>
      <c r="AH61" s="9">
        <f t="shared" si="58"/>
        <v>21.2</v>
      </c>
      <c r="AI61" s="9">
        <f t="shared" si="58"/>
        <v>23.05</v>
      </c>
      <c r="AJ61" s="9">
        <f t="shared" si="58"/>
        <v>19</v>
      </c>
      <c r="AK61" s="9">
        <f t="shared" si="58"/>
        <v>21.824999999999999</v>
      </c>
      <c r="AL61" s="9">
        <f t="shared" si="58"/>
        <v>15.125000000000002</v>
      </c>
      <c r="AM61" s="9">
        <f t="shared" si="58"/>
        <v>15.500000000000002</v>
      </c>
      <c r="AN61" s="9">
        <f t="shared" si="58"/>
        <v>21.299999999999997</v>
      </c>
      <c r="AO61" s="9">
        <f t="shared" si="58"/>
        <v>11.95</v>
      </c>
      <c r="AP61" s="9">
        <f t="shared" si="58"/>
        <v>15.600000000000001</v>
      </c>
      <c r="AQ61" s="9">
        <f t="shared" si="58"/>
        <v>15.1</v>
      </c>
      <c r="AR61" s="9">
        <f t="shared" si="58"/>
        <v>17.599999999999998</v>
      </c>
      <c r="AS61" s="9">
        <f t="shared" si="58"/>
        <v>20.125</v>
      </c>
      <c r="AT61" s="9">
        <f t="shared" si="58"/>
        <v>15.95</v>
      </c>
      <c r="AV61" s="82"/>
      <c r="AW61" s="85"/>
      <c r="AX61" s="22" t="s">
        <v>10</v>
      </c>
      <c r="AY61" s="9">
        <f t="shared" ref="AY61:BD61" si="59">AVERAGE(AY53:AY60)</f>
        <v>40.624999999999993</v>
      </c>
      <c r="AZ61" s="9">
        <f t="shared" si="59"/>
        <v>39.524999999999999</v>
      </c>
      <c r="BA61" s="9">
        <f t="shared" si="59"/>
        <v>29.75</v>
      </c>
      <c r="BB61" s="9">
        <f t="shared" si="59"/>
        <v>19.2</v>
      </c>
      <c r="BC61" s="9">
        <f t="shared" si="59"/>
        <v>11.725</v>
      </c>
      <c r="BD61" s="9">
        <f t="shared" si="59"/>
        <v>18.7</v>
      </c>
      <c r="BF61" s="82"/>
      <c r="BG61" s="85"/>
      <c r="BH61" s="22" t="s">
        <v>10</v>
      </c>
      <c r="BI61" s="9">
        <f ca="1">AVERAGE(BI53:BI80)</f>
        <v>8.625</v>
      </c>
      <c r="BJ61" s="9">
        <f t="shared" ref="BJ61:BK61" si="60">AVERAGE(BJ53:BJ60)</f>
        <v>12.824999999999998</v>
      </c>
      <c r="BK61" s="9">
        <f t="shared" si="60"/>
        <v>3.375</v>
      </c>
      <c r="BM61" s="82"/>
      <c r="BN61" s="85"/>
      <c r="BO61" s="22" t="s">
        <v>10</v>
      </c>
      <c r="BP61" s="9">
        <f>AVERAGE(BP53:BP60)</f>
        <v>19.425000000000001</v>
      </c>
      <c r="BQ61" s="9">
        <f>AVERAGE(BQ53:BQ60)</f>
        <v>14.074999999999999</v>
      </c>
      <c r="BR61" s="9">
        <f t="shared" ref="BR61" si="61">AVERAGE(BR53:BR60)</f>
        <v>2</v>
      </c>
    </row>
    <row r="62" spans="2:70" x14ac:dyDescent="0.3">
      <c r="B62" s="82"/>
      <c r="C62" s="86"/>
      <c r="D62" s="22" t="s">
        <v>1</v>
      </c>
      <c r="E62" s="9">
        <f t="shared" ref="E62:F62" si="62">STDEV(E53:E60)/SQRT(8)</f>
        <v>2.3363394750885758</v>
      </c>
      <c r="F62" s="9">
        <f t="shared" si="62"/>
        <v>87.196768271625928</v>
      </c>
      <c r="H62" s="82"/>
      <c r="I62" s="86"/>
      <c r="J62" s="22" t="s">
        <v>1</v>
      </c>
      <c r="K62" s="9">
        <f>STDEV(K53:K60)/SQRT(8)</f>
        <v>126.93225110899999</v>
      </c>
      <c r="L62" s="9">
        <f t="shared" ref="L62:R62" si="63">STDEV(L53:L60)/SQRT(8)</f>
        <v>74.142138318425737</v>
      </c>
      <c r="M62" s="9">
        <f t="shared" si="63"/>
        <v>115.89532448298176</v>
      </c>
      <c r="N62" s="9">
        <f t="shared" si="63"/>
        <v>149.79637495106061</v>
      </c>
      <c r="O62" s="9">
        <f t="shared" si="63"/>
        <v>169.75524693284618</v>
      </c>
      <c r="P62" s="9">
        <f t="shared" si="63"/>
        <v>128.96645233586318</v>
      </c>
      <c r="Q62" s="9">
        <f t="shared" si="63"/>
        <v>60.169096302381554</v>
      </c>
      <c r="R62" s="9">
        <f t="shared" si="63"/>
        <v>75.108581235233316</v>
      </c>
      <c r="T62" s="82"/>
      <c r="U62" s="86"/>
      <c r="V62" s="22" t="s">
        <v>1</v>
      </c>
      <c r="W62" s="9">
        <f>STDEV(W53:W60)/SQRT(8)</f>
        <v>7.2903066758930981</v>
      </c>
      <c r="X62" s="9">
        <f t="shared" ref="X62:AT62" si="64">STDEV(X53:X60)/SQRT(8)</f>
        <v>8.0806592287652244</v>
      </c>
      <c r="Y62" s="9">
        <f t="shared" si="64"/>
        <v>7.3209093892572046</v>
      </c>
      <c r="Z62" s="9">
        <f t="shared" si="64"/>
        <v>6.0157828133288538</v>
      </c>
      <c r="AA62" s="9">
        <f t="shared" si="64"/>
        <v>7.1076354818502852</v>
      </c>
      <c r="AB62" s="9">
        <f t="shared" si="64"/>
        <v>8.0886549738330569</v>
      </c>
      <c r="AC62" s="9">
        <f t="shared" si="64"/>
        <v>6.4766338258609135</v>
      </c>
      <c r="AD62" s="9">
        <f t="shared" si="64"/>
        <v>6.4774264620625814</v>
      </c>
      <c r="AE62" s="9">
        <f t="shared" si="64"/>
        <v>8.6814045933987956</v>
      </c>
      <c r="AF62" s="9">
        <f t="shared" si="64"/>
        <v>8.1218785212711513</v>
      </c>
      <c r="AG62" s="9">
        <f t="shared" si="64"/>
        <v>6.0849859138233491</v>
      </c>
      <c r="AH62" s="9">
        <f t="shared" si="64"/>
        <v>7.0057119552547986</v>
      </c>
      <c r="AI62" s="9">
        <f t="shared" si="64"/>
        <v>7.9050390800515871</v>
      </c>
      <c r="AJ62" s="9">
        <f t="shared" si="64"/>
        <v>6.5233646007475095</v>
      </c>
      <c r="AK62" s="9">
        <f t="shared" si="64"/>
        <v>6.4225537310770271</v>
      </c>
      <c r="AL62" s="9">
        <f t="shared" si="64"/>
        <v>6.8338378152919494</v>
      </c>
      <c r="AM62" s="9">
        <f t="shared" si="64"/>
        <v>6.49516303545514</v>
      </c>
      <c r="AN62" s="9">
        <f t="shared" si="64"/>
        <v>8.004016848700763</v>
      </c>
      <c r="AO62" s="9">
        <f t="shared" si="64"/>
        <v>3.6790429656171657</v>
      </c>
      <c r="AP62" s="9">
        <f t="shared" si="64"/>
        <v>6.4433797697437356</v>
      </c>
      <c r="AQ62" s="9">
        <f t="shared" si="64"/>
        <v>7.0384657419071095</v>
      </c>
      <c r="AR62" s="9">
        <f t="shared" si="64"/>
        <v>6.7408138550601917</v>
      </c>
      <c r="AS62" s="9">
        <f t="shared" si="64"/>
        <v>6.5470754103318072</v>
      </c>
      <c r="AT62" s="9">
        <f t="shared" si="64"/>
        <v>6.5808976808422033</v>
      </c>
      <c r="AV62" s="82"/>
      <c r="AW62" s="86"/>
      <c r="AX62" s="22" t="s">
        <v>1</v>
      </c>
      <c r="AY62" s="9">
        <f t="shared" ref="AY62:BD62" si="65">STDEV(AY53:AY60)/SQRT(8)</f>
        <v>7.0228644440854797</v>
      </c>
      <c r="AZ62" s="9">
        <f t="shared" si="65"/>
        <v>8.133435181836937</v>
      </c>
      <c r="BA62" s="9">
        <f t="shared" si="65"/>
        <v>6.9594488698048922</v>
      </c>
      <c r="BB62" s="9">
        <f t="shared" si="65"/>
        <v>5.9787719713762524</v>
      </c>
      <c r="BC62" s="9">
        <f t="shared" si="65"/>
        <v>2.6618837314954238</v>
      </c>
      <c r="BD62" s="9">
        <f t="shared" si="65"/>
        <v>6.026252092778253</v>
      </c>
      <c r="BF62" s="82"/>
      <c r="BG62" s="86"/>
      <c r="BH62" s="22" t="s">
        <v>1</v>
      </c>
      <c r="BI62" s="9">
        <f ca="1">STDEV(BI53:BI80)/SQRT(8)</f>
        <v>2.1772976369803008</v>
      </c>
      <c r="BJ62" s="9">
        <f t="shared" ref="BJ62:BK62" si="66">STDEV(BJ53:BJ60)/SQRT(8)</f>
        <v>3.9803871850433277</v>
      </c>
      <c r="BK62" s="9">
        <f t="shared" si="66"/>
        <v>0.70552665232637179</v>
      </c>
      <c r="BM62" s="82"/>
      <c r="BN62" s="86"/>
      <c r="BO62" s="22" t="s">
        <v>1</v>
      </c>
      <c r="BP62" s="9">
        <f>STDEV(BP53:BP60)/SQRT(8)</f>
        <v>3.338399424018299</v>
      </c>
      <c r="BQ62" s="9">
        <f>STDEV(BQ53:BQ60)/SQRT(8)</f>
        <v>3.6596130747857569</v>
      </c>
      <c r="BR62" s="9">
        <f t="shared" ref="BR62" si="67">STDEV(BR53:BR60)/SQRT(8)</f>
        <v>0.59761430466719678</v>
      </c>
    </row>
    <row r="63" spans="2:70" x14ac:dyDescent="0.3">
      <c r="B63" s="82"/>
      <c r="C63" s="87" t="s">
        <v>7</v>
      </c>
      <c r="D63" s="25">
        <v>1</v>
      </c>
      <c r="E63" s="11">
        <v>45</v>
      </c>
      <c r="F63" s="11">
        <v>1110.23</v>
      </c>
      <c r="H63" s="82"/>
      <c r="I63" s="87" t="s">
        <v>7</v>
      </c>
      <c r="J63" s="25">
        <v>1</v>
      </c>
      <c r="K63" s="28">
        <v>31.213899999999999</v>
      </c>
      <c r="L63" s="28">
        <v>1021.82</v>
      </c>
      <c r="M63" s="28">
        <v>819.58</v>
      </c>
      <c r="N63" s="28">
        <v>439.95100000000002</v>
      </c>
      <c r="O63" s="28">
        <v>433.70100000000002</v>
      </c>
      <c r="P63" s="28">
        <v>188.589</v>
      </c>
      <c r="Q63" s="28">
        <v>504.21699999999998</v>
      </c>
      <c r="R63" s="28">
        <v>799.27099999999996</v>
      </c>
      <c r="T63" s="82"/>
      <c r="U63" s="87" t="s">
        <v>7</v>
      </c>
      <c r="V63" s="25">
        <v>1</v>
      </c>
      <c r="W63" s="11">
        <v>60</v>
      </c>
      <c r="X63" s="11">
        <v>60</v>
      </c>
      <c r="Y63" s="11">
        <v>60</v>
      </c>
      <c r="Z63" s="11">
        <v>29.4</v>
      </c>
      <c r="AA63" s="11">
        <v>60</v>
      </c>
      <c r="AB63" s="11">
        <v>60</v>
      </c>
      <c r="AC63" s="11">
        <v>60</v>
      </c>
      <c r="AD63" s="11">
        <v>60</v>
      </c>
      <c r="AE63" s="11">
        <v>60</v>
      </c>
      <c r="AF63" s="11">
        <v>60</v>
      </c>
      <c r="AG63" s="11">
        <v>25.8</v>
      </c>
      <c r="AH63" s="11">
        <v>60</v>
      </c>
      <c r="AI63" s="11">
        <v>60</v>
      </c>
      <c r="AJ63" s="11">
        <v>60</v>
      </c>
      <c r="AK63" s="11">
        <v>60</v>
      </c>
      <c r="AL63" s="11">
        <v>60</v>
      </c>
      <c r="AM63" s="11">
        <v>60</v>
      </c>
      <c r="AN63" s="11">
        <v>60</v>
      </c>
      <c r="AO63" s="11">
        <v>50</v>
      </c>
      <c r="AP63" s="11">
        <v>54</v>
      </c>
      <c r="AQ63" s="11">
        <v>60</v>
      </c>
      <c r="AR63" s="11">
        <v>60</v>
      </c>
      <c r="AS63" s="11">
        <v>60</v>
      </c>
      <c r="AT63" s="11">
        <v>57.4</v>
      </c>
      <c r="AV63" s="82"/>
      <c r="AW63" s="87" t="s">
        <v>7</v>
      </c>
      <c r="AX63" s="25">
        <v>1</v>
      </c>
      <c r="AY63" s="11">
        <v>11.4</v>
      </c>
      <c r="AZ63" s="11">
        <v>51.4</v>
      </c>
      <c r="BA63" s="11">
        <v>60</v>
      </c>
      <c r="BB63" s="11">
        <v>35.200000000000003</v>
      </c>
      <c r="BC63" s="11">
        <v>19.600000000000001</v>
      </c>
      <c r="BD63" s="11">
        <v>25</v>
      </c>
      <c r="BF63" s="82"/>
      <c r="BG63" s="87" t="s">
        <v>7</v>
      </c>
      <c r="BH63" s="25">
        <v>1</v>
      </c>
      <c r="BI63" s="11">
        <v>6.8</v>
      </c>
      <c r="BJ63" s="11">
        <v>8</v>
      </c>
      <c r="BK63" s="11">
        <v>2</v>
      </c>
      <c r="BM63" s="82"/>
      <c r="BN63" s="87" t="s">
        <v>7</v>
      </c>
      <c r="BO63" s="25">
        <v>1</v>
      </c>
      <c r="BP63" s="11">
        <v>30</v>
      </c>
      <c r="BQ63" s="11">
        <v>4</v>
      </c>
      <c r="BR63" s="11">
        <v>1</v>
      </c>
    </row>
    <row r="64" spans="2:70" x14ac:dyDescent="0.3">
      <c r="B64" s="82"/>
      <c r="C64" s="88"/>
      <c r="D64" s="25">
        <v>2</v>
      </c>
      <c r="E64" s="11">
        <v>49.8</v>
      </c>
      <c r="F64" s="11">
        <v>947.34699999999998</v>
      </c>
      <c r="H64" s="82"/>
      <c r="I64" s="88"/>
      <c r="J64" s="25">
        <v>2</v>
      </c>
      <c r="K64" s="28">
        <v>948.08900000000006</v>
      </c>
      <c r="L64" s="28">
        <v>773.928</v>
      </c>
      <c r="M64" s="28">
        <v>713.26900000000001</v>
      </c>
      <c r="N64" s="28">
        <v>194.589</v>
      </c>
      <c r="O64" s="28">
        <v>122.96899999999999</v>
      </c>
      <c r="P64" s="28">
        <v>1319.89</v>
      </c>
      <c r="Q64" s="28">
        <v>785.75300000000004</v>
      </c>
      <c r="R64" s="28">
        <v>52.7136</v>
      </c>
      <c r="T64" s="82"/>
      <c r="U64" s="88"/>
      <c r="V64" s="25">
        <v>2</v>
      </c>
      <c r="W64" s="11">
        <v>60</v>
      </c>
      <c r="X64" s="11">
        <v>42.2</v>
      </c>
      <c r="Y64" s="11">
        <v>16.399999999999999</v>
      </c>
      <c r="Z64" s="11">
        <v>60</v>
      </c>
      <c r="AA64" s="11">
        <v>16.399999999999999</v>
      </c>
      <c r="AB64" s="11">
        <v>32</v>
      </c>
      <c r="AC64" s="11">
        <v>6.8</v>
      </c>
      <c r="AD64" s="11">
        <v>9.4</v>
      </c>
      <c r="AE64" s="11">
        <v>16.8</v>
      </c>
      <c r="AF64" s="11">
        <v>6.6</v>
      </c>
      <c r="AG64" s="11">
        <v>7.6</v>
      </c>
      <c r="AH64" s="11">
        <v>7.6</v>
      </c>
      <c r="AI64" s="11">
        <v>53.4</v>
      </c>
      <c r="AJ64" s="11">
        <v>8.6</v>
      </c>
      <c r="AK64" s="11">
        <v>12</v>
      </c>
      <c r="AL64" s="11">
        <v>60</v>
      </c>
      <c r="AM64" s="11">
        <v>4.2</v>
      </c>
      <c r="AN64" s="11">
        <v>60</v>
      </c>
      <c r="AO64" s="11">
        <v>4.8</v>
      </c>
      <c r="AP64" s="11">
        <v>6.2</v>
      </c>
      <c r="AQ64" s="11">
        <v>10.6</v>
      </c>
      <c r="AR64" s="11">
        <v>6</v>
      </c>
      <c r="AS64" s="11">
        <v>5.4</v>
      </c>
      <c r="AT64" s="11">
        <v>4.5999999999999996</v>
      </c>
      <c r="AV64" s="82"/>
      <c r="AW64" s="88"/>
      <c r="AX64" s="25">
        <v>2</v>
      </c>
      <c r="AY64" s="11">
        <v>10.8</v>
      </c>
      <c r="AZ64" s="11">
        <v>24.8</v>
      </c>
      <c r="BA64" s="11">
        <v>9.1999999999999993</v>
      </c>
      <c r="BB64" s="11">
        <v>3</v>
      </c>
      <c r="BC64" s="11">
        <v>15.2</v>
      </c>
      <c r="BD64" s="11">
        <v>4.2</v>
      </c>
      <c r="BF64" s="82"/>
      <c r="BG64" s="88"/>
      <c r="BH64" s="25">
        <v>2</v>
      </c>
      <c r="BI64" s="11">
        <v>6.2</v>
      </c>
      <c r="BJ64" s="11">
        <v>25.6</v>
      </c>
      <c r="BK64" s="11">
        <v>0</v>
      </c>
      <c r="BM64" s="82"/>
      <c r="BN64" s="88"/>
      <c r="BO64" s="25">
        <v>2</v>
      </c>
      <c r="BP64" s="11">
        <v>14</v>
      </c>
      <c r="BQ64" s="11">
        <v>13.4</v>
      </c>
      <c r="BR64" s="11">
        <v>2</v>
      </c>
    </row>
    <row r="65" spans="2:70" x14ac:dyDescent="0.3">
      <c r="B65" s="82"/>
      <c r="C65" s="88"/>
      <c r="D65" s="25">
        <v>3</v>
      </c>
      <c r="E65" s="11">
        <v>59.4</v>
      </c>
      <c r="F65" s="11">
        <v>1217.68</v>
      </c>
      <c r="H65" s="82"/>
      <c r="I65" s="88"/>
      <c r="J65" s="25">
        <v>3</v>
      </c>
      <c r="K65" s="28">
        <v>1020.72</v>
      </c>
      <c r="L65" s="28">
        <v>758.49099999999999</v>
      </c>
      <c r="M65" s="28">
        <v>1199.8599999999999</v>
      </c>
      <c r="N65" s="28">
        <v>1264.8900000000001</v>
      </c>
      <c r="O65" s="28">
        <v>104.63500000000001</v>
      </c>
      <c r="P65" s="28">
        <v>1127.9100000000001</v>
      </c>
      <c r="Q65" s="28">
        <v>713.23</v>
      </c>
      <c r="R65" s="28">
        <v>57.139299999999999</v>
      </c>
      <c r="T65" s="82"/>
      <c r="U65" s="88"/>
      <c r="V65" s="25">
        <v>3</v>
      </c>
      <c r="W65" s="11">
        <v>60</v>
      </c>
      <c r="X65" s="11">
        <v>57.6</v>
      </c>
      <c r="Y65" s="11">
        <v>60</v>
      </c>
      <c r="Z65" s="11">
        <v>60</v>
      </c>
      <c r="AA65" s="11">
        <v>25.8</v>
      </c>
      <c r="AB65" s="11">
        <v>38.200000000000003</v>
      </c>
      <c r="AC65" s="11">
        <v>57.2</v>
      </c>
      <c r="AD65" s="11">
        <v>29.2</v>
      </c>
      <c r="AE65" s="11">
        <v>53.6</v>
      </c>
      <c r="AF65" s="11">
        <v>46.6</v>
      </c>
      <c r="AG65" s="11">
        <v>60</v>
      </c>
      <c r="AH65" s="11">
        <v>55.4</v>
      </c>
      <c r="AI65" s="11">
        <v>57.4</v>
      </c>
      <c r="AJ65" s="11">
        <v>38</v>
      </c>
      <c r="AK65" s="11">
        <v>60</v>
      </c>
      <c r="AL65" s="11">
        <v>60</v>
      </c>
      <c r="AM65" s="11">
        <v>20.2</v>
      </c>
      <c r="AN65" s="11">
        <v>60</v>
      </c>
      <c r="AO65" s="11">
        <v>31.2</v>
      </c>
      <c r="AP65" s="11">
        <v>44.4</v>
      </c>
      <c r="AQ65" s="11">
        <v>21.2</v>
      </c>
      <c r="AR65" s="11">
        <v>18</v>
      </c>
      <c r="AS65" s="11">
        <v>18.399999999999999</v>
      </c>
      <c r="AT65" s="11">
        <v>14</v>
      </c>
      <c r="AV65" s="82"/>
      <c r="AW65" s="88"/>
      <c r="AX65" s="25">
        <v>3</v>
      </c>
      <c r="AY65" s="11">
        <v>36.6</v>
      </c>
      <c r="AZ65" s="11">
        <v>17.8</v>
      </c>
      <c r="BA65" s="11">
        <v>15.6</v>
      </c>
      <c r="BB65" s="11">
        <v>25</v>
      </c>
      <c r="BC65" s="11">
        <v>23</v>
      </c>
      <c r="BD65" s="11">
        <v>37.200000000000003</v>
      </c>
      <c r="BF65" s="82"/>
      <c r="BG65" s="88"/>
      <c r="BH65" s="25">
        <v>3</v>
      </c>
      <c r="BI65" s="11">
        <v>10.199999999999999</v>
      </c>
      <c r="BJ65" s="11">
        <v>31.4</v>
      </c>
      <c r="BK65" s="11">
        <v>2</v>
      </c>
      <c r="BM65" s="82"/>
      <c r="BN65" s="88"/>
      <c r="BO65" s="25">
        <v>3</v>
      </c>
      <c r="BP65" s="11">
        <v>22</v>
      </c>
      <c r="BQ65" s="11">
        <v>12.8</v>
      </c>
      <c r="BR65" s="11">
        <v>2</v>
      </c>
    </row>
    <row r="66" spans="2:70" x14ac:dyDescent="0.3">
      <c r="B66" s="82"/>
      <c r="C66" s="88"/>
      <c r="D66" s="25">
        <v>4</v>
      </c>
      <c r="E66" s="11">
        <v>44.6</v>
      </c>
      <c r="F66" s="11">
        <v>1120.5999999999999</v>
      </c>
      <c r="H66" s="82"/>
      <c r="I66" s="88"/>
      <c r="J66" s="25">
        <v>4</v>
      </c>
      <c r="K66" s="28">
        <v>873.26800000000003</v>
      </c>
      <c r="L66" s="28">
        <v>167.89</v>
      </c>
      <c r="M66" s="28">
        <v>610.39499999999998</v>
      </c>
      <c r="N66" s="28">
        <v>50.329900000000002</v>
      </c>
      <c r="O66" s="28">
        <v>375.358</v>
      </c>
      <c r="P66" s="28">
        <v>1270.79</v>
      </c>
      <c r="Q66" s="28">
        <v>50.905700000000003</v>
      </c>
      <c r="R66" s="28">
        <v>237.69200000000001</v>
      </c>
      <c r="T66" s="82"/>
      <c r="U66" s="88"/>
      <c r="V66" s="25">
        <v>4</v>
      </c>
      <c r="W66" s="11">
        <v>10</v>
      </c>
      <c r="X66" s="11">
        <v>22.8</v>
      </c>
      <c r="Y66" s="11">
        <v>8.1999999999999993</v>
      </c>
      <c r="Z66" s="11">
        <v>4.8</v>
      </c>
      <c r="AA66" s="11">
        <v>39.6</v>
      </c>
      <c r="AB66" s="11">
        <v>60</v>
      </c>
      <c r="AC66" s="11">
        <v>30.2</v>
      </c>
      <c r="AD66" s="11">
        <v>14.4</v>
      </c>
      <c r="AE66" s="11">
        <v>60</v>
      </c>
      <c r="AF66" s="11">
        <v>4.4000000000000004</v>
      </c>
      <c r="AG66" s="11">
        <v>15.6</v>
      </c>
      <c r="AH66" s="11">
        <v>23.6</v>
      </c>
      <c r="AI66" s="11">
        <v>4.2</v>
      </c>
      <c r="AJ66" s="11">
        <v>35.4</v>
      </c>
      <c r="AK66" s="11">
        <v>9.1999999999999993</v>
      </c>
      <c r="AL66" s="11">
        <v>31.2</v>
      </c>
      <c r="AM66" s="11">
        <v>15.6</v>
      </c>
      <c r="AN66" s="11">
        <v>3.2</v>
      </c>
      <c r="AO66" s="11">
        <v>9.8000000000000007</v>
      </c>
      <c r="AP66" s="11">
        <v>20.8</v>
      </c>
      <c r="AQ66" s="11">
        <v>20.2</v>
      </c>
      <c r="AR66" s="11">
        <v>7.4</v>
      </c>
      <c r="AS66" s="11">
        <v>11.4</v>
      </c>
      <c r="AT66" s="11">
        <v>23</v>
      </c>
      <c r="AV66" s="82"/>
      <c r="AW66" s="88"/>
      <c r="AX66" s="25">
        <v>4</v>
      </c>
      <c r="AY66" s="11">
        <v>5</v>
      </c>
      <c r="AZ66" s="11">
        <v>18.2</v>
      </c>
      <c r="BA66" s="11">
        <v>11.2</v>
      </c>
      <c r="BB66" s="11">
        <v>13.2</v>
      </c>
      <c r="BC66" s="11">
        <v>21</v>
      </c>
      <c r="BD66" s="11">
        <v>4.2</v>
      </c>
      <c r="BF66" s="82"/>
      <c r="BG66" s="88"/>
      <c r="BH66" s="25">
        <v>4</v>
      </c>
      <c r="BI66" s="11">
        <v>12.2</v>
      </c>
      <c r="BJ66" s="11">
        <v>23.2</v>
      </c>
      <c r="BK66" s="11">
        <v>2</v>
      </c>
      <c r="BM66" s="82"/>
      <c r="BN66" s="88"/>
      <c r="BO66" s="25">
        <v>4</v>
      </c>
      <c r="BP66" s="11">
        <v>22.6</v>
      </c>
      <c r="BQ66" s="11">
        <v>8.4</v>
      </c>
      <c r="BR66" s="11">
        <v>2</v>
      </c>
    </row>
    <row r="67" spans="2:70" x14ac:dyDescent="0.3">
      <c r="B67" s="82"/>
      <c r="C67" s="88"/>
      <c r="D67" s="25">
        <v>5</v>
      </c>
      <c r="E67" s="11">
        <v>53</v>
      </c>
      <c r="F67" s="11">
        <v>642.36500000000001</v>
      </c>
      <c r="H67" s="82"/>
      <c r="I67" s="88"/>
      <c r="J67" s="25">
        <v>5</v>
      </c>
      <c r="K67" s="28">
        <v>1161.73</v>
      </c>
      <c r="L67" s="28">
        <v>664.577</v>
      </c>
      <c r="M67" s="28">
        <v>890.17600000000004</v>
      </c>
      <c r="N67" s="28">
        <v>280.47800000000001</v>
      </c>
      <c r="O67" s="28">
        <v>963.39800000000002</v>
      </c>
      <c r="P67" s="28">
        <v>340.983</v>
      </c>
      <c r="Q67" s="28">
        <v>232.423</v>
      </c>
      <c r="R67" s="28">
        <v>462.137</v>
      </c>
      <c r="T67" s="82"/>
      <c r="U67" s="88"/>
      <c r="V67" s="25">
        <v>5</v>
      </c>
      <c r="W67" s="11">
        <v>22.2</v>
      </c>
      <c r="X67" s="11">
        <v>14.6</v>
      </c>
      <c r="Y67" s="11">
        <v>12</v>
      </c>
      <c r="Z67" s="11">
        <v>30.4</v>
      </c>
      <c r="AA67" s="11">
        <v>13.2</v>
      </c>
      <c r="AB67" s="11">
        <v>10.8</v>
      </c>
      <c r="AC67" s="11">
        <v>21.6</v>
      </c>
      <c r="AD67" s="11">
        <v>21.6</v>
      </c>
      <c r="AE67" s="11">
        <v>56.4</v>
      </c>
      <c r="AF67" s="11">
        <v>25</v>
      </c>
      <c r="AG67" s="11">
        <v>6</v>
      </c>
      <c r="AH67" s="11">
        <v>7.2</v>
      </c>
      <c r="AI67" s="11">
        <v>44.4</v>
      </c>
      <c r="AJ67" s="11">
        <v>17</v>
      </c>
      <c r="AK67" s="11">
        <v>5.2</v>
      </c>
      <c r="AL67" s="11">
        <v>19.8</v>
      </c>
      <c r="AM67" s="11">
        <v>21.4</v>
      </c>
      <c r="AN67" s="11">
        <v>60</v>
      </c>
      <c r="AO67" s="11">
        <v>28.4</v>
      </c>
      <c r="AP67" s="11">
        <v>18.399999999999999</v>
      </c>
      <c r="AQ67" s="11">
        <v>24.8</v>
      </c>
      <c r="AR67" s="11">
        <v>38.799999999999997</v>
      </c>
      <c r="AS67" s="11">
        <v>13</v>
      </c>
      <c r="AT67" s="11">
        <v>30.4</v>
      </c>
      <c r="AV67" s="82"/>
      <c r="AW67" s="88"/>
      <c r="AX67" s="25">
        <v>5</v>
      </c>
      <c r="AY67" s="11">
        <v>27.2</v>
      </c>
      <c r="AZ67" s="11">
        <v>60</v>
      </c>
      <c r="BA67" s="11">
        <v>60</v>
      </c>
      <c r="BB67" s="11">
        <v>26</v>
      </c>
      <c r="BC67" s="11">
        <v>15.6</v>
      </c>
      <c r="BD67" s="11">
        <v>12.4</v>
      </c>
      <c r="BF67" s="82"/>
      <c r="BG67" s="88"/>
      <c r="BH67" s="25">
        <v>5</v>
      </c>
      <c r="BI67" s="11">
        <v>35</v>
      </c>
      <c r="BJ67" s="11">
        <v>4.4000000000000004</v>
      </c>
      <c r="BK67" s="11">
        <v>3</v>
      </c>
      <c r="BM67" s="82"/>
      <c r="BN67" s="88"/>
      <c r="BO67" s="25">
        <v>5</v>
      </c>
      <c r="BP67" s="11">
        <v>1.4</v>
      </c>
      <c r="BQ67" s="11">
        <v>39</v>
      </c>
      <c r="BR67" s="11">
        <v>0</v>
      </c>
    </row>
    <row r="68" spans="2:70" x14ac:dyDescent="0.3">
      <c r="B68" s="82"/>
      <c r="C68" s="88"/>
      <c r="D68" s="25">
        <v>6</v>
      </c>
      <c r="E68" s="11">
        <v>47.4</v>
      </c>
      <c r="F68" s="11">
        <v>595.52599999999995</v>
      </c>
      <c r="H68" s="82"/>
      <c r="I68" s="88"/>
      <c r="J68" s="25">
        <v>6</v>
      </c>
      <c r="K68" s="28">
        <v>841.21500000000003</v>
      </c>
      <c r="L68" s="28">
        <v>371.61799999999999</v>
      </c>
      <c r="M68" s="28">
        <v>266.25700000000001</v>
      </c>
      <c r="N68" s="28">
        <v>809.21500000000003</v>
      </c>
      <c r="O68" s="28">
        <v>61.790999999999997</v>
      </c>
      <c r="P68" s="28">
        <v>129.511</v>
      </c>
      <c r="Q68" s="28">
        <v>957.53099999999995</v>
      </c>
      <c r="R68" s="28">
        <v>941.42399999999998</v>
      </c>
      <c r="T68" s="82"/>
      <c r="U68" s="88"/>
      <c r="V68" s="25">
        <v>6</v>
      </c>
      <c r="W68" s="11">
        <v>31.4</v>
      </c>
      <c r="X68" s="11">
        <v>37.6</v>
      </c>
      <c r="Y68" s="11">
        <v>22.2</v>
      </c>
      <c r="Z68" s="11">
        <v>15.2</v>
      </c>
      <c r="AA68" s="11">
        <v>18.8</v>
      </c>
      <c r="AB68" s="11">
        <v>6.6</v>
      </c>
      <c r="AC68" s="11">
        <v>6.4</v>
      </c>
      <c r="AD68" s="11">
        <v>6.2</v>
      </c>
      <c r="AE68" s="11">
        <v>11</v>
      </c>
      <c r="AF68" s="11">
        <v>17.8</v>
      </c>
      <c r="AG68" s="11">
        <v>5.6</v>
      </c>
      <c r="AH68" s="11">
        <v>5.2</v>
      </c>
      <c r="AI68" s="11">
        <v>34.799999999999997</v>
      </c>
      <c r="AJ68" s="11">
        <v>15.4</v>
      </c>
      <c r="AK68" s="11">
        <v>6</v>
      </c>
      <c r="AL68" s="11">
        <v>20.399999999999999</v>
      </c>
      <c r="AM68" s="11">
        <v>7.8</v>
      </c>
      <c r="AN68" s="11">
        <v>12.2</v>
      </c>
      <c r="AO68" s="11">
        <v>12.6</v>
      </c>
      <c r="AP68" s="11">
        <v>60</v>
      </c>
      <c r="AQ68" s="11">
        <v>8.4</v>
      </c>
      <c r="AR68" s="11">
        <v>7</v>
      </c>
      <c r="AS68" s="11">
        <v>32.4</v>
      </c>
      <c r="AT68" s="11">
        <v>5.4</v>
      </c>
      <c r="AV68" s="82"/>
      <c r="AW68" s="88"/>
      <c r="AX68" s="25">
        <v>6</v>
      </c>
      <c r="AY68" s="11">
        <v>60</v>
      </c>
      <c r="AZ68" s="11">
        <v>60</v>
      </c>
      <c r="BA68" s="11">
        <v>60</v>
      </c>
      <c r="BB68" s="11">
        <v>60</v>
      </c>
      <c r="BC68" s="11">
        <v>60</v>
      </c>
      <c r="BD68" s="11">
        <v>60</v>
      </c>
      <c r="BF68" s="82"/>
      <c r="BG68" s="88"/>
      <c r="BH68" s="25">
        <v>6</v>
      </c>
      <c r="BI68" s="11">
        <v>34.200000000000003</v>
      </c>
      <c r="BJ68" s="11">
        <v>0</v>
      </c>
      <c r="BK68" s="11">
        <v>7</v>
      </c>
      <c r="BM68" s="82"/>
      <c r="BN68" s="88"/>
      <c r="BO68" s="25">
        <v>6</v>
      </c>
      <c r="BP68" s="11">
        <v>0</v>
      </c>
      <c r="BQ68" s="11">
        <v>60</v>
      </c>
      <c r="BR68" s="11">
        <v>0</v>
      </c>
    </row>
    <row r="69" spans="2:70" x14ac:dyDescent="0.3">
      <c r="B69" s="82"/>
      <c r="C69" s="88"/>
      <c r="D69" s="25">
        <v>7</v>
      </c>
      <c r="E69" s="11">
        <v>58</v>
      </c>
      <c r="F69" s="11">
        <v>1243.23</v>
      </c>
      <c r="H69" s="82"/>
      <c r="I69" s="88"/>
      <c r="J69" s="25">
        <v>7</v>
      </c>
      <c r="K69" s="28">
        <v>1152.5999999999999</v>
      </c>
      <c r="L69" s="28">
        <v>628.71699999999998</v>
      </c>
      <c r="M69" s="28">
        <v>236.62</v>
      </c>
      <c r="N69" s="28">
        <v>283.15899999999999</v>
      </c>
      <c r="O69" s="28">
        <v>197.714</v>
      </c>
      <c r="P69" s="28">
        <v>551.62400000000002</v>
      </c>
      <c r="Q69" s="28">
        <v>161.81399999999999</v>
      </c>
      <c r="R69" s="28">
        <v>372.971</v>
      </c>
      <c r="T69" s="82"/>
      <c r="U69" s="88"/>
      <c r="V69" s="25">
        <v>7</v>
      </c>
      <c r="W69" s="11">
        <v>28.2</v>
      </c>
      <c r="X69" s="11">
        <v>36.4</v>
      </c>
      <c r="Y69" s="11">
        <v>27.2</v>
      </c>
      <c r="Z69" s="11">
        <v>22.6</v>
      </c>
      <c r="AA69" s="11">
        <v>27.8</v>
      </c>
      <c r="AB69" s="11">
        <v>20.399999999999999</v>
      </c>
      <c r="AC69" s="11">
        <v>16.600000000000001</v>
      </c>
      <c r="AD69" s="11">
        <v>60</v>
      </c>
      <c r="AE69" s="11">
        <v>52</v>
      </c>
      <c r="AF69" s="11">
        <v>25.8</v>
      </c>
      <c r="AG69" s="11">
        <v>27.4</v>
      </c>
      <c r="AH69" s="11">
        <v>14</v>
      </c>
      <c r="AI69" s="11">
        <v>16.8</v>
      </c>
      <c r="AJ69" s="11">
        <v>7.4</v>
      </c>
      <c r="AK69" s="11">
        <v>4.8</v>
      </c>
      <c r="AL69" s="11">
        <v>60</v>
      </c>
      <c r="AM69" s="11">
        <v>15.8</v>
      </c>
      <c r="AN69" s="11">
        <v>30.8</v>
      </c>
      <c r="AO69" s="11">
        <v>4.8</v>
      </c>
      <c r="AP69" s="11">
        <v>9.6</v>
      </c>
      <c r="AQ69" s="11">
        <v>4.8</v>
      </c>
      <c r="AR69" s="11">
        <v>16.600000000000001</v>
      </c>
      <c r="AS69" s="11">
        <v>10.6</v>
      </c>
      <c r="AT69" s="11">
        <v>10.6</v>
      </c>
      <c r="AV69" s="82"/>
      <c r="AW69" s="88"/>
      <c r="AX69" s="25">
        <v>7</v>
      </c>
      <c r="AY69" s="11">
        <v>36</v>
      </c>
      <c r="AZ69" s="11">
        <v>17</v>
      </c>
      <c r="BA69" s="11">
        <v>9</v>
      </c>
      <c r="BB69" s="11">
        <v>12.8</v>
      </c>
      <c r="BC69" s="11">
        <v>10.199999999999999</v>
      </c>
      <c r="BD69" s="11">
        <v>5.6</v>
      </c>
      <c r="BF69" s="82"/>
      <c r="BG69" s="88"/>
      <c r="BH69" s="25">
        <v>7</v>
      </c>
      <c r="BI69" s="11">
        <v>42.8</v>
      </c>
      <c r="BJ69" s="11">
        <v>0</v>
      </c>
      <c r="BK69" s="11">
        <v>5</v>
      </c>
      <c r="BM69" s="82"/>
      <c r="BN69" s="88"/>
      <c r="BO69" s="25">
        <v>7</v>
      </c>
      <c r="BP69" s="11">
        <v>8.4</v>
      </c>
      <c r="BQ69" s="11">
        <v>22.2</v>
      </c>
      <c r="BR69" s="11">
        <v>1</v>
      </c>
    </row>
    <row r="70" spans="2:70" x14ac:dyDescent="0.3">
      <c r="B70" s="82"/>
      <c r="C70" s="88"/>
      <c r="D70" s="25">
        <v>8</v>
      </c>
      <c r="E70" s="11">
        <v>46.4</v>
      </c>
      <c r="F70" s="11">
        <v>984.62300000000005</v>
      </c>
      <c r="H70" s="82"/>
      <c r="I70" s="88"/>
      <c r="J70" s="25">
        <v>8</v>
      </c>
      <c r="K70" s="28">
        <v>467.21499999999997</v>
      </c>
      <c r="L70" s="28">
        <v>642.79300000000001</v>
      </c>
      <c r="M70" s="28">
        <v>343.10899999999998</v>
      </c>
      <c r="N70" s="28">
        <v>798.41499999999996</v>
      </c>
      <c r="O70" s="28">
        <v>110.792</v>
      </c>
      <c r="P70" s="28">
        <v>341.678</v>
      </c>
      <c r="Q70" s="28">
        <v>409.55700000000002</v>
      </c>
      <c r="R70" s="28">
        <v>697.86</v>
      </c>
      <c r="T70" s="82"/>
      <c r="U70" s="88"/>
      <c r="V70" s="25">
        <v>8</v>
      </c>
      <c r="W70" s="11">
        <v>41.6</v>
      </c>
      <c r="X70" s="11">
        <v>60</v>
      </c>
      <c r="Y70" s="11">
        <v>60</v>
      </c>
      <c r="Z70" s="11">
        <v>60</v>
      </c>
      <c r="AA70" s="11">
        <v>60</v>
      </c>
      <c r="AB70" s="11">
        <v>60</v>
      </c>
      <c r="AC70" s="11">
        <v>60</v>
      </c>
      <c r="AD70" s="11">
        <v>60</v>
      </c>
      <c r="AE70" s="11">
        <v>60</v>
      </c>
      <c r="AF70" s="11">
        <v>60</v>
      </c>
      <c r="AG70" s="11">
        <v>60</v>
      </c>
      <c r="AH70" s="11">
        <v>60</v>
      </c>
      <c r="AI70" s="11">
        <v>60</v>
      </c>
      <c r="AJ70" s="11">
        <v>60</v>
      </c>
      <c r="AK70" s="11">
        <v>60</v>
      </c>
      <c r="AL70" s="11">
        <v>60</v>
      </c>
      <c r="AM70" s="11">
        <v>60</v>
      </c>
      <c r="AN70" s="11">
        <v>60</v>
      </c>
      <c r="AO70" s="11">
        <v>60</v>
      </c>
      <c r="AP70" s="11">
        <v>60</v>
      </c>
      <c r="AQ70" s="11">
        <v>59</v>
      </c>
      <c r="AR70" s="11">
        <v>60</v>
      </c>
      <c r="AS70" s="11">
        <v>60</v>
      </c>
      <c r="AT70" s="11">
        <v>60</v>
      </c>
      <c r="AV70" s="82"/>
      <c r="AW70" s="88"/>
      <c r="AX70" s="25">
        <v>8</v>
      </c>
      <c r="AY70" s="11">
        <v>60</v>
      </c>
      <c r="AZ70" s="11">
        <v>60</v>
      </c>
      <c r="BA70" s="11">
        <v>60</v>
      </c>
      <c r="BB70" s="11">
        <v>60</v>
      </c>
      <c r="BC70" s="11">
        <v>60</v>
      </c>
      <c r="BD70" s="11">
        <v>60</v>
      </c>
      <c r="BF70" s="82"/>
      <c r="BG70" s="88"/>
      <c r="BH70" s="25">
        <v>8</v>
      </c>
      <c r="BI70" s="11">
        <v>17</v>
      </c>
      <c r="BJ70" s="11">
        <v>0</v>
      </c>
      <c r="BK70" s="11">
        <v>0</v>
      </c>
      <c r="BM70" s="82"/>
      <c r="BN70" s="88"/>
      <c r="BO70" s="25">
        <v>8</v>
      </c>
      <c r="BP70" s="11">
        <v>0</v>
      </c>
      <c r="BQ70" s="11">
        <v>57.6</v>
      </c>
      <c r="BR70" s="11">
        <v>0</v>
      </c>
    </row>
    <row r="71" spans="2:70" x14ac:dyDescent="0.3">
      <c r="B71" s="82"/>
      <c r="C71" s="88"/>
      <c r="D71" s="25" t="s">
        <v>10</v>
      </c>
      <c r="E71" s="9">
        <f t="shared" ref="E71" si="68">AVERAGE(E63:E70)</f>
        <v>50.449999999999996</v>
      </c>
      <c r="F71" s="9">
        <f>AVERAGE(F63:F70)</f>
        <v>982.70012499999984</v>
      </c>
      <c r="H71" s="82"/>
      <c r="I71" s="88"/>
      <c r="J71" s="25" t="s">
        <v>10</v>
      </c>
      <c r="K71" s="9">
        <f>AVERAGE(K63:K70)</f>
        <v>812.00636250000002</v>
      </c>
      <c r="L71" s="9">
        <f t="shared" ref="L71:R71" si="69">AVERAGE(L63:L70)</f>
        <v>628.72924999999998</v>
      </c>
      <c r="M71" s="9">
        <f t="shared" si="69"/>
        <v>634.90824999999995</v>
      </c>
      <c r="N71" s="9">
        <f t="shared" si="69"/>
        <v>515.12836250000009</v>
      </c>
      <c r="O71" s="9">
        <f t="shared" si="69"/>
        <v>296.29475000000002</v>
      </c>
      <c r="P71" s="9">
        <f t="shared" si="69"/>
        <v>658.87187500000005</v>
      </c>
      <c r="Q71" s="9">
        <f t="shared" si="69"/>
        <v>476.92883749999999</v>
      </c>
      <c r="R71" s="9">
        <f t="shared" si="69"/>
        <v>452.65098750000004</v>
      </c>
      <c r="T71" s="82"/>
      <c r="U71" s="88"/>
      <c r="V71" s="25" t="s">
        <v>10</v>
      </c>
      <c r="W71" s="9">
        <f>AVERAGE(W63:W70)</f>
        <v>39.175000000000004</v>
      </c>
      <c r="X71" s="9">
        <f t="shared" ref="X71:AT71" si="70">AVERAGE(X63:X70)</f>
        <v>41.4</v>
      </c>
      <c r="Y71" s="9">
        <f t="shared" si="70"/>
        <v>33.25</v>
      </c>
      <c r="Z71" s="9">
        <f t="shared" si="70"/>
        <v>35.299999999999997</v>
      </c>
      <c r="AA71" s="9">
        <f t="shared" si="70"/>
        <v>32.700000000000003</v>
      </c>
      <c r="AB71" s="9">
        <f t="shared" si="70"/>
        <v>36</v>
      </c>
      <c r="AC71" s="9">
        <f t="shared" si="70"/>
        <v>32.349999999999994</v>
      </c>
      <c r="AD71" s="9">
        <f t="shared" si="70"/>
        <v>32.6</v>
      </c>
      <c r="AE71" s="9">
        <f t="shared" si="70"/>
        <v>46.225000000000001</v>
      </c>
      <c r="AF71" s="9">
        <f t="shared" si="70"/>
        <v>30.775000000000002</v>
      </c>
      <c r="AG71" s="9">
        <f t="shared" si="70"/>
        <v>26</v>
      </c>
      <c r="AH71" s="9">
        <f t="shared" si="70"/>
        <v>29.124999999999996</v>
      </c>
      <c r="AI71" s="9">
        <f t="shared" si="70"/>
        <v>41.375</v>
      </c>
      <c r="AJ71" s="9">
        <f t="shared" si="70"/>
        <v>30.225000000000001</v>
      </c>
      <c r="AK71" s="9">
        <f t="shared" si="70"/>
        <v>27.15</v>
      </c>
      <c r="AL71" s="9">
        <f t="shared" si="70"/>
        <v>46.424999999999997</v>
      </c>
      <c r="AM71" s="9">
        <f t="shared" si="70"/>
        <v>25.625000000000004</v>
      </c>
      <c r="AN71" s="9">
        <f t="shared" si="70"/>
        <v>43.274999999999999</v>
      </c>
      <c r="AO71" s="9">
        <f t="shared" si="70"/>
        <v>25.2</v>
      </c>
      <c r="AP71" s="9">
        <f t="shared" si="70"/>
        <v>34.174999999999997</v>
      </c>
      <c r="AQ71" s="9">
        <f t="shared" si="70"/>
        <v>26.125000000000004</v>
      </c>
      <c r="AR71" s="9">
        <f t="shared" si="70"/>
        <v>26.724999999999998</v>
      </c>
      <c r="AS71" s="9">
        <f t="shared" si="70"/>
        <v>26.400000000000002</v>
      </c>
      <c r="AT71" s="9">
        <f t="shared" si="70"/>
        <v>25.675000000000001</v>
      </c>
      <c r="AV71" s="82"/>
      <c r="AW71" s="88"/>
      <c r="AX71" s="25" t="s">
        <v>10</v>
      </c>
      <c r="AY71" s="9">
        <f t="shared" ref="AY71:BD71" si="71">AVERAGE(AY63:AY70)</f>
        <v>30.875</v>
      </c>
      <c r="AZ71" s="9">
        <f t="shared" si="71"/>
        <v>38.65</v>
      </c>
      <c r="BA71" s="9">
        <f t="shared" si="71"/>
        <v>35.625</v>
      </c>
      <c r="BB71" s="9">
        <f t="shared" si="71"/>
        <v>29.400000000000002</v>
      </c>
      <c r="BC71" s="9">
        <f t="shared" si="71"/>
        <v>28.074999999999996</v>
      </c>
      <c r="BD71" s="9">
        <f t="shared" si="71"/>
        <v>26.074999999999999</v>
      </c>
      <c r="BF71" s="82"/>
      <c r="BG71" s="88"/>
      <c r="BH71" s="25" t="s">
        <v>10</v>
      </c>
      <c r="BI71" s="9">
        <f>AVERAGE(BI63:BI70)</f>
        <v>20.55</v>
      </c>
      <c r="BJ71" s="9">
        <f>AVERAGE(BJ63:BJ70)</f>
        <v>11.575000000000001</v>
      </c>
      <c r="BK71" s="9">
        <f>AVERAGE(BK63:BK70)</f>
        <v>2.625</v>
      </c>
      <c r="BM71" s="82"/>
      <c r="BN71" s="88"/>
      <c r="BO71" s="25" t="s">
        <v>10</v>
      </c>
      <c r="BP71" s="9">
        <f>AVERAGE(BP63:BP70)</f>
        <v>12.3</v>
      </c>
      <c r="BQ71" s="9">
        <f>AVERAGE(BQ63:BQ70)</f>
        <v>27.174999999999997</v>
      </c>
      <c r="BR71" s="9">
        <f t="shared" ref="BR71" si="72">AVERAGE(BR63:BR70)</f>
        <v>1</v>
      </c>
    </row>
    <row r="72" spans="2:70" x14ac:dyDescent="0.3">
      <c r="B72" s="83"/>
      <c r="C72" s="89"/>
      <c r="D72" s="25" t="s">
        <v>1</v>
      </c>
      <c r="E72" s="9">
        <f t="shared" ref="E72:F72" si="73">STDEV(E63:E70)/SQRT(8)</f>
        <v>2.0426698215815651</v>
      </c>
      <c r="F72" s="9">
        <f t="shared" si="73"/>
        <v>87.153081991942358</v>
      </c>
      <c r="H72" s="83"/>
      <c r="I72" s="89"/>
      <c r="J72" s="25" t="s">
        <v>1</v>
      </c>
      <c r="K72" s="9">
        <f>STDEV(K63:K70)/SQRT(8)</f>
        <v>135.85145518992678</v>
      </c>
      <c r="L72" s="9">
        <f t="shared" ref="L72:R72" si="74">STDEV(L63:L70)/SQRT(8)</f>
        <v>91.846434928819818</v>
      </c>
      <c r="M72" s="9">
        <f t="shared" si="74"/>
        <v>119.88544698612301</v>
      </c>
      <c r="N72" s="9">
        <f t="shared" si="74"/>
        <v>144.06013685112038</v>
      </c>
      <c r="O72" s="9">
        <f t="shared" si="74"/>
        <v>106.57449941870807</v>
      </c>
      <c r="P72" s="9">
        <f t="shared" si="74"/>
        <v>176.57160791238667</v>
      </c>
      <c r="Q72" s="9">
        <f t="shared" si="74"/>
        <v>114.02136616133767</v>
      </c>
      <c r="R72" s="9">
        <f t="shared" si="74"/>
        <v>118.637925356542</v>
      </c>
      <c r="T72" s="83"/>
      <c r="U72" s="89"/>
      <c r="V72" s="25" t="s">
        <v>1</v>
      </c>
      <c r="W72" s="9">
        <f>STDEV(W63:W70)/SQRT(8)</f>
        <v>6.8493417306232462</v>
      </c>
      <c r="X72" s="9">
        <f t="shared" ref="X72:AT72" si="75">STDEV(X63:X70)/SQRT(8)</f>
        <v>6.063120365903071</v>
      </c>
      <c r="Y72" s="9">
        <f t="shared" si="75"/>
        <v>8.0936262400907601</v>
      </c>
      <c r="Z72" s="9">
        <f t="shared" si="75"/>
        <v>7.7743166902307266</v>
      </c>
      <c r="AA72" s="9">
        <f t="shared" si="75"/>
        <v>6.6129742606053261</v>
      </c>
      <c r="AB72" s="9">
        <f t="shared" si="75"/>
        <v>7.8962016184998696</v>
      </c>
      <c r="AC72" s="9">
        <f t="shared" si="75"/>
        <v>8.2818864310700899</v>
      </c>
      <c r="AD72" s="9">
        <f t="shared" si="75"/>
        <v>8.3999149655559862</v>
      </c>
      <c r="AE72" s="9">
        <f t="shared" si="75"/>
        <v>7.1553613765184076</v>
      </c>
      <c r="AF72" s="9">
        <f t="shared" si="75"/>
        <v>7.8662422958578402</v>
      </c>
      <c r="AG72" s="9">
        <f t="shared" si="75"/>
        <v>7.9920496208955756</v>
      </c>
      <c r="AH72" s="9">
        <f t="shared" si="75"/>
        <v>8.8364454311189462</v>
      </c>
      <c r="AI72" s="9">
        <f t="shared" si="75"/>
        <v>7.480301512257757</v>
      </c>
      <c r="AJ72" s="9">
        <f t="shared" si="75"/>
        <v>7.6106539516278469</v>
      </c>
      <c r="AK72" s="9">
        <f t="shared" si="75"/>
        <v>9.6526643250155857</v>
      </c>
      <c r="AL72" s="9">
        <f t="shared" si="75"/>
        <v>6.7339690588622609</v>
      </c>
      <c r="AM72" s="9">
        <f t="shared" si="75"/>
        <v>7.7739893693190529</v>
      </c>
      <c r="AN72" s="9">
        <f t="shared" si="75"/>
        <v>8.5835338626598663</v>
      </c>
      <c r="AO72" s="9">
        <f t="shared" si="75"/>
        <v>7.440910082586865</v>
      </c>
      <c r="AP72" s="9">
        <f t="shared" si="75"/>
        <v>8.0685843598135971</v>
      </c>
      <c r="AQ72" s="9">
        <f t="shared" si="75"/>
        <v>7.6757444962315233</v>
      </c>
      <c r="AR72" s="9">
        <f t="shared" si="75"/>
        <v>8.1623646346246641</v>
      </c>
      <c r="AS72" s="9">
        <f t="shared" si="75"/>
        <v>7.8525700979269901</v>
      </c>
      <c r="AT72" s="9">
        <f t="shared" si="75"/>
        <v>7.8296084102043588</v>
      </c>
      <c r="AV72" s="83"/>
      <c r="AW72" s="89"/>
      <c r="AX72" s="25" t="s">
        <v>1</v>
      </c>
      <c r="AY72" s="9">
        <f t="shared" ref="AY72:BD72" si="76">STDEV(AY63:AY70)/SQRT(8)</f>
        <v>7.5839056560587554</v>
      </c>
      <c r="AZ72" s="9">
        <f t="shared" si="76"/>
        <v>7.3721241366185817</v>
      </c>
      <c r="BA72" s="9">
        <f t="shared" si="76"/>
        <v>9.2401636890262928</v>
      </c>
      <c r="BB72" s="9">
        <f t="shared" si="76"/>
        <v>7.5264296221477309</v>
      </c>
      <c r="BC72" s="9">
        <f t="shared" si="76"/>
        <v>7.1050221171868495</v>
      </c>
      <c r="BD72" s="9">
        <f t="shared" si="76"/>
        <v>8.4409662192361434</v>
      </c>
      <c r="BF72" s="83"/>
      <c r="BG72" s="89"/>
      <c r="BH72" s="25" t="s">
        <v>1</v>
      </c>
      <c r="BI72" s="9">
        <f>STDEV(BI63:BI70)/SQRT(8)</f>
        <v>5.1315202425791888</v>
      </c>
      <c r="BJ72" s="9">
        <f>STDEV(BJ63:BJ70)/SQRT(8)</f>
        <v>4.6118539036456294</v>
      </c>
      <c r="BK72" s="9">
        <f>STDEV(BK63:BK70)/SQRT(8)</f>
        <v>0.84383266790790412</v>
      </c>
      <c r="BM72" s="83"/>
      <c r="BN72" s="89"/>
      <c r="BO72" s="25" t="s">
        <v>1</v>
      </c>
      <c r="BP72" s="9">
        <f>STDEV(BP63:BP70)/SQRT(8)</f>
        <v>4.1251839785811804</v>
      </c>
      <c r="BQ72" s="9">
        <f>STDEV(BQ63:BQ70)/SQRT(8)</f>
        <v>7.8532465988823494</v>
      </c>
      <c r="BR72" s="9">
        <f t="shared" ref="BR72" si="77">STDEV(BR63:BR70)/SQRT(8)</f>
        <v>0.32732683535398854</v>
      </c>
    </row>
    <row r="73" spans="2:70" ht="15.6" customHeight="1" x14ac:dyDescent="0.3">
      <c r="D73" s="8" t="s">
        <v>10</v>
      </c>
      <c r="E73" s="10">
        <f t="shared" ref="E73:F73" si="78">AVERAGE(E53:E60,E63:E70)</f>
        <v>46.462499999999999</v>
      </c>
      <c r="F73" s="10">
        <f t="shared" si="78"/>
        <v>975.00449999999989</v>
      </c>
      <c r="J73" s="8" t="s">
        <v>10</v>
      </c>
      <c r="K73" s="10">
        <f>AVERAGE(K53:K60,K63:K70)</f>
        <v>810.65605625000001</v>
      </c>
      <c r="L73" s="10">
        <f t="shared" ref="L73:R73" si="79">AVERAGE(L53:L60,L63:L70)</f>
        <v>518.82437500000003</v>
      </c>
      <c r="M73" s="10">
        <f t="shared" si="79"/>
        <v>643.69556249999994</v>
      </c>
      <c r="N73" s="10">
        <f t="shared" si="79"/>
        <v>542.48448749999989</v>
      </c>
      <c r="O73" s="10">
        <f t="shared" si="79"/>
        <v>412.18246875000006</v>
      </c>
      <c r="P73" s="10">
        <f t="shared" si="79"/>
        <v>528.92677500000002</v>
      </c>
      <c r="Q73" s="10">
        <f t="shared" si="79"/>
        <v>368.11843125000001</v>
      </c>
      <c r="R73" s="10">
        <f t="shared" si="79"/>
        <v>404.79211874999993</v>
      </c>
      <c r="V73" s="8" t="s">
        <v>10</v>
      </c>
      <c r="W73" s="10">
        <f t="shared" ref="W73:AT73" si="80">AVERAGE(W53:W60,W63:W70)</f>
        <v>42.987500000000004</v>
      </c>
      <c r="X73" s="10">
        <f t="shared" si="80"/>
        <v>32.4375</v>
      </c>
      <c r="Y73" s="10">
        <f t="shared" si="80"/>
        <v>29.574999999999996</v>
      </c>
      <c r="Z73" s="10">
        <f t="shared" si="80"/>
        <v>28.125</v>
      </c>
      <c r="AA73" s="10">
        <f t="shared" si="80"/>
        <v>29.587499999999999</v>
      </c>
      <c r="AB73" s="10">
        <f t="shared" si="80"/>
        <v>30.412500000000001</v>
      </c>
      <c r="AC73" s="10">
        <f t="shared" si="80"/>
        <v>36.599999999999994</v>
      </c>
      <c r="AD73" s="10">
        <f t="shared" si="80"/>
        <v>27.5625</v>
      </c>
      <c r="AE73" s="10">
        <f t="shared" si="80"/>
        <v>33.537500000000001</v>
      </c>
      <c r="AF73" s="10">
        <f t="shared" si="80"/>
        <v>28.775000000000006</v>
      </c>
      <c r="AG73" s="10">
        <f t="shared" si="80"/>
        <v>26.4375</v>
      </c>
      <c r="AH73" s="10">
        <f t="shared" si="80"/>
        <v>25.162499999999998</v>
      </c>
      <c r="AI73" s="10">
        <f t="shared" si="80"/>
        <v>32.212499999999999</v>
      </c>
      <c r="AJ73" s="10">
        <f t="shared" si="80"/>
        <v>24.612499999999997</v>
      </c>
      <c r="AK73" s="10">
        <f t="shared" si="80"/>
        <v>24.487500000000001</v>
      </c>
      <c r="AL73" s="10">
        <f t="shared" si="80"/>
        <v>30.774999999999999</v>
      </c>
      <c r="AM73" s="10">
        <f t="shared" si="80"/>
        <v>20.5625</v>
      </c>
      <c r="AN73" s="10">
        <f t="shared" si="80"/>
        <v>32.287499999999994</v>
      </c>
      <c r="AO73" s="10">
        <f t="shared" si="80"/>
        <v>18.575000000000003</v>
      </c>
      <c r="AP73" s="10">
        <f t="shared" si="80"/>
        <v>24.887500000000003</v>
      </c>
      <c r="AQ73" s="10">
        <f t="shared" si="80"/>
        <v>20.612499999999997</v>
      </c>
      <c r="AR73" s="10">
        <f t="shared" si="80"/>
        <v>22.162500000000001</v>
      </c>
      <c r="AS73" s="10">
        <f t="shared" si="80"/>
        <v>23.262499999999999</v>
      </c>
      <c r="AT73" s="10">
        <f t="shared" si="80"/>
        <v>20.8125</v>
      </c>
      <c r="AX73" s="8" t="s">
        <v>10</v>
      </c>
      <c r="AY73" s="10">
        <f t="shared" ref="AY73:BD73" si="81">AVERAGE(AY53:AY60,AY63:AY70)</f>
        <v>35.75</v>
      </c>
      <c r="AZ73" s="10">
        <f t="shared" si="81"/>
        <v>39.087499999999999</v>
      </c>
      <c r="BA73" s="10">
        <f t="shared" si="81"/>
        <v>32.6875</v>
      </c>
      <c r="BB73" s="10">
        <f t="shared" si="81"/>
        <v>24.3</v>
      </c>
      <c r="BC73" s="10">
        <f t="shared" si="81"/>
        <v>19.899999999999999</v>
      </c>
      <c r="BD73" s="10">
        <f t="shared" si="81"/>
        <v>22.387500000000003</v>
      </c>
      <c r="BH73" s="8" t="s">
        <v>10</v>
      </c>
      <c r="BI73" s="10">
        <f ca="1">AVERAGE(BI53:BI80,BI63:BI70)</f>
        <v>14.587500000000002</v>
      </c>
      <c r="BJ73" s="10">
        <f>AVERAGE(BJ53:BJ60,BJ63:BJ70)</f>
        <v>12.2</v>
      </c>
      <c r="BK73" s="10">
        <f>AVERAGE(BK53:BK60,BK63:BK70)</f>
        <v>3</v>
      </c>
      <c r="BO73" s="8" t="s">
        <v>10</v>
      </c>
      <c r="BP73" s="10">
        <f>AVERAGE(BP53:BP60,BP63:BP70)</f>
        <v>15.862500000000001</v>
      </c>
      <c r="BQ73" s="10">
        <f>AVERAGE(BQ53:BQ60,BQ63:BQ70)</f>
        <v>20.625000000000004</v>
      </c>
      <c r="BR73" s="10">
        <f t="shared" ref="BR73" si="82">AVERAGE(BR53:BR60,BR63:BR70)</f>
        <v>1.5</v>
      </c>
    </row>
    <row r="74" spans="2:70" x14ac:dyDescent="0.3">
      <c r="D74" s="8" t="s">
        <v>1</v>
      </c>
      <c r="E74" s="10">
        <f t="shared" ref="E74:F74" si="83">STDEV(E53:E60,E63:E70)/SQRT(16)</f>
        <v>1.8185817505224628</v>
      </c>
      <c r="F74" s="10">
        <f t="shared" si="83"/>
        <v>59.58495279074252</v>
      </c>
      <c r="J74" s="8" t="s">
        <v>1</v>
      </c>
      <c r="K74" s="10">
        <f>STDEV(K53:K60,K63:K70)/SQRT(16)</f>
        <v>89.810085995518051</v>
      </c>
      <c r="L74" s="10">
        <f t="shared" ref="L74:R74" si="84">STDEV(L53:L60,L63:L70)/SQRT(16)</f>
        <v>63.688809347343664</v>
      </c>
      <c r="M74" s="10">
        <f t="shared" si="84"/>
        <v>80.577945736719712</v>
      </c>
      <c r="N74" s="10">
        <f t="shared" si="84"/>
        <v>100.63840453099526</v>
      </c>
      <c r="O74" s="10">
        <f t="shared" si="84"/>
        <v>101.33849239507772</v>
      </c>
      <c r="P74" s="10">
        <f t="shared" si="84"/>
        <v>110.82126869725394</v>
      </c>
      <c r="Q74" s="10">
        <f t="shared" si="84"/>
        <v>68.319775969232055</v>
      </c>
      <c r="R74" s="10">
        <f t="shared" si="84"/>
        <v>68.943149718343591</v>
      </c>
      <c r="V74" s="8" t="s">
        <v>1</v>
      </c>
      <c r="W74" s="10">
        <f t="shared" ref="W74:AT74" si="85">STDEV(W53:W60,W63:W70)/SQRT(16)</f>
        <v>4.9312090724959763</v>
      </c>
      <c r="X74" s="10">
        <f t="shared" si="85"/>
        <v>5.4008091600549406</v>
      </c>
      <c r="Y74" s="10">
        <f t="shared" si="85"/>
        <v>5.3563941540306148</v>
      </c>
      <c r="Z74" s="10">
        <f t="shared" si="85"/>
        <v>5.0969557907964376</v>
      </c>
      <c r="AA74" s="10">
        <f t="shared" si="85"/>
        <v>4.7578870923271532</v>
      </c>
      <c r="AB74" s="10">
        <f t="shared" si="85"/>
        <v>5.647638702738222</v>
      </c>
      <c r="AC74" s="10">
        <f t="shared" si="85"/>
        <v>5.1957675082705599</v>
      </c>
      <c r="AD74" s="10">
        <f t="shared" si="85"/>
        <v>5.2863414806461373</v>
      </c>
      <c r="AE74" s="10">
        <f t="shared" si="85"/>
        <v>6.3453583757473204</v>
      </c>
      <c r="AF74" s="10">
        <f t="shared" si="85"/>
        <v>5.4860390993867298</v>
      </c>
      <c r="AG74" s="10">
        <f t="shared" si="85"/>
        <v>4.8534598913215179</v>
      </c>
      <c r="AH74" s="10">
        <f t="shared" si="85"/>
        <v>5.5423887374187926</v>
      </c>
      <c r="AI74" s="10">
        <f t="shared" si="85"/>
        <v>5.7648783956529979</v>
      </c>
      <c r="AJ74" s="10">
        <f t="shared" si="85"/>
        <v>5.0541556746239369</v>
      </c>
      <c r="AK74" s="10">
        <f t="shared" si="85"/>
        <v>5.6425162457305635</v>
      </c>
      <c r="AL74" s="10">
        <f t="shared" si="85"/>
        <v>6.148655001976719</v>
      </c>
      <c r="AM74" s="10">
        <f t="shared" si="85"/>
        <v>5.0649520810500599</v>
      </c>
      <c r="AN74" s="10">
        <f t="shared" si="85"/>
        <v>6.3393997809992522</v>
      </c>
      <c r="AO74" s="10">
        <f t="shared" si="85"/>
        <v>4.3592765072505619</v>
      </c>
      <c r="AP74" s="10">
        <f t="shared" si="85"/>
        <v>5.5342861252980633</v>
      </c>
      <c r="AQ74" s="10">
        <f t="shared" si="85"/>
        <v>5.2280483531938904</v>
      </c>
      <c r="AR74" s="10">
        <f t="shared" si="85"/>
        <v>5.2474507699771067</v>
      </c>
      <c r="AS74" s="10">
        <f t="shared" si="85"/>
        <v>5.0045885195488351</v>
      </c>
      <c r="AT74" s="10">
        <f t="shared" si="85"/>
        <v>5.0975964515969023</v>
      </c>
      <c r="AX74" s="8" t="s">
        <v>1</v>
      </c>
      <c r="AY74" s="10">
        <f t="shared" ref="AY74:BD74" si="86">STDEV(AY53:AY60,AY63:AY70)/SQRT(16)</f>
        <v>5.1490614031426469</v>
      </c>
      <c r="AZ74" s="10">
        <f t="shared" si="86"/>
        <v>5.3037398361910641</v>
      </c>
      <c r="BA74" s="10">
        <f t="shared" si="86"/>
        <v>5.6390297259369015</v>
      </c>
      <c r="BB74" s="10">
        <f t="shared" si="86"/>
        <v>4.8262131462807707</v>
      </c>
      <c r="BC74" s="10">
        <f t="shared" si="86"/>
        <v>4.2293813574406691</v>
      </c>
      <c r="BD74" s="10">
        <f t="shared" si="86"/>
        <v>5.0995251004382753</v>
      </c>
      <c r="BH74" s="8" t="s">
        <v>1</v>
      </c>
      <c r="BI74" s="10">
        <f ca="1">STDEV(BI53:BI80,BI63:BI70)/SQRT(16)</f>
        <v>3.1016914068509984</v>
      </c>
      <c r="BJ74" s="10">
        <f>STDEV(BJ53:BJ60,BJ63:BJ70)/SQRT(16)</f>
        <v>2.947145511620807</v>
      </c>
      <c r="BK74" s="10">
        <f>STDEV(BK53:BK60,BK63:BK70)/SQRT(16)</f>
        <v>0.54006172486732174</v>
      </c>
      <c r="BO74" s="8" t="s">
        <v>1</v>
      </c>
      <c r="BP74" s="10">
        <f>STDEV(BP53:BP60,BP63:BP70)/SQRT(16)</f>
        <v>2.7234609568219144</v>
      </c>
      <c r="BQ74" s="10">
        <f>STDEV(BQ53:BQ60,BQ63:BQ70)/SQRT(16)</f>
        <v>4.5139367518829934</v>
      </c>
      <c r="BR74" s="10">
        <f t="shared" ref="BR74" si="87">STDEV(BR53:BR60,BR63:BR70)/SQRT(16)</f>
        <v>0.35355339059327379</v>
      </c>
    </row>
    <row r="75" spans="2:70" x14ac:dyDescent="0.3">
      <c r="BI75" s="11"/>
      <c r="BJ75" s="11"/>
      <c r="BK75" s="11"/>
    </row>
    <row r="76" spans="2:70" x14ac:dyDescent="0.3"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V76" s="62"/>
      <c r="AW76" s="62"/>
      <c r="AX76" s="62"/>
      <c r="AY76" s="62"/>
      <c r="AZ76" s="62"/>
      <c r="BA76" s="62"/>
      <c r="BB76" s="62"/>
      <c r="BC76" s="62"/>
      <c r="BD76" s="62"/>
      <c r="BI76" s="11"/>
      <c r="BJ76" s="11"/>
      <c r="BK76" s="11"/>
    </row>
    <row r="77" spans="2:70" x14ac:dyDescent="0.3">
      <c r="E77" s="11"/>
      <c r="F77" s="11"/>
      <c r="BI77" s="11"/>
      <c r="BJ77" s="11"/>
      <c r="BK77" s="11"/>
    </row>
    <row r="78" spans="2:70" x14ac:dyDescent="0.3">
      <c r="E78" s="11"/>
      <c r="F78" s="11"/>
      <c r="H78" s="109" t="s">
        <v>3</v>
      </c>
      <c r="I78" s="110" t="s">
        <v>5</v>
      </c>
      <c r="J78" s="110" t="s">
        <v>0</v>
      </c>
      <c r="K78" s="119" t="s">
        <v>45</v>
      </c>
      <c r="L78" s="119"/>
      <c r="M78" s="119"/>
      <c r="N78" s="119"/>
      <c r="O78" s="119"/>
      <c r="P78" s="119"/>
      <c r="Q78" s="119"/>
      <c r="R78" s="119"/>
      <c r="T78" s="109" t="s">
        <v>3</v>
      </c>
      <c r="U78" s="110" t="s">
        <v>5</v>
      </c>
      <c r="V78" s="110" t="s">
        <v>0</v>
      </c>
      <c r="W78" s="119" t="s">
        <v>50</v>
      </c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V78" s="109" t="s">
        <v>3</v>
      </c>
      <c r="AW78" s="110" t="s">
        <v>5</v>
      </c>
      <c r="AX78" s="110" t="s">
        <v>0</v>
      </c>
      <c r="AY78" s="109" t="s">
        <v>50</v>
      </c>
      <c r="AZ78" s="109"/>
      <c r="BA78" s="109"/>
      <c r="BB78" s="109"/>
      <c r="BC78" s="109"/>
      <c r="BD78" s="109"/>
      <c r="BI78" s="11"/>
      <c r="BJ78" s="11"/>
      <c r="BK78" s="11"/>
    </row>
    <row r="79" spans="2:70" x14ac:dyDescent="0.3">
      <c r="E79" s="11"/>
      <c r="F79" s="11"/>
      <c r="H79" s="109"/>
      <c r="I79" s="111"/>
      <c r="J79" s="111"/>
      <c r="K79" s="123" t="s">
        <v>11</v>
      </c>
      <c r="L79" s="124"/>
      <c r="M79" s="124"/>
      <c r="N79" s="125"/>
      <c r="O79" s="123" t="s">
        <v>12</v>
      </c>
      <c r="P79" s="124"/>
      <c r="Q79" s="124"/>
      <c r="R79" s="125"/>
      <c r="T79" s="109"/>
      <c r="U79" s="111"/>
      <c r="V79" s="111"/>
      <c r="W79" s="120" t="s">
        <v>11</v>
      </c>
      <c r="X79" s="121"/>
      <c r="Y79" s="121"/>
      <c r="Z79" s="121"/>
      <c r="AA79" s="121"/>
      <c r="AB79" s="122"/>
      <c r="AC79" s="120" t="s">
        <v>12</v>
      </c>
      <c r="AD79" s="121"/>
      <c r="AE79" s="121"/>
      <c r="AF79" s="121"/>
      <c r="AG79" s="121"/>
      <c r="AH79" s="122"/>
      <c r="AI79" s="120" t="s">
        <v>13</v>
      </c>
      <c r="AJ79" s="121"/>
      <c r="AK79" s="121"/>
      <c r="AL79" s="121"/>
      <c r="AM79" s="121"/>
      <c r="AN79" s="122"/>
      <c r="AO79" s="123" t="s">
        <v>14</v>
      </c>
      <c r="AP79" s="124"/>
      <c r="AQ79" s="124"/>
      <c r="AR79" s="124"/>
      <c r="AS79" s="124"/>
      <c r="AT79" s="125"/>
      <c r="AV79" s="109"/>
      <c r="AW79" s="111"/>
      <c r="AX79" s="111"/>
      <c r="AY79" s="109"/>
      <c r="AZ79" s="109"/>
      <c r="BA79" s="109"/>
      <c r="BB79" s="109"/>
      <c r="BC79" s="109"/>
      <c r="BD79" s="109"/>
      <c r="BI79" s="11"/>
      <c r="BJ79" s="11"/>
      <c r="BK79" s="11"/>
    </row>
    <row r="80" spans="2:70" x14ac:dyDescent="0.3">
      <c r="E80" s="11"/>
      <c r="F80" s="11"/>
      <c r="H80" s="109"/>
      <c r="I80" s="112"/>
      <c r="J80" s="112"/>
      <c r="K80" s="60" t="s">
        <v>46</v>
      </c>
      <c r="L80" s="60" t="s">
        <v>47</v>
      </c>
      <c r="M80" s="60" t="s">
        <v>48</v>
      </c>
      <c r="N80" s="60" t="s">
        <v>49</v>
      </c>
      <c r="O80" s="60" t="s">
        <v>46</v>
      </c>
      <c r="P80" s="60" t="s">
        <v>47</v>
      </c>
      <c r="Q80" s="60" t="s">
        <v>48</v>
      </c>
      <c r="R80" s="60" t="s">
        <v>49</v>
      </c>
      <c r="T80" s="109"/>
      <c r="U80" s="112"/>
      <c r="V80" s="112"/>
      <c r="W80" s="60" t="s">
        <v>58</v>
      </c>
      <c r="X80" s="60" t="s">
        <v>54</v>
      </c>
      <c r="Y80" s="60" t="s">
        <v>55</v>
      </c>
      <c r="Z80" s="60" t="s">
        <v>56</v>
      </c>
      <c r="AA80" s="60" t="s">
        <v>59</v>
      </c>
      <c r="AB80" s="60" t="s">
        <v>60</v>
      </c>
      <c r="AC80" s="60" t="s">
        <v>58</v>
      </c>
      <c r="AD80" s="60" t="s">
        <v>54</v>
      </c>
      <c r="AE80" s="60" t="s">
        <v>55</v>
      </c>
      <c r="AF80" s="60" t="s">
        <v>56</v>
      </c>
      <c r="AG80" s="60" t="s">
        <v>59</v>
      </c>
      <c r="AH80" s="60" t="s">
        <v>60</v>
      </c>
      <c r="AI80" s="60" t="s">
        <v>58</v>
      </c>
      <c r="AJ80" s="60" t="s">
        <v>54</v>
      </c>
      <c r="AK80" s="60" t="s">
        <v>55</v>
      </c>
      <c r="AL80" s="60" t="s">
        <v>56</v>
      </c>
      <c r="AM80" s="60" t="s">
        <v>59</v>
      </c>
      <c r="AN80" s="60" t="s">
        <v>60</v>
      </c>
      <c r="AO80" s="60" t="s">
        <v>58</v>
      </c>
      <c r="AP80" s="60" t="s">
        <v>54</v>
      </c>
      <c r="AQ80" s="60" t="s">
        <v>55</v>
      </c>
      <c r="AR80" s="60" t="s">
        <v>56</v>
      </c>
      <c r="AS80" s="60" t="s">
        <v>59</v>
      </c>
      <c r="AT80" s="60" t="s">
        <v>60</v>
      </c>
      <c r="AV80" s="109"/>
      <c r="AW80" s="112"/>
      <c r="AX80" s="112"/>
      <c r="AY80" s="60" t="s">
        <v>58</v>
      </c>
      <c r="AZ80" s="60" t="s">
        <v>54</v>
      </c>
      <c r="BA80" s="60" t="s">
        <v>55</v>
      </c>
      <c r="BB80" s="60" t="s">
        <v>56</v>
      </c>
      <c r="BC80" s="60" t="s">
        <v>59</v>
      </c>
      <c r="BD80" s="60" t="s">
        <v>60</v>
      </c>
      <c r="BI80" s="11"/>
      <c r="BJ80" s="11"/>
      <c r="BK80" s="11"/>
    </row>
    <row r="81" spans="5:63" x14ac:dyDescent="0.3">
      <c r="E81" s="11"/>
      <c r="F81" s="11"/>
      <c r="H81" s="90" t="s">
        <v>4</v>
      </c>
      <c r="I81" s="93" t="s">
        <v>6</v>
      </c>
      <c r="J81" s="49">
        <v>1</v>
      </c>
      <c r="K81" s="11">
        <v>60</v>
      </c>
      <c r="L81" s="11">
        <v>60</v>
      </c>
      <c r="M81" s="11">
        <v>13</v>
      </c>
      <c r="N81" s="11">
        <v>49.8</v>
      </c>
      <c r="O81" s="11">
        <v>9</v>
      </c>
      <c r="P81" s="11">
        <v>30</v>
      </c>
      <c r="Q81" s="11">
        <v>12.4</v>
      </c>
      <c r="R81" s="11">
        <v>12.6</v>
      </c>
      <c r="T81" s="90" t="s">
        <v>4</v>
      </c>
      <c r="U81" s="93" t="s">
        <v>6</v>
      </c>
      <c r="V81" s="49">
        <v>1</v>
      </c>
      <c r="W81" s="28">
        <v>1291.71</v>
      </c>
      <c r="X81" s="28">
        <v>95.566000000000003</v>
      </c>
      <c r="Y81" s="28">
        <v>243.75299999999999</v>
      </c>
      <c r="Z81" s="28">
        <v>135.887</v>
      </c>
      <c r="AA81" s="28">
        <v>117.23399999999999</v>
      </c>
      <c r="AB81" s="28">
        <v>184.40100000000001</v>
      </c>
      <c r="AC81" s="28">
        <v>131.59700000000001</v>
      </c>
      <c r="AD81" s="28">
        <v>173.32</v>
      </c>
      <c r="AE81" s="28">
        <v>165.97900000000001</v>
      </c>
      <c r="AF81" s="28">
        <v>228.28299999999999</v>
      </c>
      <c r="AG81" s="28">
        <v>101.937</v>
      </c>
      <c r="AH81" s="28">
        <v>283.49400000000003</v>
      </c>
      <c r="AI81" s="28">
        <v>65.976299999999995</v>
      </c>
      <c r="AJ81" s="28">
        <v>116.29900000000001</v>
      </c>
      <c r="AK81" s="28">
        <v>115.017</v>
      </c>
      <c r="AL81" s="28">
        <v>254.31399999999999</v>
      </c>
      <c r="AM81" s="28">
        <v>141.756</v>
      </c>
      <c r="AN81" s="28">
        <v>500.322</v>
      </c>
      <c r="AO81" s="28">
        <v>34.993299999999998</v>
      </c>
      <c r="AP81" s="28">
        <v>251.45699999999999</v>
      </c>
      <c r="AQ81" s="28">
        <v>146.68100000000001</v>
      </c>
      <c r="AR81" s="28">
        <v>372.45400000000001</v>
      </c>
      <c r="AS81" s="28">
        <v>208.9</v>
      </c>
      <c r="AT81" s="28">
        <v>62.231699999999996</v>
      </c>
      <c r="AV81" s="90" t="s">
        <v>4</v>
      </c>
      <c r="AW81" s="93" t="s">
        <v>6</v>
      </c>
      <c r="AX81" s="49">
        <v>1</v>
      </c>
      <c r="AY81" s="11">
        <v>68.048400000000001</v>
      </c>
      <c r="AZ81" s="11">
        <v>359.49299999999999</v>
      </c>
      <c r="BA81" s="11">
        <v>677.19500000000005</v>
      </c>
      <c r="BB81" s="11">
        <v>56.203000000000003</v>
      </c>
      <c r="BC81" s="11">
        <v>269.42599999999999</v>
      </c>
      <c r="BD81" s="11">
        <v>456.97899999999998</v>
      </c>
      <c r="BI81" s="11"/>
      <c r="BJ81" s="11"/>
      <c r="BK81" s="11"/>
    </row>
    <row r="82" spans="5:63" x14ac:dyDescent="0.3">
      <c r="E82" s="9"/>
      <c r="F82" s="9"/>
      <c r="H82" s="91"/>
      <c r="I82" s="94"/>
      <c r="J82" s="49">
        <v>2</v>
      </c>
      <c r="K82" s="11">
        <v>28.4</v>
      </c>
      <c r="L82" s="11">
        <v>8.4</v>
      </c>
      <c r="M82" s="11">
        <v>60</v>
      </c>
      <c r="N82" s="11">
        <v>8.8000000000000007</v>
      </c>
      <c r="O82" s="11">
        <v>25.2</v>
      </c>
      <c r="P82" s="11">
        <v>20</v>
      </c>
      <c r="Q82" s="11">
        <v>4.5999999999999996</v>
      </c>
      <c r="R82" s="11">
        <v>13.4</v>
      </c>
      <c r="T82" s="91"/>
      <c r="U82" s="94"/>
      <c r="V82" s="49">
        <v>2</v>
      </c>
      <c r="W82" s="28">
        <v>535.22400000000005</v>
      </c>
      <c r="X82" s="28">
        <v>294.44799999999998</v>
      </c>
      <c r="Y82" s="28">
        <v>720.01400000000001</v>
      </c>
      <c r="Z82" s="28">
        <v>52.328099999999999</v>
      </c>
      <c r="AA82" s="28">
        <v>47.071399999999997</v>
      </c>
      <c r="AB82" s="28">
        <v>149.19399999999999</v>
      </c>
      <c r="AC82" s="28">
        <v>129.023</v>
      </c>
      <c r="AD82" s="28">
        <v>77.944000000000003</v>
      </c>
      <c r="AE82" s="28">
        <v>194.607</v>
      </c>
      <c r="AF82" s="28">
        <v>185.74199999999999</v>
      </c>
      <c r="AG82" s="28">
        <v>47.364699999999999</v>
      </c>
      <c r="AH82" s="28">
        <v>224.755</v>
      </c>
      <c r="AI82" s="28">
        <v>138.935</v>
      </c>
      <c r="AJ82" s="28">
        <v>56.865200000000002</v>
      </c>
      <c r="AK82" s="28">
        <v>111.623</v>
      </c>
      <c r="AL82" s="28">
        <v>682.34500000000003</v>
      </c>
      <c r="AM82" s="28">
        <v>66.988900000000001</v>
      </c>
      <c r="AN82" s="28">
        <v>58.237099999999998</v>
      </c>
      <c r="AO82" s="28">
        <v>52.011600000000001</v>
      </c>
      <c r="AP82" s="28">
        <v>122.482</v>
      </c>
      <c r="AQ82" s="28">
        <v>46.008600000000001</v>
      </c>
      <c r="AR82" s="28">
        <v>103.08499999999999</v>
      </c>
      <c r="AS82" s="28">
        <v>150.66300000000001</v>
      </c>
      <c r="AT82" s="28">
        <v>52.673499999999997</v>
      </c>
      <c r="AV82" s="91"/>
      <c r="AW82" s="94"/>
      <c r="AX82" s="49">
        <v>2</v>
      </c>
      <c r="AY82" s="11">
        <v>46.409399999999998</v>
      </c>
      <c r="AZ82" s="11">
        <v>222.09800000000001</v>
      </c>
      <c r="BA82" s="11">
        <v>246.22200000000001</v>
      </c>
      <c r="BB82" s="11">
        <v>57.494100000000003</v>
      </c>
      <c r="BC82" s="11">
        <v>159.93299999999999</v>
      </c>
      <c r="BD82" s="11">
        <v>66.5595</v>
      </c>
      <c r="BI82" s="11"/>
      <c r="BJ82" s="11"/>
      <c r="BK82" s="11"/>
    </row>
    <row r="83" spans="5:63" x14ac:dyDescent="0.3">
      <c r="E83" s="9"/>
      <c r="F83" s="9"/>
      <c r="H83" s="91"/>
      <c r="I83" s="94"/>
      <c r="J83" s="49">
        <v>3</v>
      </c>
      <c r="K83" s="11">
        <v>10</v>
      </c>
      <c r="L83" s="11">
        <v>42.4</v>
      </c>
      <c r="M83" s="11">
        <v>11.8</v>
      </c>
      <c r="N83" s="11">
        <v>5.2</v>
      </c>
      <c r="O83" s="11">
        <v>18.8</v>
      </c>
      <c r="P83" s="11">
        <v>17.2</v>
      </c>
      <c r="Q83" s="11">
        <v>9.8000000000000007</v>
      </c>
      <c r="R83" s="11">
        <v>4.4000000000000004</v>
      </c>
      <c r="T83" s="91"/>
      <c r="U83" s="94"/>
      <c r="V83" s="49">
        <v>3</v>
      </c>
      <c r="W83" s="28">
        <v>174.74199999999999</v>
      </c>
      <c r="X83" s="28">
        <v>161.47399999999999</v>
      </c>
      <c r="Y83" s="28">
        <v>86.034000000000006</v>
      </c>
      <c r="Z83" s="28">
        <v>48.941800000000001</v>
      </c>
      <c r="AA83" s="28">
        <v>230.35599999999999</v>
      </c>
      <c r="AB83" s="28">
        <v>130.68199999999999</v>
      </c>
      <c r="AC83" s="28">
        <v>562.96799999999996</v>
      </c>
      <c r="AD83" s="28">
        <v>691.74599999999998</v>
      </c>
      <c r="AE83" s="28">
        <v>279.52</v>
      </c>
      <c r="AF83" s="28">
        <v>42.684600000000003</v>
      </c>
      <c r="AG83" s="28">
        <v>109.443</v>
      </c>
      <c r="AH83" s="28">
        <v>361.27300000000002</v>
      </c>
      <c r="AI83" s="28">
        <v>601.73299999999995</v>
      </c>
      <c r="AJ83" s="28">
        <v>555.10299999999995</v>
      </c>
      <c r="AK83" s="28">
        <v>187.262</v>
      </c>
      <c r="AL83" s="28">
        <v>494.601</v>
      </c>
      <c r="AM83" s="28">
        <v>46.967700000000001</v>
      </c>
      <c r="AN83" s="28">
        <v>262.00400000000002</v>
      </c>
      <c r="AO83" s="28">
        <v>79.094899999999996</v>
      </c>
      <c r="AP83" s="28">
        <v>142.749</v>
      </c>
      <c r="AQ83" s="28">
        <v>73.434700000000007</v>
      </c>
      <c r="AR83" s="28">
        <v>100.617</v>
      </c>
      <c r="AS83" s="28">
        <v>147.619</v>
      </c>
      <c r="AT83" s="28">
        <v>66.4011</v>
      </c>
      <c r="AV83" s="91"/>
      <c r="AW83" s="94"/>
      <c r="AX83" s="49">
        <v>3</v>
      </c>
      <c r="AY83" s="11">
        <v>330.5</v>
      </c>
      <c r="AZ83" s="11">
        <v>164.60499999999999</v>
      </c>
      <c r="BA83" s="11">
        <v>268.56799999999998</v>
      </c>
      <c r="BB83" s="11">
        <v>777.70399999999995</v>
      </c>
      <c r="BC83" s="11">
        <v>166.41200000000001</v>
      </c>
      <c r="BD83" s="11">
        <v>75.706800000000001</v>
      </c>
      <c r="BI83" s="11"/>
      <c r="BJ83" s="11"/>
      <c r="BK83" s="11"/>
    </row>
    <row r="84" spans="5:63" x14ac:dyDescent="0.3">
      <c r="E84" s="11"/>
      <c r="F84" s="11"/>
      <c r="H84" s="91"/>
      <c r="I84" s="94"/>
      <c r="J84" s="49">
        <v>4</v>
      </c>
      <c r="K84" s="11">
        <v>30.4</v>
      </c>
      <c r="L84" s="11">
        <v>8</v>
      </c>
      <c r="M84" s="11">
        <v>41.4</v>
      </c>
      <c r="N84" s="11">
        <v>11.8</v>
      </c>
      <c r="O84" s="11">
        <v>9</v>
      </c>
      <c r="P84" s="11">
        <v>5.6</v>
      </c>
      <c r="Q84" s="11">
        <v>5.4</v>
      </c>
      <c r="R84" s="11">
        <v>6.6</v>
      </c>
      <c r="T84" s="91"/>
      <c r="U84" s="94"/>
      <c r="V84" s="49">
        <v>4</v>
      </c>
      <c r="W84" s="28">
        <v>1218.6300000000001</v>
      </c>
      <c r="X84" s="28">
        <v>224.554</v>
      </c>
      <c r="Y84" s="28">
        <v>146.11699999999999</v>
      </c>
      <c r="Z84" s="28">
        <v>1346.74</v>
      </c>
      <c r="AA84" s="28">
        <v>83.676500000000004</v>
      </c>
      <c r="AB84" s="28">
        <v>534.94299999999998</v>
      </c>
      <c r="AC84" s="28">
        <v>1045.6300000000001</v>
      </c>
      <c r="AD84" s="28">
        <v>47.172899999999998</v>
      </c>
      <c r="AE84" s="28">
        <v>233.13499999999999</v>
      </c>
      <c r="AF84" s="28">
        <v>187.42699999999999</v>
      </c>
      <c r="AG84" s="28">
        <v>59.147300000000001</v>
      </c>
      <c r="AH84" s="28">
        <v>131.005</v>
      </c>
      <c r="AI84" s="28">
        <v>129.995</v>
      </c>
      <c r="AJ84" s="28">
        <v>74.458299999999994</v>
      </c>
      <c r="AK84" s="28">
        <v>561.57500000000005</v>
      </c>
      <c r="AL84" s="28">
        <v>127.325</v>
      </c>
      <c r="AM84" s="28">
        <v>73.953900000000004</v>
      </c>
      <c r="AN84" s="28">
        <v>48.133600000000001</v>
      </c>
      <c r="AO84" s="28">
        <v>103.36</v>
      </c>
      <c r="AP84" s="28">
        <v>135.892</v>
      </c>
      <c r="AQ84" s="28">
        <v>44.466299999999997</v>
      </c>
      <c r="AR84" s="28">
        <v>157.374</v>
      </c>
      <c r="AS84" s="28">
        <v>303.52499999999998</v>
      </c>
      <c r="AT84" s="28">
        <v>98.0578</v>
      </c>
      <c r="AV84" s="91"/>
      <c r="AW84" s="94"/>
      <c r="AX84" s="49">
        <v>4</v>
      </c>
      <c r="AY84" s="11">
        <v>46.582299999999996</v>
      </c>
      <c r="AZ84" s="11">
        <v>1066.51</v>
      </c>
      <c r="BA84" s="11">
        <v>266.61799999999999</v>
      </c>
      <c r="BB84" s="11">
        <v>129.286</v>
      </c>
      <c r="BC84" s="11">
        <v>152.124</v>
      </c>
      <c r="BD84" s="11">
        <v>88.058099999999996</v>
      </c>
      <c r="BI84" s="11"/>
      <c r="BJ84" s="11"/>
      <c r="BK84" s="11"/>
    </row>
    <row r="85" spans="5:63" x14ac:dyDescent="0.3">
      <c r="E85" s="11"/>
      <c r="F85" s="11"/>
      <c r="H85" s="91"/>
      <c r="I85" s="94"/>
      <c r="J85" s="49">
        <v>5</v>
      </c>
      <c r="K85" s="11">
        <v>54.8</v>
      </c>
      <c r="L85" s="11">
        <v>6.6</v>
      </c>
      <c r="M85" s="11">
        <v>4.8</v>
      </c>
      <c r="N85" s="11">
        <v>3.4</v>
      </c>
      <c r="O85" s="11">
        <v>4.4000000000000004</v>
      </c>
      <c r="P85" s="11">
        <v>21.4</v>
      </c>
      <c r="Q85" s="11">
        <v>6.6</v>
      </c>
      <c r="R85" s="11">
        <v>8.1999999999999993</v>
      </c>
      <c r="T85" s="91"/>
      <c r="U85" s="94"/>
      <c r="V85" s="49">
        <v>5</v>
      </c>
      <c r="W85" s="28">
        <v>186.7</v>
      </c>
      <c r="X85" s="28">
        <v>580.03800000000001</v>
      </c>
      <c r="Y85" s="28">
        <v>345.64</v>
      </c>
      <c r="Z85" s="28">
        <v>61.8919</v>
      </c>
      <c r="AA85" s="28">
        <v>681.51599999999996</v>
      </c>
      <c r="AB85" s="28">
        <v>31.653500000000001</v>
      </c>
      <c r="AC85" s="28">
        <v>439.58100000000002</v>
      </c>
      <c r="AD85" s="28">
        <v>87.036299999999997</v>
      </c>
      <c r="AE85" s="28">
        <v>248.27699999999999</v>
      </c>
      <c r="AF85" s="28">
        <v>287.36099999999999</v>
      </c>
      <c r="AG85" s="28">
        <v>184.88800000000001</v>
      </c>
      <c r="AH85" s="28">
        <v>118.22199999999999</v>
      </c>
      <c r="AI85" s="28">
        <v>806.09299999999996</v>
      </c>
      <c r="AJ85" s="28">
        <v>537.40300000000002</v>
      </c>
      <c r="AK85" s="28">
        <v>68.760099999999994</v>
      </c>
      <c r="AL85" s="28">
        <v>231.67699999999999</v>
      </c>
      <c r="AM85" s="28">
        <v>223.98599999999999</v>
      </c>
      <c r="AN85" s="28">
        <v>119.137</v>
      </c>
      <c r="AO85" s="28">
        <v>34.695500000000003</v>
      </c>
      <c r="AP85" s="28">
        <v>170.09399999999999</v>
      </c>
      <c r="AQ85" s="28">
        <v>59.504100000000001</v>
      </c>
      <c r="AR85" s="28">
        <v>103.649</v>
      </c>
      <c r="AS85" s="28">
        <v>156.72200000000001</v>
      </c>
      <c r="AT85" s="28">
        <v>48.220300000000002</v>
      </c>
      <c r="AV85" s="91"/>
      <c r="AW85" s="94"/>
      <c r="AX85" s="49">
        <v>5</v>
      </c>
      <c r="AY85" s="11">
        <v>1270.04</v>
      </c>
      <c r="AZ85" s="11">
        <v>56.143799999999999</v>
      </c>
      <c r="BA85" s="11">
        <v>1239.8800000000001</v>
      </c>
      <c r="BB85" s="11">
        <v>523.98299999999995</v>
      </c>
      <c r="BC85" s="11">
        <v>547.10900000000004</v>
      </c>
      <c r="BD85" s="11">
        <v>183.49199999999999</v>
      </c>
      <c r="BI85" s="11"/>
      <c r="BJ85" s="11"/>
      <c r="BK85" s="11"/>
    </row>
    <row r="86" spans="5:63" x14ac:dyDescent="0.3">
      <c r="E86" s="11"/>
      <c r="F86" s="11"/>
      <c r="H86" s="91"/>
      <c r="I86" s="94"/>
      <c r="J86" s="49">
        <v>6</v>
      </c>
      <c r="K86" s="11">
        <v>14.8</v>
      </c>
      <c r="L86" s="11">
        <v>9.1999999999999993</v>
      </c>
      <c r="M86" s="11">
        <v>22</v>
      </c>
      <c r="N86" s="11">
        <v>37.6</v>
      </c>
      <c r="O86" s="11">
        <v>4.4000000000000004</v>
      </c>
      <c r="P86" s="11">
        <v>15.8</v>
      </c>
      <c r="Q86" s="11">
        <v>32.4</v>
      </c>
      <c r="R86" s="11">
        <v>20.2</v>
      </c>
      <c r="T86" s="91"/>
      <c r="U86" s="94"/>
      <c r="V86" s="49">
        <v>6</v>
      </c>
      <c r="W86" s="28">
        <v>647.79100000000005</v>
      </c>
      <c r="X86" s="28">
        <v>57.324199999999998</v>
      </c>
      <c r="Y86" s="28">
        <v>120.767</v>
      </c>
      <c r="Z86" s="28">
        <v>118.46599999999999</v>
      </c>
      <c r="AA86" s="28">
        <v>355.11399999999998</v>
      </c>
      <c r="AB86" s="28">
        <v>81.386300000000006</v>
      </c>
      <c r="AC86" s="28">
        <v>376.53699999999998</v>
      </c>
      <c r="AD86" s="28">
        <v>75.593000000000004</v>
      </c>
      <c r="AE86" s="28">
        <v>850.23900000000003</v>
      </c>
      <c r="AF86" s="28">
        <v>121.657</v>
      </c>
      <c r="AG86" s="28">
        <v>177.214</v>
      </c>
      <c r="AH86" s="28">
        <v>69.439300000000003</v>
      </c>
      <c r="AI86" s="28">
        <v>95.471199999999996</v>
      </c>
      <c r="AJ86" s="28">
        <v>327.96300000000002</v>
      </c>
      <c r="AK86" s="28">
        <v>231.82</v>
      </c>
      <c r="AL86" s="28">
        <v>107.042</v>
      </c>
      <c r="AM86" s="28">
        <v>122.527</v>
      </c>
      <c r="AN86" s="28">
        <v>190.09399999999999</v>
      </c>
      <c r="AO86" s="28">
        <v>68.729200000000006</v>
      </c>
      <c r="AP86" s="28">
        <v>230.405</v>
      </c>
      <c r="AQ86" s="28">
        <v>51.706800000000001</v>
      </c>
      <c r="AR86" s="28">
        <v>156.00200000000001</v>
      </c>
      <c r="AS86" s="28">
        <v>95.104100000000003</v>
      </c>
      <c r="AT86" s="28">
        <v>48.455399999999997</v>
      </c>
      <c r="AV86" s="91"/>
      <c r="AW86" s="94"/>
      <c r="AX86" s="49">
        <v>6</v>
      </c>
      <c r="AY86" s="11">
        <v>1291.8399999999999</v>
      </c>
      <c r="AZ86" s="11">
        <v>420.06799999999998</v>
      </c>
      <c r="BA86" s="11">
        <v>117.794</v>
      </c>
      <c r="BB86" s="11">
        <v>100.705</v>
      </c>
      <c r="BC86" s="11">
        <v>106.291</v>
      </c>
      <c r="BD86" s="11">
        <v>254.042</v>
      </c>
      <c r="BI86" s="11"/>
      <c r="BJ86" s="11"/>
      <c r="BK86" s="11"/>
    </row>
    <row r="87" spans="5:63" x14ac:dyDescent="0.3">
      <c r="E87" s="11"/>
      <c r="F87" s="11"/>
      <c r="H87" s="91"/>
      <c r="I87" s="94"/>
      <c r="J87" s="49">
        <v>7</v>
      </c>
      <c r="K87" s="11">
        <v>60</v>
      </c>
      <c r="L87" s="11">
        <v>60</v>
      </c>
      <c r="M87" s="11">
        <v>60</v>
      </c>
      <c r="N87" s="11">
        <v>8.8000000000000007</v>
      </c>
      <c r="O87" s="11">
        <v>47.2</v>
      </c>
      <c r="P87" s="11">
        <v>10.8</v>
      </c>
      <c r="Q87" s="11">
        <v>6.6</v>
      </c>
      <c r="R87" s="11">
        <v>32.6</v>
      </c>
      <c r="T87" s="91"/>
      <c r="U87" s="94"/>
      <c r="V87" s="49">
        <v>7</v>
      </c>
      <c r="W87" s="28">
        <v>977.18</v>
      </c>
      <c r="X87" s="28">
        <v>98.575900000000004</v>
      </c>
      <c r="Y87" s="28">
        <v>218.255</v>
      </c>
      <c r="Z87" s="28">
        <v>762.33100000000002</v>
      </c>
      <c r="AA87" s="28">
        <v>108.288</v>
      </c>
      <c r="AB87" s="28">
        <v>37.747700000000002</v>
      </c>
      <c r="AC87" s="28">
        <v>106.345</v>
      </c>
      <c r="AD87" s="28">
        <v>247.01400000000001</v>
      </c>
      <c r="AE87" s="28">
        <v>93.594800000000006</v>
      </c>
      <c r="AF87" s="28">
        <v>118.32599999999999</v>
      </c>
      <c r="AG87" s="28">
        <v>102.283</v>
      </c>
      <c r="AH87" s="28">
        <v>103.28</v>
      </c>
      <c r="AI87" s="28">
        <v>105.69</v>
      </c>
      <c r="AJ87" s="28">
        <v>138.76</v>
      </c>
      <c r="AK87" s="28">
        <v>206.72900000000001</v>
      </c>
      <c r="AL87" s="28">
        <v>258.05</v>
      </c>
      <c r="AM87" s="28">
        <v>637.65099999999995</v>
      </c>
      <c r="AN87" s="28">
        <v>155.52699999999999</v>
      </c>
      <c r="AO87" s="28">
        <v>81.693600000000004</v>
      </c>
      <c r="AP87" s="28">
        <v>124.673</v>
      </c>
      <c r="AQ87" s="28">
        <v>59.117100000000001</v>
      </c>
      <c r="AR87" s="28">
        <v>395.47300000000001</v>
      </c>
      <c r="AS87" s="28">
        <v>89.911900000000003</v>
      </c>
      <c r="AT87" s="28">
        <v>66.953000000000003</v>
      </c>
      <c r="AV87" s="91"/>
      <c r="AW87" s="94"/>
      <c r="AX87" s="49">
        <v>7</v>
      </c>
      <c r="AY87" s="11">
        <v>788.02499999999998</v>
      </c>
      <c r="AZ87" s="11">
        <v>448.49099999999999</v>
      </c>
      <c r="BA87" s="11">
        <v>237.399</v>
      </c>
      <c r="BB87" s="11">
        <v>221.73</v>
      </c>
      <c r="BC87" s="11">
        <v>92.149299999999997</v>
      </c>
      <c r="BD87" s="11">
        <v>48.948399999999999</v>
      </c>
      <c r="BI87" s="11"/>
      <c r="BJ87" s="11"/>
      <c r="BK87" s="11"/>
    </row>
    <row r="88" spans="5:63" x14ac:dyDescent="0.3">
      <c r="E88" s="11"/>
      <c r="F88" s="11"/>
      <c r="H88" s="91"/>
      <c r="I88" s="94"/>
      <c r="J88" s="49">
        <v>8</v>
      </c>
      <c r="K88" s="11">
        <v>60</v>
      </c>
      <c r="L88" s="11">
        <v>24.8</v>
      </c>
      <c r="M88" s="11">
        <v>6</v>
      </c>
      <c r="N88" s="11">
        <v>22.2</v>
      </c>
      <c r="O88" s="11">
        <v>45</v>
      </c>
      <c r="P88" s="11">
        <v>9.1999999999999993</v>
      </c>
      <c r="Q88" s="11">
        <v>7.4</v>
      </c>
      <c r="R88" s="11">
        <v>12.8</v>
      </c>
      <c r="T88" s="91"/>
      <c r="U88" s="94"/>
      <c r="V88" s="49">
        <v>8</v>
      </c>
      <c r="W88" s="28">
        <v>1055.92</v>
      </c>
      <c r="X88" s="28">
        <v>59.597200000000001</v>
      </c>
      <c r="Y88" s="28">
        <v>254.917</v>
      </c>
      <c r="Z88" s="28">
        <v>254.006</v>
      </c>
      <c r="AA88" s="28">
        <v>331.74299999999999</v>
      </c>
      <c r="AB88" s="28">
        <v>367.89699999999999</v>
      </c>
      <c r="AC88" s="28">
        <v>1122.6500000000001</v>
      </c>
      <c r="AD88" s="28">
        <v>34.6616</v>
      </c>
      <c r="AE88" s="28">
        <v>437.858</v>
      </c>
      <c r="AF88" s="28">
        <v>367.976</v>
      </c>
      <c r="AG88" s="28">
        <v>93.534700000000001</v>
      </c>
      <c r="AH88" s="28">
        <v>152.61099999999999</v>
      </c>
      <c r="AI88" s="28">
        <v>639.81399999999996</v>
      </c>
      <c r="AJ88" s="28">
        <v>482.49299999999999</v>
      </c>
      <c r="AK88" s="28">
        <v>42.858699999999999</v>
      </c>
      <c r="AL88" s="28">
        <v>77.366100000000003</v>
      </c>
      <c r="AM88" s="28">
        <v>100.185</v>
      </c>
      <c r="AN88" s="28">
        <v>88.421700000000001</v>
      </c>
      <c r="AO88" s="28">
        <v>313.06</v>
      </c>
      <c r="AP88" s="28">
        <v>300.00099999999998</v>
      </c>
      <c r="AQ88" s="28">
        <v>199.363</v>
      </c>
      <c r="AR88" s="28">
        <v>96.439800000000005</v>
      </c>
      <c r="AS88" s="28">
        <v>193.96899999999999</v>
      </c>
      <c r="AT88" s="28">
        <v>151.28200000000001</v>
      </c>
      <c r="AV88" s="91"/>
      <c r="AW88" s="94"/>
      <c r="AX88" s="49">
        <v>8</v>
      </c>
      <c r="AY88" s="11">
        <v>139.797</v>
      </c>
      <c r="AZ88" s="11">
        <v>214.874</v>
      </c>
      <c r="BA88" s="11">
        <v>1135.7</v>
      </c>
      <c r="BB88" s="11">
        <v>172.45</v>
      </c>
      <c r="BC88" s="11">
        <v>924.81200000000001</v>
      </c>
      <c r="BD88" s="11">
        <v>165.14599999999999</v>
      </c>
      <c r="BI88" s="11"/>
      <c r="BJ88" s="11"/>
      <c r="BK88" s="11"/>
    </row>
    <row r="89" spans="5:63" x14ac:dyDescent="0.3">
      <c r="E89" s="11"/>
      <c r="F89" s="11"/>
      <c r="H89" s="91"/>
      <c r="I89" s="94"/>
      <c r="J89" s="49" t="s">
        <v>10</v>
      </c>
      <c r="K89" s="9">
        <f>AVERAGE(K81:K88)</f>
        <v>39.800000000000004</v>
      </c>
      <c r="L89" s="9">
        <f t="shared" ref="L89:R89" si="88">AVERAGE(L81:L88)</f>
        <v>27.425000000000001</v>
      </c>
      <c r="M89" s="9">
        <f t="shared" si="88"/>
        <v>27.375</v>
      </c>
      <c r="N89" s="9">
        <f t="shared" si="88"/>
        <v>18.45</v>
      </c>
      <c r="O89" s="9">
        <f t="shared" si="88"/>
        <v>20.375</v>
      </c>
      <c r="P89" s="9">
        <f t="shared" si="88"/>
        <v>16.249999999999996</v>
      </c>
      <c r="Q89" s="9">
        <f t="shared" si="88"/>
        <v>10.65</v>
      </c>
      <c r="R89" s="9">
        <f t="shared" si="88"/>
        <v>13.85</v>
      </c>
      <c r="T89" s="91"/>
      <c r="U89" s="94"/>
      <c r="V89" s="49" t="s">
        <v>10</v>
      </c>
      <c r="W89" s="47">
        <f>AVERAGE(W81:W88)</f>
        <v>760.98712500000011</v>
      </c>
      <c r="X89" s="47">
        <f t="shared" ref="X89:AT89" si="89">AVERAGE(X81:X88)</f>
        <v>196.44716249999999</v>
      </c>
      <c r="Y89" s="47">
        <f t="shared" si="89"/>
        <v>266.93712499999998</v>
      </c>
      <c r="Z89" s="47">
        <f t="shared" si="89"/>
        <v>347.57397499999996</v>
      </c>
      <c r="AA89" s="47">
        <f t="shared" si="89"/>
        <v>244.37486250000001</v>
      </c>
      <c r="AB89" s="47">
        <f t="shared" si="89"/>
        <v>189.73806249999996</v>
      </c>
      <c r="AC89" s="47">
        <f t="shared" si="89"/>
        <v>489.29137499999996</v>
      </c>
      <c r="AD89" s="47">
        <f t="shared" si="89"/>
        <v>179.31097499999998</v>
      </c>
      <c r="AE89" s="47">
        <f t="shared" si="89"/>
        <v>312.90122500000001</v>
      </c>
      <c r="AF89" s="47">
        <f t="shared" si="89"/>
        <v>192.432075</v>
      </c>
      <c r="AG89" s="47">
        <f t="shared" si="89"/>
        <v>109.4764625</v>
      </c>
      <c r="AH89" s="47">
        <f t="shared" si="89"/>
        <v>180.50991249999998</v>
      </c>
      <c r="AI89" s="47">
        <f t="shared" si="89"/>
        <v>322.9634375</v>
      </c>
      <c r="AJ89" s="47">
        <f t="shared" si="89"/>
        <v>286.16806250000002</v>
      </c>
      <c r="AK89" s="47">
        <f t="shared" si="89"/>
        <v>190.7056</v>
      </c>
      <c r="AL89" s="47">
        <f t="shared" si="89"/>
        <v>279.0900125</v>
      </c>
      <c r="AM89" s="47">
        <f t="shared" si="89"/>
        <v>176.7519375</v>
      </c>
      <c r="AN89" s="47">
        <f t="shared" si="89"/>
        <v>177.73455000000001</v>
      </c>
      <c r="AO89" s="47">
        <f t="shared" si="89"/>
        <v>95.954762499999987</v>
      </c>
      <c r="AP89" s="47">
        <f t="shared" si="89"/>
        <v>184.71912499999999</v>
      </c>
      <c r="AQ89" s="47">
        <f t="shared" si="89"/>
        <v>85.035200000000003</v>
      </c>
      <c r="AR89" s="47">
        <f t="shared" si="89"/>
        <v>185.63672500000001</v>
      </c>
      <c r="AS89" s="47">
        <f t="shared" si="89"/>
        <v>168.30175</v>
      </c>
      <c r="AT89" s="47">
        <f t="shared" si="89"/>
        <v>74.284350000000003</v>
      </c>
      <c r="AV89" s="91"/>
      <c r="AW89" s="94"/>
      <c r="AX89" s="49" t="s">
        <v>10</v>
      </c>
      <c r="AY89" s="9">
        <f t="shared" ref="AY89:BD89" si="90">AVERAGE(AY81:AY88)</f>
        <v>497.65526249999999</v>
      </c>
      <c r="AZ89" s="9">
        <f t="shared" si="90"/>
        <v>369.03534999999999</v>
      </c>
      <c r="BA89" s="9">
        <f t="shared" si="90"/>
        <v>523.67200000000003</v>
      </c>
      <c r="BB89" s="9">
        <f t="shared" si="90"/>
        <v>254.94438749999998</v>
      </c>
      <c r="BC89" s="9">
        <f t="shared" si="90"/>
        <v>302.2820375</v>
      </c>
      <c r="BD89" s="9">
        <f t="shared" si="90"/>
        <v>167.36647499999998</v>
      </c>
      <c r="BI89" s="11"/>
      <c r="BJ89" s="11"/>
      <c r="BK89" s="11"/>
    </row>
    <row r="90" spans="5:63" x14ac:dyDescent="0.3">
      <c r="E90" s="11"/>
      <c r="F90" s="11"/>
      <c r="H90" s="91"/>
      <c r="I90" s="95"/>
      <c r="J90" s="49" t="s">
        <v>1</v>
      </c>
      <c r="K90" s="9">
        <f>STDEV(K81:K88)/SQRT(8)</f>
        <v>7.536198359536832</v>
      </c>
      <c r="L90" s="9">
        <f t="shared" ref="L90:R90" si="91">STDEV(L81:L88)/SQRT(8)</f>
        <v>8.300726087001582</v>
      </c>
      <c r="M90" s="9">
        <f t="shared" si="91"/>
        <v>8.2050887955498162</v>
      </c>
      <c r="N90" s="9">
        <f t="shared" si="91"/>
        <v>5.9703732833766043</v>
      </c>
      <c r="O90" s="9">
        <f t="shared" si="91"/>
        <v>6.1541434938468189</v>
      </c>
      <c r="P90" s="9">
        <f t="shared" si="91"/>
        <v>2.7502597279945356</v>
      </c>
      <c r="Q90" s="9">
        <f t="shared" si="91"/>
        <v>3.2303803402783919</v>
      </c>
      <c r="R90" s="9">
        <f t="shared" si="91"/>
        <v>3.1862987932709639</v>
      </c>
      <c r="T90" s="91"/>
      <c r="U90" s="95"/>
      <c r="V90" s="49" t="s">
        <v>1</v>
      </c>
      <c r="W90" s="47">
        <f>STDEV(W81:W88)/SQRT(8)</f>
        <v>155.95901080634673</v>
      </c>
      <c r="X90" s="47">
        <f t="shared" ref="X90:AT90" si="92">STDEV(X81:X88)/SQRT(8)</f>
        <v>62.191828108665803</v>
      </c>
      <c r="Y90" s="47">
        <f t="shared" si="92"/>
        <v>71.115334169582155</v>
      </c>
      <c r="Z90" s="47">
        <f t="shared" si="92"/>
        <v>165.52829340942503</v>
      </c>
      <c r="AA90" s="47">
        <f t="shared" si="92"/>
        <v>74.477022308904395</v>
      </c>
      <c r="AB90" s="47">
        <f t="shared" si="92"/>
        <v>62.091361728705721</v>
      </c>
      <c r="AC90" s="47">
        <f t="shared" si="92"/>
        <v>142.40631150250246</v>
      </c>
      <c r="AD90" s="47">
        <f t="shared" si="92"/>
        <v>77.360526153760716</v>
      </c>
      <c r="AE90" s="47">
        <f t="shared" si="92"/>
        <v>84.481010045372557</v>
      </c>
      <c r="AF90" s="47">
        <f t="shared" si="92"/>
        <v>36.377827570688815</v>
      </c>
      <c r="AG90" s="47">
        <f t="shared" si="92"/>
        <v>17.438104788466813</v>
      </c>
      <c r="AH90" s="47">
        <f t="shared" si="92"/>
        <v>35.518771173651665</v>
      </c>
      <c r="AI90" s="47">
        <f t="shared" si="92"/>
        <v>107.53961557263766</v>
      </c>
      <c r="AJ90" s="47">
        <f t="shared" si="92"/>
        <v>76.03109724303819</v>
      </c>
      <c r="AK90" s="47">
        <f t="shared" si="92"/>
        <v>57.974031451716748</v>
      </c>
      <c r="AL90" s="47">
        <f t="shared" si="92"/>
        <v>73.883326440506494</v>
      </c>
      <c r="AM90" s="47">
        <f t="shared" si="92"/>
        <v>68.679622042531491</v>
      </c>
      <c r="AN90" s="47">
        <f t="shared" si="92"/>
        <v>52.490890233557927</v>
      </c>
      <c r="AO90" s="47">
        <f t="shared" si="92"/>
        <v>32.132089920208045</v>
      </c>
      <c r="AP90" s="47">
        <f t="shared" si="92"/>
        <v>23.780816286780922</v>
      </c>
      <c r="AQ90" s="47">
        <f t="shared" si="92"/>
        <v>20.093042722224599</v>
      </c>
      <c r="AR90" s="47">
        <f t="shared" si="92"/>
        <v>44.185116780393976</v>
      </c>
      <c r="AS90" s="47">
        <f t="shared" si="92"/>
        <v>24.263512352442763</v>
      </c>
      <c r="AT90" s="47">
        <f t="shared" si="92"/>
        <v>12.36965896577763</v>
      </c>
      <c r="AV90" s="91"/>
      <c r="AW90" s="95"/>
      <c r="AX90" s="49" t="s">
        <v>1</v>
      </c>
      <c r="AY90" s="9">
        <f t="shared" ref="AY90:BD90" si="93">STDEV(AY81:AY88)/SQRT(8)</f>
        <v>191.76237548566354</v>
      </c>
      <c r="AZ90" s="9">
        <f t="shared" si="93"/>
        <v>110.23746059565975</v>
      </c>
      <c r="BA90" s="9">
        <f t="shared" si="93"/>
        <v>156.1777820089977</v>
      </c>
      <c r="BB90" s="9">
        <f t="shared" si="93"/>
        <v>91.771502066643819</v>
      </c>
      <c r="BC90" s="9">
        <f t="shared" si="93"/>
        <v>102.85243598409384</v>
      </c>
      <c r="BD90" s="9">
        <f t="shared" si="93"/>
        <v>48.279177964924386</v>
      </c>
      <c r="BI90" s="11"/>
      <c r="BJ90" s="11"/>
      <c r="BK90" s="11"/>
    </row>
    <row r="91" spans="5:63" x14ac:dyDescent="0.3">
      <c r="E91" s="11"/>
      <c r="F91" s="11"/>
      <c r="H91" s="91"/>
      <c r="I91" s="97" t="s">
        <v>7</v>
      </c>
      <c r="J91" s="5">
        <v>1</v>
      </c>
      <c r="K91" s="11">
        <v>38</v>
      </c>
      <c r="L91" s="11">
        <v>5.8</v>
      </c>
      <c r="M91" s="11">
        <v>31.8</v>
      </c>
      <c r="N91" s="11">
        <v>14.8</v>
      </c>
      <c r="O91" s="11">
        <v>6.8</v>
      </c>
      <c r="P91" s="11">
        <v>4</v>
      </c>
      <c r="Q91" s="11">
        <v>7.8</v>
      </c>
      <c r="R91" s="11">
        <v>5.2</v>
      </c>
      <c r="T91" s="91"/>
      <c r="U91" s="97" t="s">
        <v>7</v>
      </c>
      <c r="V91" s="5">
        <v>1</v>
      </c>
      <c r="W91" s="11">
        <v>75.320899999999995</v>
      </c>
      <c r="X91" s="11">
        <v>294.327</v>
      </c>
      <c r="Y91" s="11">
        <v>636.04200000000003</v>
      </c>
      <c r="Z91" s="11">
        <v>356.70800000000003</v>
      </c>
      <c r="AA91" s="11">
        <v>146.756</v>
      </c>
      <c r="AB91" s="11">
        <v>211.881</v>
      </c>
      <c r="AC91" s="11">
        <v>168.179</v>
      </c>
      <c r="AD91" s="11">
        <v>178.095</v>
      </c>
      <c r="AE91" s="11">
        <v>627.84400000000005</v>
      </c>
      <c r="AF91" s="11">
        <v>44.581000000000003</v>
      </c>
      <c r="AG91" s="11">
        <v>274.24</v>
      </c>
      <c r="AH91" s="28">
        <v>1155.26</v>
      </c>
      <c r="AI91" s="11">
        <v>356.01499999999999</v>
      </c>
      <c r="AJ91" s="11">
        <v>234.667</v>
      </c>
      <c r="AK91" s="11">
        <v>109.818</v>
      </c>
      <c r="AL91" s="11">
        <v>151.03700000000001</v>
      </c>
      <c r="AM91" s="11">
        <v>48.837699999999998</v>
      </c>
      <c r="AN91" s="11">
        <v>179.64099999999999</v>
      </c>
      <c r="AO91" s="11">
        <v>61.230699999999999</v>
      </c>
      <c r="AP91" s="11">
        <v>218.346</v>
      </c>
      <c r="AQ91" s="11">
        <v>215.77799999999999</v>
      </c>
      <c r="AR91" s="11">
        <v>556.82799999999997</v>
      </c>
      <c r="AS91" s="11">
        <v>206.72399999999999</v>
      </c>
      <c r="AT91" s="11">
        <v>163.048</v>
      </c>
      <c r="AV91" s="91"/>
      <c r="AW91" s="97" t="s">
        <v>7</v>
      </c>
      <c r="AX91" s="5">
        <v>1</v>
      </c>
      <c r="AY91" s="11">
        <v>65.313999999999993</v>
      </c>
      <c r="AZ91" s="11">
        <v>259.21300000000002</v>
      </c>
      <c r="BA91" s="11">
        <v>189.595</v>
      </c>
      <c r="BB91" s="11">
        <v>56.375799999999998</v>
      </c>
      <c r="BC91" s="11">
        <v>117.601</v>
      </c>
      <c r="BD91" s="11">
        <v>603.17700000000002</v>
      </c>
      <c r="BI91" s="11"/>
      <c r="BJ91" s="11"/>
      <c r="BK91" s="11"/>
    </row>
    <row r="92" spans="5:63" x14ac:dyDescent="0.3">
      <c r="E92" s="9"/>
      <c r="F92" s="9"/>
      <c r="H92" s="91"/>
      <c r="I92" s="98"/>
      <c r="J92" s="5">
        <v>2</v>
      </c>
      <c r="K92" s="11">
        <v>7.2</v>
      </c>
      <c r="L92" s="11">
        <v>28</v>
      </c>
      <c r="M92" s="11">
        <v>9</v>
      </c>
      <c r="N92" s="11">
        <v>20.6</v>
      </c>
      <c r="O92" s="11">
        <v>21.2</v>
      </c>
      <c r="P92" s="11">
        <v>48.2</v>
      </c>
      <c r="Q92" s="11">
        <v>6</v>
      </c>
      <c r="R92" s="11">
        <v>5.4</v>
      </c>
      <c r="T92" s="91"/>
      <c r="U92" s="98"/>
      <c r="V92" s="5">
        <v>2</v>
      </c>
      <c r="W92" s="11">
        <v>1073.26</v>
      </c>
      <c r="X92" s="11">
        <v>178.399</v>
      </c>
      <c r="Y92" s="11">
        <v>1066.94</v>
      </c>
      <c r="Z92" s="11">
        <v>716.48599999999999</v>
      </c>
      <c r="AA92" s="11">
        <v>679.25599999999997</v>
      </c>
      <c r="AB92" s="11">
        <v>904.98</v>
      </c>
      <c r="AC92" s="11">
        <v>1107.68</v>
      </c>
      <c r="AD92" s="11">
        <v>688.90700000000004</v>
      </c>
      <c r="AE92" s="11">
        <v>683.59500000000003</v>
      </c>
      <c r="AF92" s="11">
        <v>60.567100000000003</v>
      </c>
      <c r="AG92" s="11">
        <v>84.478099999999998</v>
      </c>
      <c r="AH92" s="28">
        <v>135.22300000000001</v>
      </c>
      <c r="AI92" s="11">
        <v>45.614800000000002</v>
      </c>
      <c r="AJ92" s="11">
        <v>59.770299999999999</v>
      </c>
      <c r="AK92" s="11">
        <v>96.540099999999995</v>
      </c>
      <c r="AL92" s="11">
        <v>141.22800000000001</v>
      </c>
      <c r="AM92" s="11">
        <v>158.63399999999999</v>
      </c>
      <c r="AN92" s="11">
        <v>70.852800000000002</v>
      </c>
      <c r="AO92" s="11">
        <v>44.217199999999998</v>
      </c>
      <c r="AP92" s="11">
        <v>280.50900000000001</v>
      </c>
      <c r="AQ92" s="11">
        <v>219.03</v>
      </c>
      <c r="AR92" s="11">
        <v>397.23</v>
      </c>
      <c r="AS92" s="11">
        <v>100.643</v>
      </c>
      <c r="AT92" s="11">
        <v>43.360100000000003</v>
      </c>
      <c r="AV92" s="91"/>
      <c r="AW92" s="98"/>
      <c r="AX92" s="5">
        <v>2</v>
      </c>
      <c r="AY92" s="11">
        <v>502.65699999999998</v>
      </c>
      <c r="AZ92" s="11">
        <v>1124.21</v>
      </c>
      <c r="BA92" s="11">
        <v>656.33699999999999</v>
      </c>
      <c r="BB92" s="11">
        <v>363.21199999999999</v>
      </c>
      <c r="BC92" s="11">
        <v>271.29700000000003</v>
      </c>
      <c r="BD92" s="11">
        <v>203.93199999999999</v>
      </c>
      <c r="BI92" s="11"/>
      <c r="BJ92" s="11"/>
      <c r="BK92" s="11"/>
    </row>
    <row r="93" spans="5:63" x14ac:dyDescent="0.3">
      <c r="E93" s="9"/>
      <c r="F93" s="9"/>
      <c r="H93" s="91"/>
      <c r="I93" s="98"/>
      <c r="J93" s="5">
        <v>3</v>
      </c>
      <c r="K93" s="11">
        <v>17.2</v>
      </c>
      <c r="L93" s="11">
        <v>60</v>
      </c>
      <c r="M93" s="11">
        <v>33.799999999999997</v>
      </c>
      <c r="N93" s="11">
        <v>57</v>
      </c>
      <c r="O93" s="11">
        <v>60</v>
      </c>
      <c r="P93" s="11">
        <v>58.4</v>
      </c>
      <c r="Q93" s="11">
        <v>60</v>
      </c>
      <c r="R93" s="11">
        <v>56.8</v>
      </c>
      <c r="T93" s="91"/>
      <c r="U93" s="98"/>
      <c r="V93" s="5">
        <v>3</v>
      </c>
      <c r="W93" s="11">
        <v>397.79500000000002</v>
      </c>
      <c r="X93" s="11">
        <v>328.71600000000001</v>
      </c>
      <c r="Y93" s="11">
        <v>887.76</v>
      </c>
      <c r="Z93" s="11">
        <v>297.65100000000001</v>
      </c>
      <c r="AA93" s="11">
        <v>531.59199999999998</v>
      </c>
      <c r="AB93" s="11">
        <v>176.84399999999999</v>
      </c>
      <c r="AC93" s="11">
        <v>535.84400000000005</v>
      </c>
      <c r="AD93" s="11">
        <v>267.44600000000003</v>
      </c>
      <c r="AE93" s="11">
        <v>759.22199999999998</v>
      </c>
      <c r="AF93" s="11">
        <v>144.46299999999999</v>
      </c>
      <c r="AG93" s="11">
        <v>398.07400000000001</v>
      </c>
      <c r="AH93" s="28">
        <v>232.69499999999999</v>
      </c>
      <c r="AI93" s="11">
        <v>507.79399999999998</v>
      </c>
      <c r="AJ93" s="11">
        <v>507.98700000000002</v>
      </c>
      <c r="AK93" s="11">
        <v>358.70800000000003</v>
      </c>
      <c r="AL93" s="11">
        <v>304.89299999999997</v>
      </c>
      <c r="AM93" s="11">
        <v>491.43900000000002</v>
      </c>
      <c r="AN93" s="11">
        <v>194.1</v>
      </c>
      <c r="AO93" s="11">
        <v>456.06799999999998</v>
      </c>
      <c r="AP93" s="11">
        <v>899.22699999999998</v>
      </c>
      <c r="AQ93" s="11">
        <v>170.315</v>
      </c>
      <c r="AR93" s="11">
        <v>848.15700000000004</v>
      </c>
      <c r="AS93" s="11">
        <v>499.17700000000002</v>
      </c>
      <c r="AT93" s="11">
        <v>327.327</v>
      </c>
      <c r="AV93" s="91"/>
      <c r="AW93" s="98"/>
      <c r="AX93" s="5">
        <v>3</v>
      </c>
      <c r="AY93" s="11">
        <v>482.51600000000002</v>
      </c>
      <c r="AZ93" s="11">
        <v>215.63300000000001</v>
      </c>
      <c r="BA93" s="11">
        <v>188.03299999999999</v>
      </c>
      <c r="BB93" s="11">
        <v>529.07600000000002</v>
      </c>
      <c r="BC93" s="11">
        <v>348.82499999999999</v>
      </c>
      <c r="BD93" s="11">
        <v>350.85500000000002</v>
      </c>
      <c r="BI93" s="11"/>
      <c r="BJ93" s="11"/>
      <c r="BK93" s="11"/>
    </row>
    <row r="94" spans="5:63" x14ac:dyDescent="0.3">
      <c r="E94" s="9"/>
      <c r="F94" s="9"/>
      <c r="H94" s="91"/>
      <c r="I94" s="98"/>
      <c r="J94" s="5">
        <v>4</v>
      </c>
      <c r="K94" s="11">
        <v>60</v>
      </c>
      <c r="L94" s="11">
        <v>27</v>
      </c>
      <c r="M94" s="11">
        <v>9.8000000000000007</v>
      </c>
      <c r="N94" s="11">
        <v>60</v>
      </c>
      <c r="O94" s="11">
        <v>15.8</v>
      </c>
      <c r="P94" s="11">
        <v>20.8</v>
      </c>
      <c r="Q94" s="11">
        <v>5</v>
      </c>
      <c r="R94" s="11">
        <v>5.2</v>
      </c>
      <c r="T94" s="91"/>
      <c r="U94" s="98"/>
      <c r="V94" s="5">
        <v>4</v>
      </c>
      <c r="W94" s="11">
        <v>1272.58</v>
      </c>
      <c r="X94" s="11">
        <v>1187.6300000000001</v>
      </c>
      <c r="Y94" s="11">
        <v>585.72500000000002</v>
      </c>
      <c r="Z94" s="11">
        <v>1036.32</v>
      </c>
      <c r="AA94" s="11">
        <v>915.22799999999995</v>
      </c>
      <c r="AB94" s="11">
        <v>426.262</v>
      </c>
      <c r="AC94" s="11">
        <v>306.21199999999999</v>
      </c>
      <c r="AD94" s="11">
        <v>295.476</v>
      </c>
      <c r="AE94" s="11">
        <v>579.29499999999996</v>
      </c>
      <c r="AF94" s="11">
        <v>45.757800000000003</v>
      </c>
      <c r="AG94" s="11">
        <v>121.383</v>
      </c>
      <c r="AH94" s="28">
        <v>862.23900000000003</v>
      </c>
      <c r="AI94" s="11">
        <v>42.544499999999999</v>
      </c>
      <c r="AJ94" s="11">
        <v>714.54600000000005</v>
      </c>
      <c r="AK94" s="11">
        <v>272.05700000000002</v>
      </c>
      <c r="AL94" s="11">
        <v>1115.99</v>
      </c>
      <c r="AM94" s="11">
        <v>328.91</v>
      </c>
      <c r="AN94" s="11">
        <v>405.09300000000002</v>
      </c>
      <c r="AO94" s="11">
        <v>163.21799999999999</v>
      </c>
      <c r="AP94" s="11">
        <v>274.26499999999999</v>
      </c>
      <c r="AQ94" s="11">
        <v>378.30599999999998</v>
      </c>
      <c r="AR94" s="11">
        <v>386.54</v>
      </c>
      <c r="AS94" s="11">
        <v>254.166</v>
      </c>
      <c r="AT94" s="11">
        <v>193.90600000000001</v>
      </c>
      <c r="AV94" s="91"/>
      <c r="AW94" s="98"/>
      <c r="AX94" s="5">
        <v>4</v>
      </c>
      <c r="AY94" s="11">
        <v>441.58100000000002</v>
      </c>
      <c r="AZ94" s="11">
        <v>225.57599999999999</v>
      </c>
      <c r="BA94" s="11">
        <v>201.642</v>
      </c>
      <c r="BB94" s="11">
        <v>268.25299999999999</v>
      </c>
      <c r="BC94" s="11">
        <v>614.46500000000003</v>
      </c>
      <c r="BD94" s="11">
        <v>49.803100000000001</v>
      </c>
      <c r="BI94" s="11"/>
      <c r="BJ94" s="11"/>
      <c r="BK94" s="11"/>
    </row>
    <row r="95" spans="5:63" x14ac:dyDescent="0.3">
      <c r="E95" s="9"/>
      <c r="F95" s="9"/>
      <c r="H95" s="91"/>
      <c r="I95" s="98"/>
      <c r="J95" s="5">
        <v>5</v>
      </c>
      <c r="K95" s="11">
        <v>51.6</v>
      </c>
      <c r="L95" s="11">
        <v>60</v>
      </c>
      <c r="M95" s="11">
        <v>35.6</v>
      </c>
      <c r="N95" s="11">
        <v>5</v>
      </c>
      <c r="O95" s="11">
        <v>32.200000000000003</v>
      </c>
      <c r="P95" s="11">
        <v>25</v>
      </c>
      <c r="Q95" s="11">
        <v>6</v>
      </c>
      <c r="R95" s="11">
        <v>7</v>
      </c>
      <c r="T95" s="91"/>
      <c r="U95" s="98"/>
      <c r="V95" s="5">
        <v>5</v>
      </c>
      <c r="W95" s="11">
        <v>217.99100000000001</v>
      </c>
      <c r="X95" s="11">
        <v>302.202</v>
      </c>
      <c r="Y95" s="11">
        <v>681.66399999999999</v>
      </c>
      <c r="Z95" s="11">
        <v>388.80900000000003</v>
      </c>
      <c r="AA95" s="11">
        <v>1327.24</v>
      </c>
      <c r="AB95" s="11">
        <v>201.85</v>
      </c>
      <c r="AC95" s="11">
        <v>1358.22</v>
      </c>
      <c r="AD95" s="11">
        <v>155.64099999999999</v>
      </c>
      <c r="AE95" s="11">
        <v>293.98500000000001</v>
      </c>
      <c r="AF95" s="11">
        <v>1338.41</v>
      </c>
      <c r="AG95" s="11">
        <v>109.583</v>
      </c>
      <c r="AH95" s="28">
        <v>52.669199999999996</v>
      </c>
      <c r="AI95" s="11">
        <v>261.04000000000002</v>
      </c>
      <c r="AJ95" s="11">
        <v>229.768</v>
      </c>
      <c r="AK95" s="11">
        <v>58.214799999999997</v>
      </c>
      <c r="AL95" s="11">
        <v>144.28399999999999</v>
      </c>
      <c r="AM95" s="11">
        <v>196.75399999999999</v>
      </c>
      <c r="AN95" s="11">
        <v>142.577</v>
      </c>
      <c r="AO95" s="11">
        <v>300.24</v>
      </c>
      <c r="AP95" s="11">
        <v>1397.37</v>
      </c>
      <c r="AQ95" s="11">
        <v>42.037500000000001</v>
      </c>
      <c r="AR95" s="11">
        <v>729.12400000000002</v>
      </c>
      <c r="AS95" s="11">
        <v>107.32</v>
      </c>
      <c r="AT95" s="11">
        <v>78.311800000000005</v>
      </c>
      <c r="AV95" s="91"/>
      <c r="AW95" s="98"/>
      <c r="AX95" s="5">
        <v>5</v>
      </c>
      <c r="AY95" s="11">
        <v>1311.01</v>
      </c>
      <c r="AZ95" s="11">
        <v>176.07499999999999</v>
      </c>
      <c r="BA95" s="11">
        <v>490.11900000000003</v>
      </c>
      <c r="BB95" s="11">
        <v>257.56200000000001</v>
      </c>
      <c r="BC95" s="11">
        <v>113.953</v>
      </c>
      <c r="BD95" s="11">
        <v>174.36799999999999</v>
      </c>
      <c r="BI95" s="11"/>
      <c r="BJ95" s="11"/>
      <c r="BK95" s="11"/>
    </row>
    <row r="96" spans="5:63" x14ac:dyDescent="0.3">
      <c r="H96" s="91"/>
      <c r="I96" s="98"/>
      <c r="J96" s="5">
        <v>6</v>
      </c>
      <c r="K96" s="11">
        <v>60</v>
      </c>
      <c r="L96" s="11">
        <v>60</v>
      </c>
      <c r="M96" s="11">
        <v>40.200000000000003</v>
      </c>
      <c r="N96" s="11">
        <v>12.8</v>
      </c>
      <c r="O96" s="11">
        <v>24.8</v>
      </c>
      <c r="P96" s="11">
        <v>28.2</v>
      </c>
      <c r="Q96" s="11">
        <v>13.8</v>
      </c>
      <c r="R96" s="11">
        <v>11.6</v>
      </c>
      <c r="T96" s="91"/>
      <c r="U96" s="98"/>
      <c r="V96" s="5">
        <v>6</v>
      </c>
      <c r="W96" s="11">
        <v>1046.99</v>
      </c>
      <c r="X96" s="11">
        <v>395.28100000000001</v>
      </c>
      <c r="Y96" s="11">
        <v>155.684</v>
      </c>
      <c r="Z96" s="11">
        <v>225.02699999999999</v>
      </c>
      <c r="AA96" s="11">
        <v>251.26900000000001</v>
      </c>
      <c r="AB96" s="11">
        <v>68.739400000000003</v>
      </c>
      <c r="AC96" s="11">
        <v>484.13299999999998</v>
      </c>
      <c r="AD96" s="11">
        <v>39.5336</v>
      </c>
      <c r="AE96" s="11">
        <v>40.088000000000001</v>
      </c>
      <c r="AF96" s="11">
        <v>371.18099999999998</v>
      </c>
      <c r="AG96" s="11">
        <v>353.88099999999997</v>
      </c>
      <c r="AH96" s="28">
        <v>29.749700000000001</v>
      </c>
      <c r="AI96" s="11">
        <v>198.48400000000001</v>
      </c>
      <c r="AJ96" s="11">
        <v>349.10300000000001</v>
      </c>
      <c r="AK96" s="11">
        <v>38.389899999999997</v>
      </c>
      <c r="AL96" s="11">
        <v>54.973199999999999</v>
      </c>
      <c r="AM96" s="11">
        <v>251.95500000000001</v>
      </c>
      <c r="AN96" s="11">
        <v>291.73500000000001</v>
      </c>
      <c r="AO96" s="11">
        <v>48.711100000000002</v>
      </c>
      <c r="AP96" s="11">
        <v>197.303</v>
      </c>
      <c r="AQ96" s="11">
        <v>43.792099999999998</v>
      </c>
      <c r="AR96" s="11">
        <v>125.813</v>
      </c>
      <c r="AS96" s="11">
        <v>277.06900000000002</v>
      </c>
      <c r="AT96" s="11">
        <v>53.578699999999998</v>
      </c>
      <c r="AV96" s="91"/>
      <c r="AW96" s="98"/>
      <c r="AX96" s="5">
        <v>6</v>
      </c>
      <c r="AY96" s="11">
        <v>1341.1</v>
      </c>
      <c r="AZ96" s="11">
        <v>48.398800000000001</v>
      </c>
      <c r="BA96" s="11">
        <v>272.53100000000001</v>
      </c>
      <c r="BB96" s="11">
        <v>772.75400000000002</v>
      </c>
      <c r="BC96" s="11">
        <v>302.89499999999998</v>
      </c>
      <c r="BD96" s="11">
        <v>692.27300000000002</v>
      </c>
      <c r="BI96" s="11"/>
      <c r="BJ96" s="11"/>
      <c r="BK96" s="11"/>
    </row>
    <row r="97" spans="8:63" x14ac:dyDescent="0.3">
      <c r="H97" s="91"/>
      <c r="I97" s="98"/>
      <c r="J97" s="5">
        <v>7</v>
      </c>
      <c r="K97" s="11">
        <v>60</v>
      </c>
      <c r="L97" s="11">
        <v>60</v>
      </c>
      <c r="M97" s="11">
        <v>24</v>
      </c>
      <c r="N97" s="11">
        <v>5.4</v>
      </c>
      <c r="O97" s="11">
        <v>60</v>
      </c>
      <c r="P97" s="11">
        <v>15.8</v>
      </c>
      <c r="Q97" s="11">
        <v>14.8</v>
      </c>
      <c r="R97" s="11">
        <v>60</v>
      </c>
      <c r="T97" s="91"/>
      <c r="U97" s="98"/>
      <c r="V97" s="5">
        <v>7</v>
      </c>
      <c r="W97" s="11">
        <v>562.39700000000005</v>
      </c>
      <c r="X97" s="11">
        <v>649.50599999999997</v>
      </c>
      <c r="Y97" s="11">
        <v>503.262</v>
      </c>
      <c r="Z97" s="11">
        <v>576.399</v>
      </c>
      <c r="AA97" s="11">
        <v>388.89499999999998</v>
      </c>
      <c r="AB97" s="11">
        <v>176.703</v>
      </c>
      <c r="AC97" s="11">
        <v>237.16300000000001</v>
      </c>
      <c r="AD97" s="11">
        <v>860.54700000000003</v>
      </c>
      <c r="AE97" s="11">
        <v>45.607799999999997</v>
      </c>
      <c r="AF97" s="11">
        <v>374.44499999999999</v>
      </c>
      <c r="AG97" s="11">
        <v>118.992</v>
      </c>
      <c r="AH97" s="28">
        <v>136.637</v>
      </c>
      <c r="AI97" s="11">
        <v>170.726</v>
      </c>
      <c r="AJ97" s="11">
        <v>414.46699999999998</v>
      </c>
      <c r="AK97" s="11">
        <v>69.017600000000002</v>
      </c>
      <c r="AL97" s="11">
        <v>42.755099999999999</v>
      </c>
      <c r="AM97" s="11">
        <v>188.869</v>
      </c>
      <c r="AN97" s="11">
        <v>105.73699999999999</v>
      </c>
      <c r="AO97" s="11">
        <v>118.515</v>
      </c>
      <c r="AP97" s="11">
        <v>91.565200000000004</v>
      </c>
      <c r="AQ97" s="11">
        <v>539.33000000000004</v>
      </c>
      <c r="AR97" s="11">
        <v>131.73699999999999</v>
      </c>
      <c r="AS97" s="11">
        <v>159.49700000000001</v>
      </c>
      <c r="AT97" s="11">
        <v>143.83000000000001</v>
      </c>
      <c r="AV97" s="91"/>
      <c r="AW97" s="98"/>
      <c r="AX97" s="5">
        <v>7</v>
      </c>
      <c r="AY97" s="11">
        <v>858.93700000000001</v>
      </c>
      <c r="AZ97" s="11">
        <v>811.84199999999998</v>
      </c>
      <c r="BA97" s="11">
        <v>792.83500000000004</v>
      </c>
      <c r="BB97" s="11">
        <v>562</v>
      </c>
      <c r="BC97" s="11">
        <v>534.93100000000004</v>
      </c>
      <c r="BD97" s="11">
        <v>278.86599999999999</v>
      </c>
      <c r="BI97" s="11"/>
      <c r="BJ97" s="11"/>
      <c r="BK97" s="11"/>
    </row>
    <row r="98" spans="8:63" x14ac:dyDescent="0.3">
      <c r="H98" s="91"/>
      <c r="I98" s="98"/>
      <c r="J98" s="5">
        <v>8</v>
      </c>
      <c r="K98" s="11">
        <v>60</v>
      </c>
      <c r="L98" s="11">
        <v>59</v>
      </c>
      <c r="M98" s="11">
        <v>49.8</v>
      </c>
      <c r="N98" s="11">
        <v>6.6</v>
      </c>
      <c r="O98" s="11">
        <v>38</v>
      </c>
      <c r="P98" s="11">
        <v>10.6</v>
      </c>
      <c r="Q98" s="11">
        <v>6.8</v>
      </c>
      <c r="R98" s="11">
        <v>14.8</v>
      </c>
      <c r="T98" s="91"/>
      <c r="U98" s="98"/>
      <c r="V98" s="5">
        <v>8</v>
      </c>
      <c r="W98" s="11">
        <v>1100.82</v>
      </c>
      <c r="X98" s="11">
        <v>326.55599999999998</v>
      </c>
      <c r="Y98" s="11">
        <v>547.553</v>
      </c>
      <c r="Z98" s="11">
        <v>291.30900000000003</v>
      </c>
      <c r="AA98" s="11">
        <v>594.52700000000004</v>
      </c>
      <c r="AB98" s="11">
        <v>55.189399999999999</v>
      </c>
      <c r="AC98" s="11">
        <v>794.452</v>
      </c>
      <c r="AD98" s="11">
        <v>46.626199999999997</v>
      </c>
      <c r="AE98" s="11">
        <v>1213.25</v>
      </c>
      <c r="AF98" s="11">
        <v>316.28899999999999</v>
      </c>
      <c r="AG98" s="11">
        <v>813.11900000000003</v>
      </c>
      <c r="AH98" s="28">
        <v>54.258000000000003</v>
      </c>
      <c r="AI98" s="11">
        <v>707.255</v>
      </c>
      <c r="AJ98" s="11">
        <v>102.45</v>
      </c>
      <c r="AK98" s="11">
        <v>47.427100000000003</v>
      </c>
      <c r="AL98" s="11">
        <v>254.51400000000001</v>
      </c>
      <c r="AM98" s="11">
        <v>169.43600000000001</v>
      </c>
      <c r="AN98" s="11">
        <v>988.41399999999999</v>
      </c>
      <c r="AO98" s="11">
        <v>98.393799999999999</v>
      </c>
      <c r="AP98" s="11">
        <v>208.941</v>
      </c>
      <c r="AQ98" s="11">
        <v>76.322100000000006</v>
      </c>
      <c r="AR98" s="11">
        <v>504.15</v>
      </c>
      <c r="AS98" s="11">
        <v>176.51300000000001</v>
      </c>
      <c r="AT98" s="11">
        <v>240.58500000000001</v>
      </c>
      <c r="AV98" s="91"/>
      <c r="AW98" s="98"/>
      <c r="AX98" s="5">
        <v>8</v>
      </c>
      <c r="AY98" s="11">
        <v>1254.78</v>
      </c>
      <c r="AZ98" s="11">
        <v>1285.3800000000001</v>
      </c>
      <c r="BA98" s="11">
        <v>1116.51</v>
      </c>
      <c r="BB98" s="11">
        <v>708.71</v>
      </c>
      <c r="BC98" s="11">
        <v>1135.58</v>
      </c>
      <c r="BD98" s="11">
        <v>534.54700000000003</v>
      </c>
      <c r="BI98" s="11"/>
      <c r="BJ98" s="11"/>
      <c r="BK98" s="11"/>
    </row>
    <row r="99" spans="8:63" x14ac:dyDescent="0.3">
      <c r="H99" s="91"/>
      <c r="I99" s="98"/>
      <c r="J99" s="5" t="s">
        <v>10</v>
      </c>
      <c r="K99" s="9">
        <f>AVERAGE(K91:K98)</f>
        <v>44.25</v>
      </c>
      <c r="L99" s="9">
        <f t="shared" ref="L99:R99" si="94">AVERAGE(L91:L98)</f>
        <v>44.975000000000001</v>
      </c>
      <c r="M99" s="9">
        <f t="shared" si="94"/>
        <v>29.25</v>
      </c>
      <c r="N99" s="9">
        <f t="shared" si="94"/>
        <v>22.775000000000002</v>
      </c>
      <c r="O99" s="9">
        <f t="shared" si="94"/>
        <v>32.35</v>
      </c>
      <c r="P99" s="9">
        <f t="shared" si="94"/>
        <v>26.375</v>
      </c>
      <c r="Q99" s="9">
        <f t="shared" si="94"/>
        <v>15.024999999999999</v>
      </c>
      <c r="R99" s="9">
        <f t="shared" si="94"/>
        <v>20.75</v>
      </c>
      <c r="T99" s="91"/>
      <c r="U99" s="98"/>
      <c r="V99" s="5" t="s">
        <v>10</v>
      </c>
      <c r="W99" s="47">
        <f>AVERAGE(W91:W98)</f>
        <v>718.39423749999992</v>
      </c>
      <c r="X99" s="47">
        <f t="shared" ref="X99:AT99" si="95">AVERAGE(X91:X98)</f>
        <v>457.82712500000002</v>
      </c>
      <c r="Y99" s="47">
        <f t="shared" si="95"/>
        <v>633.07875000000001</v>
      </c>
      <c r="Z99" s="47">
        <f t="shared" si="95"/>
        <v>486.08862500000004</v>
      </c>
      <c r="AA99" s="47">
        <f t="shared" si="95"/>
        <v>604.3453750000001</v>
      </c>
      <c r="AB99" s="47">
        <f t="shared" si="95"/>
        <v>277.80610000000001</v>
      </c>
      <c r="AC99" s="47">
        <f t="shared" si="95"/>
        <v>623.98537500000009</v>
      </c>
      <c r="AD99" s="47">
        <f t="shared" si="95"/>
        <v>316.533975</v>
      </c>
      <c r="AE99" s="47">
        <f t="shared" si="95"/>
        <v>530.36085000000003</v>
      </c>
      <c r="AF99" s="47">
        <f t="shared" si="95"/>
        <v>336.96173750000003</v>
      </c>
      <c r="AG99" s="47">
        <f t="shared" si="95"/>
        <v>284.21876249999997</v>
      </c>
      <c r="AH99" s="47">
        <f t="shared" si="95"/>
        <v>332.34136249999995</v>
      </c>
      <c r="AI99" s="47">
        <f t="shared" si="95"/>
        <v>286.18416250000001</v>
      </c>
      <c r="AJ99" s="47">
        <f t="shared" si="95"/>
        <v>326.5947875</v>
      </c>
      <c r="AK99" s="47">
        <f t="shared" si="95"/>
        <v>131.27156250000002</v>
      </c>
      <c r="AL99" s="47">
        <f t="shared" si="95"/>
        <v>276.20928749999996</v>
      </c>
      <c r="AM99" s="47">
        <f t="shared" si="95"/>
        <v>229.35433749999996</v>
      </c>
      <c r="AN99" s="47">
        <f t="shared" si="95"/>
        <v>297.26872500000002</v>
      </c>
      <c r="AO99" s="47">
        <f t="shared" si="95"/>
        <v>161.32422500000001</v>
      </c>
      <c r="AP99" s="47">
        <f t="shared" si="95"/>
        <v>445.94077499999992</v>
      </c>
      <c r="AQ99" s="47">
        <f t="shared" si="95"/>
        <v>210.61383750000002</v>
      </c>
      <c r="AR99" s="47">
        <f t="shared" si="95"/>
        <v>459.94737500000002</v>
      </c>
      <c r="AS99" s="47">
        <f t="shared" si="95"/>
        <v>222.63862499999999</v>
      </c>
      <c r="AT99" s="47">
        <f t="shared" si="95"/>
        <v>155.493325</v>
      </c>
      <c r="AV99" s="91"/>
      <c r="AW99" s="98"/>
      <c r="AX99" s="5" t="s">
        <v>10</v>
      </c>
      <c r="AY99" s="9">
        <f t="shared" ref="AY99:BD99" si="96">AVERAGE(AY91:AY98)</f>
        <v>782.23687499999994</v>
      </c>
      <c r="AZ99" s="9">
        <f t="shared" si="96"/>
        <v>518.29097500000012</v>
      </c>
      <c r="BA99" s="9">
        <f t="shared" si="96"/>
        <v>488.45024999999998</v>
      </c>
      <c r="BB99" s="9">
        <f t="shared" si="96"/>
        <v>439.74284999999998</v>
      </c>
      <c r="BC99" s="9">
        <f t="shared" si="96"/>
        <v>429.943375</v>
      </c>
      <c r="BD99" s="9">
        <f t="shared" si="96"/>
        <v>360.97763750000001</v>
      </c>
      <c r="BI99" s="11"/>
      <c r="BJ99" s="11"/>
      <c r="BK99" s="11"/>
    </row>
    <row r="100" spans="8:63" x14ac:dyDescent="0.3">
      <c r="H100" s="92"/>
      <c r="I100" s="99"/>
      <c r="J100" s="5" t="s">
        <v>1</v>
      </c>
      <c r="K100" s="9">
        <f>STDEV(K91:K98)/SQRT(8)</f>
        <v>7.5471612449412264</v>
      </c>
      <c r="L100" s="9">
        <f t="shared" ref="L100:R100" si="97">STDEV(L91:L98)/SQRT(8)</f>
        <v>7.6129999249404188</v>
      </c>
      <c r="M100" s="9">
        <f t="shared" si="97"/>
        <v>5.0456133706135553</v>
      </c>
      <c r="N100" s="9">
        <f t="shared" si="97"/>
        <v>8.02268546952061</v>
      </c>
      <c r="O100" s="9">
        <f t="shared" si="97"/>
        <v>6.9036998362161892</v>
      </c>
      <c r="P100" s="9">
        <f t="shared" si="97"/>
        <v>6.5459297604367421</v>
      </c>
      <c r="Q100" s="9">
        <f t="shared" si="97"/>
        <v>6.5568325868080981</v>
      </c>
      <c r="R100" s="9">
        <f t="shared" si="97"/>
        <v>8.3104710198296541</v>
      </c>
      <c r="T100" s="92"/>
      <c r="U100" s="99"/>
      <c r="V100" s="5" t="s">
        <v>1</v>
      </c>
      <c r="W100" s="47">
        <f>STDEV(W91:W98)/SQRT(8)</f>
        <v>162.47757726651292</v>
      </c>
      <c r="X100" s="47">
        <f t="shared" ref="X100:AT100" si="98">STDEV(X91:X98)/SQRT(8)</f>
        <v>114.65775030941268</v>
      </c>
      <c r="Y100" s="47">
        <f t="shared" si="98"/>
        <v>95.411009227512579</v>
      </c>
      <c r="Z100" s="47">
        <f t="shared" si="98"/>
        <v>97.449360908066566</v>
      </c>
      <c r="AA100" s="47">
        <f t="shared" si="98"/>
        <v>134.34334530569913</v>
      </c>
      <c r="AB100" s="47">
        <f t="shared" si="98"/>
        <v>98.123825348477794</v>
      </c>
      <c r="AC100" s="47">
        <f t="shared" si="98"/>
        <v>151.64681435186554</v>
      </c>
      <c r="AD100" s="47">
        <f t="shared" si="98"/>
        <v>106.24232935983416</v>
      </c>
      <c r="AE100" s="47">
        <f t="shared" si="98"/>
        <v>139.21461892511633</v>
      </c>
      <c r="AF100" s="47">
        <f t="shared" si="98"/>
        <v>151.75390827445992</v>
      </c>
      <c r="AG100" s="47">
        <f t="shared" si="98"/>
        <v>86.794114942381938</v>
      </c>
      <c r="AH100" s="47">
        <f t="shared" si="98"/>
        <v>151.90342463339982</v>
      </c>
      <c r="AI100" s="47">
        <f t="shared" si="98"/>
        <v>81.303658561886579</v>
      </c>
      <c r="AJ100" s="47">
        <f t="shared" si="98"/>
        <v>76.869527816936198</v>
      </c>
      <c r="AK100" s="47">
        <f t="shared" si="98"/>
        <v>41.850957033923791</v>
      </c>
      <c r="AL100" s="47">
        <f t="shared" si="98"/>
        <v>124.01495309021273</v>
      </c>
      <c r="AM100" s="47">
        <f t="shared" si="98"/>
        <v>46.864196750477674</v>
      </c>
      <c r="AN100" s="47">
        <f t="shared" si="98"/>
        <v>105.70314375746513</v>
      </c>
      <c r="AO100" s="47">
        <f t="shared" si="98"/>
        <v>51.475102327341389</v>
      </c>
      <c r="AP100" s="47">
        <f t="shared" si="98"/>
        <v>161.62662451571362</v>
      </c>
      <c r="AQ100" s="47">
        <f t="shared" si="98"/>
        <v>61.554014890271482</v>
      </c>
      <c r="AR100" s="47">
        <f t="shared" si="98"/>
        <v>90.946652199426708</v>
      </c>
      <c r="AS100" s="47">
        <f t="shared" si="98"/>
        <v>45.3122391842494</v>
      </c>
      <c r="AT100" s="47">
        <f t="shared" si="98"/>
        <v>34.680553325648155</v>
      </c>
      <c r="AV100" s="92"/>
      <c r="AW100" s="99"/>
      <c r="AX100" s="5" t="s">
        <v>1</v>
      </c>
      <c r="AY100" s="9">
        <f t="shared" ref="AY100:BD100" si="99">STDEV(AY91:AY98)/SQRT(8)</f>
        <v>170.03840257701847</v>
      </c>
      <c r="AZ100" s="9">
        <f t="shared" si="99"/>
        <v>170.29655722931614</v>
      </c>
      <c r="BA100" s="9">
        <f t="shared" si="99"/>
        <v>121.28353369079737</v>
      </c>
      <c r="BB100" s="9">
        <f t="shared" si="99"/>
        <v>86.766607406394328</v>
      </c>
      <c r="BC100" s="9">
        <f t="shared" si="99"/>
        <v>118.6449916921933</v>
      </c>
      <c r="BD100" s="9">
        <f t="shared" si="99"/>
        <v>80.367942110129476</v>
      </c>
      <c r="BI100" s="11"/>
      <c r="BJ100" s="11"/>
      <c r="BK100" s="11"/>
    </row>
    <row r="101" spans="8:63" x14ac:dyDescent="0.3">
      <c r="I101" s="1"/>
      <c r="J101" s="8" t="s">
        <v>10</v>
      </c>
      <c r="K101" s="10">
        <f>AVERAGE(K81:K88,K91:K98)</f>
        <v>42.025000000000006</v>
      </c>
      <c r="L101" s="10">
        <f t="shared" ref="L101:R101" si="100">AVERAGE(L81:L88,L91:L98)</f>
        <v>36.200000000000003</v>
      </c>
      <c r="M101" s="10">
        <f t="shared" si="100"/>
        <v>28.312500000000004</v>
      </c>
      <c r="N101" s="10">
        <f t="shared" si="100"/>
        <v>20.612500000000001</v>
      </c>
      <c r="O101" s="10">
        <f t="shared" si="100"/>
        <v>26.362500000000001</v>
      </c>
      <c r="P101" s="10">
        <f t="shared" si="100"/>
        <v>21.3125</v>
      </c>
      <c r="Q101" s="10">
        <f t="shared" si="100"/>
        <v>12.837500000000002</v>
      </c>
      <c r="R101" s="10">
        <f t="shared" si="100"/>
        <v>17.3</v>
      </c>
      <c r="U101" s="1"/>
      <c r="V101" s="8" t="s">
        <v>10</v>
      </c>
      <c r="W101" s="8">
        <f t="shared" ref="W101:AT101" si="101">AVERAGE(W81:W88,W91:W98)</f>
        <v>739.69068125000013</v>
      </c>
      <c r="X101" s="8">
        <f t="shared" si="101"/>
        <v>327.13714375000001</v>
      </c>
      <c r="Y101" s="8">
        <f t="shared" si="101"/>
        <v>450.00793749999997</v>
      </c>
      <c r="Z101" s="8">
        <f t="shared" si="101"/>
        <v>416.8313</v>
      </c>
      <c r="AA101" s="8">
        <f t="shared" si="101"/>
        <v>424.36011874999997</v>
      </c>
      <c r="AB101" s="8">
        <f t="shared" si="101"/>
        <v>233.77208124999999</v>
      </c>
      <c r="AC101" s="8">
        <f t="shared" si="101"/>
        <v>556.63837499999988</v>
      </c>
      <c r="AD101" s="8">
        <f t="shared" si="101"/>
        <v>247.92247500000002</v>
      </c>
      <c r="AE101" s="8">
        <f t="shared" si="101"/>
        <v>421.63103749999993</v>
      </c>
      <c r="AF101" s="8">
        <f t="shared" si="101"/>
        <v>264.69690624999998</v>
      </c>
      <c r="AG101" s="8">
        <f t="shared" si="101"/>
        <v>196.84761250000003</v>
      </c>
      <c r="AH101" s="8">
        <f t="shared" si="101"/>
        <v>256.42563749999999</v>
      </c>
      <c r="AI101" s="8">
        <f t="shared" si="101"/>
        <v>304.57379999999995</v>
      </c>
      <c r="AJ101" s="8">
        <f t="shared" si="101"/>
        <v>306.38142499999998</v>
      </c>
      <c r="AK101" s="8">
        <f t="shared" si="101"/>
        <v>160.98858125000001</v>
      </c>
      <c r="AL101" s="8">
        <f t="shared" si="101"/>
        <v>277.64965000000001</v>
      </c>
      <c r="AM101" s="8">
        <f t="shared" si="101"/>
        <v>203.05313749999999</v>
      </c>
      <c r="AN101" s="8">
        <f t="shared" si="101"/>
        <v>237.50163750000002</v>
      </c>
      <c r="AO101" s="8">
        <f t="shared" si="101"/>
        <v>128.63949375000001</v>
      </c>
      <c r="AP101" s="8">
        <f t="shared" si="101"/>
        <v>315.32994999999994</v>
      </c>
      <c r="AQ101" s="8">
        <f t="shared" si="101"/>
        <v>147.82451874999998</v>
      </c>
      <c r="AR101" s="8">
        <f t="shared" si="101"/>
        <v>322.79205000000002</v>
      </c>
      <c r="AS101" s="8">
        <f t="shared" si="101"/>
        <v>195.47018750000001</v>
      </c>
      <c r="AT101" s="8">
        <f t="shared" si="101"/>
        <v>114.88883749999999</v>
      </c>
      <c r="AW101" s="1"/>
      <c r="AX101" s="8" t="s">
        <v>10</v>
      </c>
      <c r="AY101" s="10">
        <f t="shared" ref="AY101:BD101" si="102">AVERAGE(AY81:AY88,AY91:AY98)</f>
        <v>639.94606874999999</v>
      </c>
      <c r="AZ101" s="10">
        <f t="shared" si="102"/>
        <v>443.66316249999994</v>
      </c>
      <c r="BA101" s="10">
        <f t="shared" si="102"/>
        <v>506.06112500000006</v>
      </c>
      <c r="BB101" s="10">
        <f t="shared" si="102"/>
        <v>347.34361875000002</v>
      </c>
      <c r="BC101" s="10">
        <f t="shared" si="102"/>
        <v>366.11270624999997</v>
      </c>
      <c r="BD101" s="10">
        <f t="shared" si="102"/>
        <v>264.17205624999997</v>
      </c>
      <c r="BI101" s="11"/>
      <c r="BJ101" s="11"/>
      <c r="BK101" s="11"/>
    </row>
    <row r="102" spans="8:63" x14ac:dyDescent="0.3">
      <c r="I102" s="1"/>
      <c r="J102" s="8" t="s">
        <v>1</v>
      </c>
      <c r="K102" s="10">
        <f>STDEV(K81:K88,K91:K98)/SQRT(16)</f>
        <v>5.1838812679304267</v>
      </c>
      <c r="L102" s="10">
        <f t="shared" ref="L102:R102" si="103">STDEV(L81:L88,L91:L98)/SQRT(16)</f>
        <v>5.8935558027391233</v>
      </c>
      <c r="M102" s="10">
        <f t="shared" si="103"/>
        <v>4.659147588347035</v>
      </c>
      <c r="N102" s="10">
        <f t="shared" si="103"/>
        <v>4.8628341787480256</v>
      </c>
      <c r="O102" s="10">
        <f t="shared" si="103"/>
        <v>4.7273748441039292</v>
      </c>
      <c r="P102" s="10">
        <f t="shared" si="103"/>
        <v>3.6703754916901885</v>
      </c>
      <c r="Q102" s="10">
        <f t="shared" si="103"/>
        <v>3.5756686437644074</v>
      </c>
      <c r="R102" s="10">
        <f t="shared" si="103"/>
        <v>4.390596011173578</v>
      </c>
      <c r="U102" s="1"/>
      <c r="V102" s="8" t="s">
        <v>1</v>
      </c>
      <c r="W102" s="8">
        <f t="shared" ref="W102:AT102" si="104">STDEV(W81:W88,W91:W98)/SQRT(16)</f>
        <v>108.92846432336877</v>
      </c>
      <c r="X102" s="8">
        <f t="shared" si="104"/>
        <v>71.474775206559173</v>
      </c>
      <c r="Y102" s="8">
        <f t="shared" si="104"/>
        <v>74.420965869811027</v>
      </c>
      <c r="Z102" s="8">
        <f t="shared" si="104"/>
        <v>94.492523717541204</v>
      </c>
      <c r="AA102" s="8">
        <f t="shared" si="104"/>
        <v>87.550768870457489</v>
      </c>
      <c r="AB102" s="8">
        <f t="shared" si="104"/>
        <v>57.231502319077038</v>
      </c>
      <c r="AC102" s="8">
        <f t="shared" si="104"/>
        <v>101.98127831939205</v>
      </c>
      <c r="AD102" s="8">
        <f t="shared" si="104"/>
        <v>65.908942424790695</v>
      </c>
      <c r="AE102" s="8">
        <f t="shared" si="104"/>
        <v>83.520177705317082</v>
      </c>
      <c r="AF102" s="8">
        <f t="shared" si="104"/>
        <v>77.655773938266321</v>
      </c>
      <c r="AG102" s="8">
        <f t="shared" si="104"/>
        <v>48.348932051411325</v>
      </c>
      <c r="AH102" s="8">
        <f t="shared" si="104"/>
        <v>77.863134034843412</v>
      </c>
      <c r="AI102" s="8">
        <f t="shared" si="104"/>
        <v>65.294648638861815</v>
      </c>
      <c r="AJ102" s="8">
        <f t="shared" si="104"/>
        <v>52.486418697464408</v>
      </c>
      <c r="AK102" s="8">
        <f t="shared" si="104"/>
        <v>35.380615643181194</v>
      </c>
      <c r="AL102" s="8">
        <f t="shared" si="104"/>
        <v>69.731229469403331</v>
      </c>
      <c r="AM102" s="8">
        <f t="shared" si="104"/>
        <v>40.733078363776698</v>
      </c>
      <c r="AN102" s="8">
        <f t="shared" si="104"/>
        <v>59.060236651666258</v>
      </c>
      <c r="AO102" s="8">
        <f t="shared" si="104"/>
        <v>30.502286717295839</v>
      </c>
      <c r="AP102" s="8">
        <f t="shared" si="104"/>
        <v>85.817485794684259</v>
      </c>
      <c r="AQ102" s="8">
        <f t="shared" si="104"/>
        <v>35.229432251466747</v>
      </c>
      <c r="AR102" s="8">
        <f t="shared" si="104"/>
        <v>60.329233651681392</v>
      </c>
      <c r="AS102" s="8">
        <f t="shared" si="104"/>
        <v>25.80030190608705</v>
      </c>
      <c r="AT102" s="8">
        <f t="shared" si="104"/>
        <v>20.64597903030571</v>
      </c>
      <c r="AW102" s="1"/>
      <c r="AX102" s="8" t="s">
        <v>1</v>
      </c>
      <c r="AY102" s="10">
        <f t="shared" ref="AY102:BD102" si="105">STDEV(AY81:AY88,AY91:AY98)/SQRT(16)</f>
        <v>129.13744823591281</v>
      </c>
      <c r="AZ102" s="10">
        <f t="shared" si="105"/>
        <v>99.868434562049728</v>
      </c>
      <c r="BA102" s="10">
        <f t="shared" si="105"/>
        <v>95.625772641927568</v>
      </c>
      <c r="BB102" s="10">
        <f t="shared" si="105"/>
        <v>65.505319157522237</v>
      </c>
      <c r="BC102" s="10">
        <f t="shared" si="105"/>
        <v>77.617762579765156</v>
      </c>
      <c r="BD102" s="10">
        <f t="shared" si="105"/>
        <v>51.727438602158543</v>
      </c>
      <c r="BI102" s="11"/>
      <c r="BJ102" s="11"/>
      <c r="BK102" s="11"/>
    </row>
    <row r="103" spans="8:63" x14ac:dyDescent="0.3">
      <c r="I103" s="1"/>
      <c r="J103" s="47"/>
      <c r="K103" s="11"/>
      <c r="L103" s="11"/>
      <c r="M103" s="11"/>
      <c r="N103" s="11"/>
      <c r="O103" s="11"/>
      <c r="P103" s="11"/>
      <c r="Q103" s="11"/>
      <c r="R103" s="11"/>
      <c r="U103" s="1"/>
      <c r="V103" s="47"/>
      <c r="AW103" s="1"/>
      <c r="AX103" s="47"/>
      <c r="AY103" s="11"/>
      <c r="AZ103" s="11"/>
      <c r="BA103" s="11"/>
      <c r="BB103" s="11"/>
      <c r="BC103" s="11"/>
      <c r="BD103" s="11"/>
      <c r="BI103" s="11"/>
      <c r="BJ103" s="11"/>
      <c r="BK103" s="11"/>
    </row>
    <row r="104" spans="8:63" x14ac:dyDescent="0.3">
      <c r="H104" s="100" t="s">
        <v>8</v>
      </c>
      <c r="I104" s="103" t="s">
        <v>6</v>
      </c>
      <c r="J104" s="14">
        <v>1</v>
      </c>
      <c r="K104" s="11">
        <v>60</v>
      </c>
      <c r="L104" s="11">
        <v>60</v>
      </c>
      <c r="M104" s="11">
        <v>60</v>
      </c>
      <c r="N104" s="11">
        <v>19.8</v>
      </c>
      <c r="O104" s="11">
        <v>14.4</v>
      </c>
      <c r="P104" s="11">
        <v>6.6</v>
      </c>
      <c r="Q104" s="11">
        <v>19</v>
      </c>
      <c r="R104" s="11">
        <v>6</v>
      </c>
      <c r="T104" s="100" t="s">
        <v>8</v>
      </c>
      <c r="U104" s="103" t="s">
        <v>6</v>
      </c>
      <c r="V104" s="14">
        <v>1</v>
      </c>
      <c r="W104" s="28">
        <v>1080.27</v>
      </c>
      <c r="X104" s="28">
        <v>564.65200000000004</v>
      </c>
      <c r="Y104" s="28">
        <v>953.56299999999999</v>
      </c>
      <c r="Z104" s="28">
        <v>44.695999999999998</v>
      </c>
      <c r="AA104" s="28">
        <v>733.88599999999997</v>
      </c>
      <c r="AB104" s="28">
        <v>515.44200000000001</v>
      </c>
      <c r="AC104" s="28">
        <v>215.607</v>
      </c>
      <c r="AD104" s="28">
        <v>68.929299999999998</v>
      </c>
      <c r="AE104" s="28">
        <v>487.86900000000003</v>
      </c>
      <c r="AF104" s="28">
        <v>599.29</v>
      </c>
      <c r="AG104" s="28">
        <v>175.291</v>
      </c>
      <c r="AH104" s="28">
        <v>193.31399999999999</v>
      </c>
      <c r="AI104" s="28">
        <v>283.88</v>
      </c>
      <c r="AJ104" s="28">
        <v>100.52500000000001</v>
      </c>
      <c r="AK104" s="28">
        <v>181.83600000000001</v>
      </c>
      <c r="AL104" s="28">
        <v>182.22399999999999</v>
      </c>
      <c r="AM104" s="28">
        <v>303.38799999999998</v>
      </c>
      <c r="AN104" s="28">
        <v>137.81200000000001</v>
      </c>
      <c r="AO104" s="28">
        <v>252.08600000000001</v>
      </c>
      <c r="AP104" s="28">
        <v>112.48</v>
      </c>
      <c r="AQ104" s="28">
        <v>192.55199999999999</v>
      </c>
      <c r="AR104" s="28">
        <v>316.96199999999999</v>
      </c>
      <c r="AS104" s="28">
        <v>151.13200000000001</v>
      </c>
      <c r="AT104" s="28">
        <v>58.155700000000003</v>
      </c>
      <c r="AV104" s="100" t="s">
        <v>8</v>
      </c>
      <c r="AW104" s="103" t="s">
        <v>6</v>
      </c>
      <c r="AX104" s="14">
        <v>1</v>
      </c>
      <c r="AY104" s="11">
        <v>353.39400000000001</v>
      </c>
      <c r="AZ104" s="11">
        <v>270.20699999999999</v>
      </c>
      <c r="BA104" s="11">
        <v>291.83</v>
      </c>
      <c r="BB104" s="11">
        <v>50.967199999999998</v>
      </c>
      <c r="BC104" s="11">
        <v>87.016000000000005</v>
      </c>
      <c r="BD104" s="11">
        <v>140.268</v>
      </c>
      <c r="BI104" s="11"/>
      <c r="BJ104" s="11"/>
      <c r="BK104" s="11"/>
    </row>
    <row r="105" spans="8:63" x14ac:dyDescent="0.3">
      <c r="H105" s="101"/>
      <c r="I105" s="104"/>
      <c r="J105" s="14">
        <v>2</v>
      </c>
      <c r="K105" s="11">
        <v>33</v>
      </c>
      <c r="L105" s="11">
        <v>20.2</v>
      </c>
      <c r="M105" s="11">
        <v>60</v>
      </c>
      <c r="N105" s="11">
        <v>5.2</v>
      </c>
      <c r="O105" s="11">
        <v>28</v>
      </c>
      <c r="P105" s="11">
        <v>60</v>
      </c>
      <c r="Q105" s="11">
        <v>5.8</v>
      </c>
      <c r="R105" s="11">
        <v>4.8</v>
      </c>
      <c r="T105" s="101"/>
      <c r="U105" s="104"/>
      <c r="V105" s="14">
        <v>2</v>
      </c>
      <c r="W105" s="28">
        <v>154.548</v>
      </c>
      <c r="X105" s="28">
        <v>220.095</v>
      </c>
      <c r="Y105" s="28">
        <v>383.28300000000002</v>
      </c>
      <c r="Z105" s="28">
        <v>47.504300000000001</v>
      </c>
      <c r="AA105" s="28">
        <v>216.999</v>
      </c>
      <c r="AB105" s="28">
        <v>345.84800000000001</v>
      </c>
      <c r="AC105" s="28">
        <v>122.206</v>
      </c>
      <c r="AD105" s="28">
        <v>187.59700000000001</v>
      </c>
      <c r="AE105" s="28">
        <v>147.88499999999999</v>
      </c>
      <c r="AF105" s="28">
        <v>131.13399999999999</v>
      </c>
      <c r="AG105" s="28">
        <v>109.143</v>
      </c>
      <c r="AH105" s="28">
        <v>118.13200000000001</v>
      </c>
      <c r="AI105" s="28">
        <v>448.47300000000001</v>
      </c>
      <c r="AJ105" s="28">
        <v>821.94399999999996</v>
      </c>
      <c r="AK105" s="28">
        <v>324.58699999999999</v>
      </c>
      <c r="AL105" s="28">
        <v>340.25400000000002</v>
      </c>
      <c r="AM105" s="28">
        <v>192.94</v>
      </c>
      <c r="AN105" s="28">
        <v>206.36699999999999</v>
      </c>
      <c r="AO105" s="28">
        <v>44.207599999999999</v>
      </c>
      <c r="AP105" s="28">
        <v>55.284799999999997</v>
      </c>
      <c r="AQ105" s="28">
        <v>382.41699999999997</v>
      </c>
      <c r="AR105" s="28">
        <v>230.869</v>
      </c>
      <c r="AS105" s="28">
        <v>152.721</v>
      </c>
      <c r="AT105" s="28">
        <v>51.583399999999997</v>
      </c>
      <c r="AV105" s="101"/>
      <c r="AW105" s="104"/>
      <c r="AX105" s="14">
        <v>2</v>
      </c>
      <c r="AY105" s="11">
        <v>55.665300000000002</v>
      </c>
      <c r="AZ105" s="11">
        <v>560.98199999999997</v>
      </c>
      <c r="BA105" s="11">
        <v>1351.2</v>
      </c>
      <c r="BB105" s="11">
        <v>67.098200000000006</v>
      </c>
      <c r="BC105" s="11">
        <v>200.07599999999999</v>
      </c>
      <c r="BD105" s="11">
        <v>94.976600000000005</v>
      </c>
      <c r="BI105" s="11"/>
      <c r="BJ105" s="11"/>
      <c r="BK105" s="11"/>
    </row>
    <row r="106" spans="8:63" x14ac:dyDescent="0.3">
      <c r="H106" s="101"/>
      <c r="I106" s="104"/>
      <c r="J106" s="14">
        <v>3</v>
      </c>
      <c r="K106" s="11">
        <v>60</v>
      </c>
      <c r="L106" s="11">
        <v>15.4</v>
      </c>
      <c r="M106" s="11">
        <v>60</v>
      </c>
      <c r="N106" s="11">
        <v>60</v>
      </c>
      <c r="O106" s="11">
        <v>32.6</v>
      </c>
      <c r="P106" s="11">
        <v>60</v>
      </c>
      <c r="Q106" s="11">
        <v>35.6</v>
      </c>
      <c r="R106" s="11">
        <v>19.2</v>
      </c>
      <c r="T106" s="101"/>
      <c r="U106" s="104"/>
      <c r="V106" s="14">
        <v>3</v>
      </c>
      <c r="W106" s="28">
        <v>117.334</v>
      </c>
      <c r="X106" s="28">
        <v>458.584</v>
      </c>
      <c r="Y106" s="28">
        <v>511.03800000000001</v>
      </c>
      <c r="Z106" s="28">
        <v>600.12300000000005</v>
      </c>
      <c r="AA106" s="28">
        <v>70.690600000000003</v>
      </c>
      <c r="AB106" s="28">
        <v>819.93600000000004</v>
      </c>
      <c r="AC106" s="28">
        <v>797.10199999999998</v>
      </c>
      <c r="AD106" s="28">
        <v>668.59100000000001</v>
      </c>
      <c r="AE106" s="28">
        <v>242.77</v>
      </c>
      <c r="AF106" s="28">
        <v>339.63200000000001</v>
      </c>
      <c r="AG106" s="28">
        <v>84.597999999999999</v>
      </c>
      <c r="AH106" s="28">
        <v>362.95600000000002</v>
      </c>
      <c r="AI106" s="28">
        <v>121.407</v>
      </c>
      <c r="AJ106" s="28">
        <v>453.78699999999998</v>
      </c>
      <c r="AK106" s="28">
        <v>243.75899999999999</v>
      </c>
      <c r="AL106" s="28">
        <v>93.431600000000003</v>
      </c>
      <c r="AM106" s="28">
        <v>199.05799999999999</v>
      </c>
      <c r="AN106" s="28">
        <v>61.183900000000001</v>
      </c>
      <c r="AO106" s="28">
        <v>158.857</v>
      </c>
      <c r="AP106" s="28">
        <v>302.43</v>
      </c>
      <c r="AQ106" s="28">
        <v>515.70100000000002</v>
      </c>
      <c r="AR106" s="28">
        <v>185.12200000000001</v>
      </c>
      <c r="AS106" s="28">
        <v>270.08199999999999</v>
      </c>
      <c r="AT106" s="28">
        <v>171.09399999999999</v>
      </c>
      <c r="AV106" s="101"/>
      <c r="AW106" s="104"/>
      <c r="AX106" s="14">
        <v>3</v>
      </c>
      <c r="AY106" s="11">
        <v>214.33500000000001</v>
      </c>
      <c r="AZ106" s="11">
        <v>308.995</v>
      </c>
      <c r="BA106" s="11">
        <v>265.66500000000002</v>
      </c>
      <c r="BB106" s="11">
        <v>111.648</v>
      </c>
      <c r="BC106" s="11">
        <v>259.29899999999998</v>
      </c>
      <c r="BD106" s="11">
        <v>172.874</v>
      </c>
      <c r="BI106" s="11"/>
      <c r="BJ106" s="11"/>
      <c r="BK106" s="11"/>
    </row>
    <row r="107" spans="8:63" x14ac:dyDescent="0.3">
      <c r="H107" s="101"/>
      <c r="I107" s="104"/>
      <c r="J107" s="14">
        <v>4</v>
      </c>
      <c r="K107" s="11">
        <v>59.6</v>
      </c>
      <c r="L107" s="11">
        <v>60</v>
      </c>
      <c r="M107" s="11">
        <v>30.2</v>
      </c>
      <c r="N107" s="11">
        <v>60</v>
      </c>
      <c r="O107" s="11">
        <v>50.4</v>
      </c>
      <c r="P107" s="11">
        <v>23</v>
      </c>
      <c r="Q107" s="11">
        <v>14</v>
      </c>
      <c r="R107" s="11">
        <v>29.4</v>
      </c>
      <c r="T107" s="101"/>
      <c r="U107" s="104"/>
      <c r="V107" s="14">
        <v>4</v>
      </c>
      <c r="W107" s="28">
        <v>479.928</v>
      </c>
      <c r="X107" s="28">
        <v>438.98200000000003</v>
      </c>
      <c r="Y107" s="28">
        <v>576.98</v>
      </c>
      <c r="Z107" s="28">
        <v>104.872</v>
      </c>
      <c r="AA107" s="28">
        <v>57.920299999999997</v>
      </c>
      <c r="AB107" s="28">
        <v>867.42700000000002</v>
      </c>
      <c r="AC107" s="28">
        <v>962.53700000000003</v>
      </c>
      <c r="AD107" s="28">
        <v>81.770899999999997</v>
      </c>
      <c r="AE107" s="28">
        <v>674.19399999999996</v>
      </c>
      <c r="AF107" s="28">
        <v>46.215899999999998</v>
      </c>
      <c r="AG107" s="28">
        <v>86.673900000000003</v>
      </c>
      <c r="AH107" s="28">
        <v>1345</v>
      </c>
      <c r="AI107" s="28">
        <v>42.334099999999999</v>
      </c>
      <c r="AJ107" s="28">
        <v>41.876800000000003</v>
      </c>
      <c r="AK107" s="28">
        <v>1519.08</v>
      </c>
      <c r="AL107" s="28">
        <v>179.17599999999999</v>
      </c>
      <c r="AM107" s="28">
        <v>49.113799999999998</v>
      </c>
      <c r="AN107" s="28">
        <v>646.73599999999999</v>
      </c>
      <c r="AO107" s="28">
        <v>379.34699999999998</v>
      </c>
      <c r="AP107" s="28">
        <v>105.995</v>
      </c>
      <c r="AQ107" s="28">
        <v>215.19</v>
      </c>
      <c r="AR107" s="28">
        <v>457.27800000000002</v>
      </c>
      <c r="AS107" s="28">
        <v>749.08399999999995</v>
      </c>
      <c r="AT107" s="28">
        <v>543.01800000000003</v>
      </c>
      <c r="AV107" s="101"/>
      <c r="AW107" s="104"/>
      <c r="AX107" s="14">
        <v>4</v>
      </c>
      <c r="AY107" s="11">
        <v>123.854</v>
      </c>
      <c r="AZ107" s="11">
        <v>146.68199999999999</v>
      </c>
      <c r="BA107" s="11">
        <v>395.78500000000003</v>
      </c>
      <c r="BB107" s="11">
        <v>80.756600000000006</v>
      </c>
      <c r="BC107" s="11">
        <v>147.20699999999999</v>
      </c>
      <c r="BD107" s="11">
        <v>74.240200000000002</v>
      </c>
      <c r="BI107" s="11"/>
      <c r="BJ107" s="11"/>
      <c r="BK107" s="11"/>
    </row>
    <row r="108" spans="8:63" x14ac:dyDescent="0.3">
      <c r="H108" s="101"/>
      <c r="I108" s="104"/>
      <c r="J108" s="14">
        <v>5</v>
      </c>
      <c r="K108" s="11">
        <v>60</v>
      </c>
      <c r="L108" s="11">
        <v>60</v>
      </c>
      <c r="M108" s="11">
        <v>60</v>
      </c>
      <c r="N108" s="11">
        <v>5.4</v>
      </c>
      <c r="O108" s="11">
        <v>19.600000000000001</v>
      </c>
      <c r="P108" s="11">
        <v>22.6</v>
      </c>
      <c r="Q108" s="11">
        <v>30.6</v>
      </c>
      <c r="R108" s="11">
        <v>27.2</v>
      </c>
      <c r="T108" s="101"/>
      <c r="U108" s="104"/>
      <c r="V108" s="14">
        <v>5</v>
      </c>
      <c r="W108" s="28">
        <v>1078.28</v>
      </c>
      <c r="X108" s="28">
        <v>49.679299999999998</v>
      </c>
      <c r="Y108" s="28">
        <v>176.23</v>
      </c>
      <c r="Z108" s="28">
        <v>309.22000000000003</v>
      </c>
      <c r="AA108" s="28">
        <v>138.77699999999999</v>
      </c>
      <c r="AB108" s="28">
        <v>44.726199999999999</v>
      </c>
      <c r="AC108" s="28">
        <v>1097.51</v>
      </c>
      <c r="AD108" s="28">
        <v>48.642499999999998</v>
      </c>
      <c r="AE108" s="28">
        <v>699.26099999999997</v>
      </c>
      <c r="AF108" s="28">
        <v>753.32600000000002</v>
      </c>
      <c r="AG108" s="28">
        <v>137.922</v>
      </c>
      <c r="AH108" s="28">
        <v>96.489900000000006</v>
      </c>
      <c r="AI108" s="28">
        <v>142.79400000000001</v>
      </c>
      <c r="AJ108" s="28">
        <v>148.68899999999999</v>
      </c>
      <c r="AK108" s="28">
        <v>351.11</v>
      </c>
      <c r="AL108" s="28">
        <v>44.778500000000001</v>
      </c>
      <c r="AM108" s="28">
        <v>242.68100000000001</v>
      </c>
      <c r="AN108" s="28">
        <v>299.09500000000003</v>
      </c>
      <c r="AO108" s="28">
        <v>161.84899999999999</v>
      </c>
      <c r="AP108" s="28">
        <v>594.64400000000001</v>
      </c>
      <c r="AQ108" s="28">
        <v>44.7592</v>
      </c>
      <c r="AR108" s="28">
        <v>99.829599999999999</v>
      </c>
      <c r="AS108" s="28">
        <v>1131.75</v>
      </c>
      <c r="AT108" s="28">
        <v>69.209299999999999</v>
      </c>
      <c r="AV108" s="101"/>
      <c r="AW108" s="104"/>
      <c r="AX108" s="14">
        <v>5</v>
      </c>
      <c r="AY108" s="11">
        <v>537.47199999999998</v>
      </c>
      <c r="AZ108" s="11">
        <v>1255.8599999999999</v>
      </c>
      <c r="BA108" s="11">
        <v>772.60199999999998</v>
      </c>
      <c r="BB108" s="11">
        <v>224.3</v>
      </c>
      <c r="BC108" s="11">
        <v>36.393000000000001</v>
      </c>
      <c r="BD108" s="11">
        <v>465.08800000000002</v>
      </c>
      <c r="BI108" s="11"/>
      <c r="BJ108" s="11"/>
      <c r="BK108" s="11"/>
    </row>
    <row r="109" spans="8:63" x14ac:dyDescent="0.3">
      <c r="H109" s="101"/>
      <c r="I109" s="104"/>
      <c r="J109" s="14">
        <v>6</v>
      </c>
      <c r="K109" s="11">
        <v>60</v>
      </c>
      <c r="L109" s="11">
        <v>24.8</v>
      </c>
      <c r="M109" s="11">
        <v>19.2</v>
      </c>
      <c r="N109" s="11">
        <v>15.8</v>
      </c>
      <c r="O109" s="11">
        <v>8</v>
      </c>
      <c r="P109" s="11">
        <v>10.199999999999999</v>
      </c>
      <c r="Q109" s="11">
        <v>6.4</v>
      </c>
      <c r="R109" s="11">
        <v>24.4</v>
      </c>
      <c r="T109" s="101"/>
      <c r="U109" s="104"/>
      <c r="V109" s="14">
        <v>6</v>
      </c>
      <c r="W109" s="28">
        <v>418.90699999999998</v>
      </c>
      <c r="X109" s="28">
        <v>370.10500000000002</v>
      </c>
      <c r="Y109" s="28">
        <v>346.762</v>
      </c>
      <c r="Z109" s="28">
        <v>357.60199999999998</v>
      </c>
      <c r="AA109" s="28">
        <v>103.795</v>
      </c>
      <c r="AB109" s="28">
        <v>111.67</v>
      </c>
      <c r="AC109" s="28">
        <v>209.72200000000001</v>
      </c>
      <c r="AD109" s="28">
        <v>54.580800000000004</v>
      </c>
      <c r="AE109" s="28">
        <v>46.669800000000002</v>
      </c>
      <c r="AF109" s="28">
        <v>113.622</v>
      </c>
      <c r="AG109" s="28">
        <v>131.93700000000001</v>
      </c>
      <c r="AH109" s="28">
        <v>341.108</v>
      </c>
      <c r="AI109" s="28">
        <v>121.471</v>
      </c>
      <c r="AJ109" s="28">
        <v>122.551</v>
      </c>
      <c r="AK109" s="28">
        <v>89.718900000000005</v>
      </c>
      <c r="AL109" s="28">
        <v>64.797600000000003</v>
      </c>
      <c r="AM109" s="28">
        <v>129.07400000000001</v>
      </c>
      <c r="AN109" s="28">
        <v>154.67500000000001</v>
      </c>
      <c r="AO109" s="28">
        <v>60.794899999999998</v>
      </c>
      <c r="AP109" s="28">
        <v>106.479</v>
      </c>
      <c r="AQ109" s="28">
        <v>199.363</v>
      </c>
      <c r="AR109" s="28">
        <v>322.517</v>
      </c>
      <c r="AS109" s="28">
        <v>90.481999999999999</v>
      </c>
      <c r="AT109" s="28">
        <v>48.193899999999999</v>
      </c>
      <c r="AV109" s="101"/>
      <c r="AW109" s="104"/>
      <c r="AX109" s="14">
        <v>6</v>
      </c>
      <c r="AY109" s="11">
        <v>1079.05</v>
      </c>
      <c r="AZ109" s="11">
        <v>1133.99</v>
      </c>
      <c r="BA109" s="11">
        <v>623.34500000000003</v>
      </c>
      <c r="BB109" s="11">
        <v>342.62200000000001</v>
      </c>
      <c r="BC109" s="11">
        <v>674.65300000000002</v>
      </c>
      <c r="BD109" s="11">
        <v>63.063600000000001</v>
      </c>
      <c r="BI109" s="11"/>
      <c r="BJ109" s="11"/>
      <c r="BK109" s="11"/>
    </row>
    <row r="110" spans="8:63" x14ac:dyDescent="0.3">
      <c r="H110" s="101"/>
      <c r="I110" s="104"/>
      <c r="J110" s="14">
        <v>7</v>
      </c>
      <c r="K110" s="11">
        <v>28.8</v>
      </c>
      <c r="L110" s="11">
        <v>51.6</v>
      </c>
      <c r="M110" s="11">
        <v>60</v>
      </c>
      <c r="N110" s="11">
        <v>20.8</v>
      </c>
      <c r="O110" s="11">
        <v>15</v>
      </c>
      <c r="P110" s="11">
        <v>19.600000000000001</v>
      </c>
      <c r="Q110" s="11">
        <v>23.6</v>
      </c>
      <c r="R110" s="11">
        <v>30.8</v>
      </c>
      <c r="T110" s="101"/>
      <c r="U110" s="104"/>
      <c r="V110" s="14">
        <v>7</v>
      </c>
      <c r="W110" s="28">
        <v>742.005</v>
      </c>
      <c r="X110" s="28">
        <v>153.31299999999999</v>
      </c>
      <c r="Y110" s="28">
        <v>547.40099999999995</v>
      </c>
      <c r="Z110" s="28">
        <v>123.02200000000001</v>
      </c>
      <c r="AA110" s="28">
        <v>137.89699999999999</v>
      </c>
      <c r="AB110" s="28">
        <v>100.011</v>
      </c>
      <c r="AC110" s="28">
        <v>344.04</v>
      </c>
      <c r="AD110" s="28">
        <v>43.404299999999999</v>
      </c>
      <c r="AE110" s="28">
        <v>81.558899999999994</v>
      </c>
      <c r="AF110" s="28">
        <v>142.245</v>
      </c>
      <c r="AG110" s="28">
        <v>207.71199999999999</v>
      </c>
      <c r="AH110" s="28">
        <v>120.76600000000001</v>
      </c>
      <c r="AI110" s="28">
        <v>182.096</v>
      </c>
      <c r="AJ110" s="28">
        <v>107.126</v>
      </c>
      <c r="AK110" s="28">
        <v>49.6997</v>
      </c>
      <c r="AL110" s="28">
        <v>49.740699999999997</v>
      </c>
      <c r="AM110" s="28">
        <v>136.53200000000001</v>
      </c>
      <c r="AN110" s="28">
        <v>223.86500000000001</v>
      </c>
      <c r="AO110" s="28">
        <v>50.097299999999997</v>
      </c>
      <c r="AP110" s="28">
        <v>94.142099999999999</v>
      </c>
      <c r="AQ110" s="28">
        <v>78.485200000000006</v>
      </c>
      <c r="AR110" s="28">
        <v>219.10300000000001</v>
      </c>
      <c r="AS110" s="28">
        <v>98.427199999999999</v>
      </c>
      <c r="AT110" s="28">
        <v>44.4512</v>
      </c>
      <c r="AV110" s="101"/>
      <c r="AW110" s="104"/>
      <c r="AX110" s="14">
        <v>7</v>
      </c>
      <c r="AY110" s="11">
        <v>1388.37</v>
      </c>
      <c r="AZ110" s="11">
        <v>1468.53</v>
      </c>
      <c r="BA110" s="11">
        <v>184.42</v>
      </c>
      <c r="BB110" s="11">
        <v>131.36099999999999</v>
      </c>
      <c r="BC110" s="11">
        <v>404.98899999999998</v>
      </c>
      <c r="BD110" s="11">
        <v>54.703000000000003</v>
      </c>
      <c r="BI110" s="11"/>
      <c r="BJ110" s="11"/>
      <c r="BK110" s="11"/>
    </row>
    <row r="111" spans="8:63" x14ac:dyDescent="0.3">
      <c r="H111" s="101"/>
      <c r="I111" s="104"/>
      <c r="J111" s="14">
        <v>8</v>
      </c>
      <c r="K111" s="11">
        <v>60</v>
      </c>
      <c r="L111" s="11">
        <v>60</v>
      </c>
      <c r="M111" s="11">
        <v>60</v>
      </c>
      <c r="N111" s="11">
        <v>15.6</v>
      </c>
      <c r="O111" s="11">
        <v>30.8</v>
      </c>
      <c r="P111" s="11">
        <v>55</v>
      </c>
      <c r="Q111" s="11">
        <v>27.8</v>
      </c>
      <c r="R111" s="11">
        <v>60</v>
      </c>
      <c r="T111" s="101"/>
      <c r="U111" s="104"/>
      <c r="V111" s="14">
        <v>8</v>
      </c>
      <c r="W111" s="28">
        <v>524.13599999999997</v>
      </c>
      <c r="X111" s="28">
        <v>77.679299999999998</v>
      </c>
      <c r="Y111" s="28">
        <v>266.90699999999998</v>
      </c>
      <c r="Z111" s="28">
        <v>1052.4000000000001</v>
      </c>
      <c r="AA111" s="28">
        <v>103.193</v>
      </c>
      <c r="AB111" s="28">
        <v>46.0747</v>
      </c>
      <c r="AC111" s="28">
        <v>1020.87</v>
      </c>
      <c r="AD111" s="28">
        <v>143.142</v>
      </c>
      <c r="AE111" s="28">
        <v>650.83399999999995</v>
      </c>
      <c r="AF111" s="28">
        <v>108.89700000000001</v>
      </c>
      <c r="AG111" s="28">
        <v>709.28800000000001</v>
      </c>
      <c r="AH111" s="28">
        <v>370.53399999999999</v>
      </c>
      <c r="AI111" s="28">
        <v>86.645099999999999</v>
      </c>
      <c r="AJ111" s="28">
        <v>159.304</v>
      </c>
      <c r="AK111" s="28">
        <v>48.037599999999998</v>
      </c>
      <c r="AL111" s="28">
        <v>279.53399999999999</v>
      </c>
      <c r="AM111" s="28">
        <v>201.70400000000001</v>
      </c>
      <c r="AN111" s="28">
        <v>111.075</v>
      </c>
      <c r="AO111" s="28">
        <v>50.375</v>
      </c>
      <c r="AP111" s="28">
        <v>168.31399999999999</v>
      </c>
      <c r="AQ111" s="28">
        <v>76.207499999999996</v>
      </c>
      <c r="AR111" s="28">
        <v>212.494</v>
      </c>
      <c r="AS111" s="28">
        <v>126.232</v>
      </c>
      <c r="AT111" s="28">
        <v>42.790599999999998</v>
      </c>
      <c r="AV111" s="101"/>
      <c r="AW111" s="104"/>
      <c r="AX111" s="14">
        <v>8</v>
      </c>
      <c r="AY111" s="11">
        <v>1200.8800000000001</v>
      </c>
      <c r="AZ111" s="11">
        <v>888.52499999999998</v>
      </c>
      <c r="BA111" s="11">
        <v>1338.01</v>
      </c>
      <c r="BB111" s="11">
        <v>1217.47</v>
      </c>
      <c r="BC111" s="11">
        <v>1252.76</v>
      </c>
      <c r="BD111" s="11">
        <v>44.987699999999997</v>
      </c>
      <c r="BI111" s="11"/>
      <c r="BJ111" s="11"/>
      <c r="BK111" s="11"/>
    </row>
    <row r="112" spans="8:63" x14ac:dyDescent="0.3">
      <c r="H112" s="101"/>
      <c r="I112" s="104"/>
      <c r="J112" s="14" t="s">
        <v>10</v>
      </c>
      <c r="K112" s="9">
        <f>AVERAGE(K104:K111)</f>
        <v>52.675000000000004</v>
      </c>
      <c r="L112" s="9">
        <f t="shared" ref="L112:R112" si="106">AVERAGE(L104:L111)</f>
        <v>44.000000000000007</v>
      </c>
      <c r="M112" s="9">
        <f t="shared" si="106"/>
        <v>51.174999999999997</v>
      </c>
      <c r="N112" s="9">
        <f t="shared" si="106"/>
        <v>25.325000000000003</v>
      </c>
      <c r="O112" s="9">
        <f t="shared" si="106"/>
        <v>24.85</v>
      </c>
      <c r="P112" s="9">
        <f t="shared" si="106"/>
        <v>32.125</v>
      </c>
      <c r="Q112" s="9">
        <f t="shared" si="106"/>
        <v>20.350000000000001</v>
      </c>
      <c r="R112" s="9">
        <f t="shared" si="106"/>
        <v>25.225000000000001</v>
      </c>
      <c r="T112" s="101"/>
      <c r="U112" s="104"/>
      <c r="V112" s="14" t="s">
        <v>10</v>
      </c>
      <c r="W112" s="9">
        <f>AVERAGE(W104:W111)</f>
        <v>574.42599999999993</v>
      </c>
      <c r="X112" s="9">
        <f t="shared" ref="X112:AT112" si="107">AVERAGE(X104:X111)</f>
        <v>291.63620000000003</v>
      </c>
      <c r="Y112" s="9">
        <f t="shared" si="107"/>
        <v>470.27050000000003</v>
      </c>
      <c r="Z112" s="9">
        <f t="shared" si="107"/>
        <v>329.9299125</v>
      </c>
      <c r="AA112" s="9">
        <f t="shared" si="107"/>
        <v>195.39473749999999</v>
      </c>
      <c r="AB112" s="9">
        <f t="shared" si="107"/>
        <v>356.39186250000006</v>
      </c>
      <c r="AC112" s="9">
        <f t="shared" si="107"/>
        <v>596.19925000000012</v>
      </c>
      <c r="AD112" s="9">
        <f t="shared" si="107"/>
        <v>162.08222499999999</v>
      </c>
      <c r="AE112" s="9">
        <f t="shared" si="107"/>
        <v>378.88021249999997</v>
      </c>
      <c r="AF112" s="9">
        <f t="shared" si="107"/>
        <v>279.29523749999998</v>
      </c>
      <c r="AG112" s="9">
        <f t="shared" si="107"/>
        <v>205.32061249999998</v>
      </c>
      <c r="AH112" s="9">
        <f t="shared" si="107"/>
        <v>368.53748750000005</v>
      </c>
      <c r="AI112" s="9">
        <f t="shared" si="107"/>
        <v>178.63752500000001</v>
      </c>
      <c r="AJ112" s="9">
        <f t="shared" si="107"/>
        <v>244.47534999999999</v>
      </c>
      <c r="AK112" s="9">
        <f t="shared" si="107"/>
        <v>350.97852499999999</v>
      </c>
      <c r="AL112" s="9">
        <f t="shared" si="107"/>
        <v>154.24205000000001</v>
      </c>
      <c r="AM112" s="9">
        <f t="shared" si="107"/>
        <v>181.81134999999998</v>
      </c>
      <c r="AN112" s="9">
        <f t="shared" si="107"/>
        <v>230.1011125</v>
      </c>
      <c r="AO112" s="9">
        <f t="shared" si="107"/>
        <v>144.70172500000001</v>
      </c>
      <c r="AP112" s="9">
        <f t="shared" si="107"/>
        <v>192.4711125</v>
      </c>
      <c r="AQ112" s="9">
        <f t="shared" si="107"/>
        <v>213.08436250000003</v>
      </c>
      <c r="AR112" s="9">
        <f t="shared" si="107"/>
        <v>255.52182500000001</v>
      </c>
      <c r="AS112" s="9">
        <f t="shared" si="107"/>
        <v>346.23877499999998</v>
      </c>
      <c r="AT112" s="9">
        <f t="shared" si="107"/>
        <v>128.56201250000001</v>
      </c>
      <c r="AV112" s="101"/>
      <c r="AW112" s="104"/>
      <c r="AX112" s="14" t="s">
        <v>10</v>
      </c>
      <c r="AY112" s="9">
        <f t="shared" ref="AY112:BD112" si="108">AVERAGE(AY104:AY111)</f>
        <v>619.12753750000002</v>
      </c>
      <c r="AZ112" s="9">
        <f t="shared" si="108"/>
        <v>754.22137499999985</v>
      </c>
      <c r="BA112" s="9">
        <f t="shared" si="108"/>
        <v>652.857125</v>
      </c>
      <c r="BB112" s="9">
        <f t="shared" si="108"/>
        <v>278.27787499999999</v>
      </c>
      <c r="BC112" s="9">
        <f t="shared" si="108"/>
        <v>382.799125</v>
      </c>
      <c r="BD112" s="9">
        <f t="shared" si="108"/>
        <v>138.7751375</v>
      </c>
      <c r="BI112" s="11"/>
      <c r="BJ112" s="11"/>
      <c r="BK112" s="11"/>
    </row>
    <row r="113" spans="8:63" x14ac:dyDescent="0.3">
      <c r="H113" s="101"/>
      <c r="I113" s="105"/>
      <c r="J113" s="14" t="s">
        <v>1</v>
      </c>
      <c r="K113" s="9">
        <f>STDEV(K104:K111)/SQRT(8)</f>
        <v>4.7684884547262003</v>
      </c>
      <c r="L113" s="9">
        <f t="shared" ref="L113:R113" si="109">STDEV(L104:L111)/SQRT(8)</f>
        <v>7.1148737565348634</v>
      </c>
      <c r="M113" s="9">
        <f t="shared" si="109"/>
        <v>5.8700739226301808</v>
      </c>
      <c r="N113" s="9">
        <f t="shared" si="109"/>
        <v>7.8410948124061637</v>
      </c>
      <c r="O113" s="9">
        <f t="shared" si="109"/>
        <v>4.7732513626906927</v>
      </c>
      <c r="P113" s="9">
        <f t="shared" si="109"/>
        <v>7.9511847724546234</v>
      </c>
      <c r="Q113" s="9">
        <f t="shared" si="109"/>
        <v>3.9008698663613095</v>
      </c>
      <c r="R113" s="9">
        <f t="shared" si="109"/>
        <v>6.1025097296112518</v>
      </c>
      <c r="T113" s="101"/>
      <c r="U113" s="105"/>
      <c r="V113" s="14" t="s">
        <v>1</v>
      </c>
      <c r="W113" s="9">
        <f>STDEV(W104:W111)/SQRT(8)</f>
        <v>130.84242661267356</v>
      </c>
      <c r="X113" s="9">
        <f t="shared" ref="X113:AT113" si="110">STDEV(X104:X111)/SQRT(8)</f>
        <v>67.987588126234499</v>
      </c>
      <c r="Y113" s="9">
        <f t="shared" si="110"/>
        <v>84.853588666217931</v>
      </c>
      <c r="Z113" s="9">
        <f t="shared" si="110"/>
        <v>123.2554357275275</v>
      </c>
      <c r="AA113" s="9">
        <f t="shared" si="110"/>
        <v>78.863937660728894</v>
      </c>
      <c r="AB113" s="9">
        <f t="shared" si="110"/>
        <v>121.04384990652134</v>
      </c>
      <c r="AC113" s="9">
        <f t="shared" si="110"/>
        <v>145.6936603886914</v>
      </c>
      <c r="AD113" s="9">
        <f t="shared" si="110"/>
        <v>74.545986387727112</v>
      </c>
      <c r="AE113" s="9">
        <f t="shared" si="110"/>
        <v>98.77282734421162</v>
      </c>
      <c r="AF113" s="9">
        <f t="shared" si="110"/>
        <v>92.802210484502922</v>
      </c>
      <c r="AG113" s="9">
        <f t="shared" si="110"/>
        <v>73.523499192581866</v>
      </c>
      <c r="AH113" s="9">
        <f t="shared" si="110"/>
        <v>145.34892333324689</v>
      </c>
      <c r="AI113" s="9">
        <f t="shared" si="110"/>
        <v>46.052853165608774</v>
      </c>
      <c r="AJ113" s="9">
        <f t="shared" si="110"/>
        <v>93.465889410184175</v>
      </c>
      <c r="AK113" s="9">
        <f t="shared" si="110"/>
        <v>171.96664606875572</v>
      </c>
      <c r="AL113" s="9">
        <f t="shared" si="110"/>
        <v>39.257444940291265</v>
      </c>
      <c r="AM113" s="9">
        <f t="shared" si="110"/>
        <v>27.302241805148299</v>
      </c>
      <c r="AN113" s="9">
        <f t="shared" si="110"/>
        <v>64.897391822221493</v>
      </c>
      <c r="AO113" s="9">
        <f t="shared" si="110"/>
        <v>42.693078471987313</v>
      </c>
      <c r="AP113" s="9">
        <f t="shared" si="110"/>
        <v>63.270616773386976</v>
      </c>
      <c r="AQ113" s="9">
        <f t="shared" si="110"/>
        <v>57.639617635708596</v>
      </c>
      <c r="AR113" s="9">
        <f t="shared" si="110"/>
        <v>38.254433294090958</v>
      </c>
      <c r="AS113" s="9">
        <f t="shared" si="110"/>
        <v>136.00504736463924</v>
      </c>
      <c r="AT113" s="9">
        <f t="shared" si="110"/>
        <v>61.07352611038786</v>
      </c>
      <c r="AV113" s="101"/>
      <c r="AW113" s="105"/>
      <c r="AX113" s="14" t="s">
        <v>1</v>
      </c>
      <c r="AY113" s="9">
        <f t="shared" ref="AY113:BD113" si="111">STDEV(AY104:AY111)/SQRT(8)</f>
        <v>186.39546445368026</v>
      </c>
      <c r="AZ113" s="9">
        <f t="shared" si="111"/>
        <v>177.4361948949072</v>
      </c>
      <c r="BA113" s="9">
        <f t="shared" si="111"/>
        <v>165.72916686424156</v>
      </c>
      <c r="BB113" s="9">
        <f t="shared" si="111"/>
        <v>138.47171969237172</v>
      </c>
      <c r="BC113" s="9">
        <f t="shared" si="111"/>
        <v>143.56006271983432</v>
      </c>
      <c r="BD113" s="9">
        <f t="shared" si="111"/>
        <v>49.158010535215283</v>
      </c>
      <c r="BI113" s="11"/>
      <c r="BJ113" s="11"/>
      <c r="BK113" s="11"/>
    </row>
    <row r="114" spans="8:63" x14ac:dyDescent="0.3">
      <c r="H114" s="101"/>
      <c r="I114" s="106" t="s">
        <v>7</v>
      </c>
      <c r="J114" s="17">
        <v>1</v>
      </c>
      <c r="K114" s="11">
        <v>60</v>
      </c>
      <c r="L114" s="11">
        <v>60</v>
      </c>
      <c r="M114" s="11">
        <v>59.8</v>
      </c>
      <c r="N114" s="11">
        <v>8</v>
      </c>
      <c r="O114" s="11">
        <v>19.2</v>
      </c>
      <c r="P114" s="11">
        <v>60</v>
      </c>
      <c r="Q114" s="11">
        <v>60</v>
      </c>
      <c r="R114" s="11">
        <v>42.6</v>
      </c>
      <c r="T114" s="101"/>
      <c r="U114" s="106" t="s">
        <v>7</v>
      </c>
      <c r="V114" s="17">
        <v>1</v>
      </c>
      <c r="W114" s="28">
        <v>743.22500000000002</v>
      </c>
      <c r="X114" s="28">
        <v>594.08600000000001</v>
      </c>
      <c r="Y114" s="28">
        <v>190.72200000000001</v>
      </c>
      <c r="Z114" s="28">
        <v>182.59800000000001</v>
      </c>
      <c r="AA114" s="28">
        <v>142.637</v>
      </c>
      <c r="AB114" s="28">
        <v>202.114</v>
      </c>
      <c r="AC114" s="28">
        <v>272.63200000000001</v>
      </c>
      <c r="AD114" s="28">
        <v>446.322</v>
      </c>
      <c r="AE114" s="28">
        <v>549.51099999999997</v>
      </c>
      <c r="AF114" s="28">
        <v>124.342</v>
      </c>
      <c r="AG114" s="28">
        <v>178.34</v>
      </c>
      <c r="AH114" s="28">
        <v>215.87899999999999</v>
      </c>
      <c r="AI114" s="28">
        <v>153.80600000000001</v>
      </c>
      <c r="AJ114" s="28">
        <v>154.214</v>
      </c>
      <c r="AK114" s="28">
        <v>211.90899999999999</v>
      </c>
      <c r="AL114" s="28">
        <v>272.05599999999998</v>
      </c>
      <c r="AM114" s="28">
        <v>224.81200000000001</v>
      </c>
      <c r="AN114" s="28">
        <v>267.791</v>
      </c>
      <c r="AO114" s="28">
        <v>258.10899999999998</v>
      </c>
      <c r="AP114" s="28">
        <v>254.047</v>
      </c>
      <c r="AQ114" s="28">
        <v>184.18100000000001</v>
      </c>
      <c r="AR114" s="28">
        <v>703.19899999999996</v>
      </c>
      <c r="AS114" s="28">
        <v>322.56099999999998</v>
      </c>
      <c r="AT114" s="28">
        <v>332.23599999999999</v>
      </c>
      <c r="AV114" s="101"/>
      <c r="AW114" s="106" t="s">
        <v>7</v>
      </c>
      <c r="AX114" s="17">
        <v>1</v>
      </c>
      <c r="AY114" s="11">
        <v>345.08199999999999</v>
      </c>
      <c r="AZ114" s="11">
        <v>321.94499999999999</v>
      </c>
      <c r="BA114" s="11">
        <v>404.09899999999999</v>
      </c>
      <c r="BB114" s="11">
        <v>248.34299999999999</v>
      </c>
      <c r="BC114" s="11">
        <v>338.46899999999999</v>
      </c>
      <c r="BD114" s="11">
        <v>402.01400000000001</v>
      </c>
      <c r="BI114" s="11"/>
      <c r="BJ114" s="11"/>
      <c r="BK114" s="11"/>
    </row>
    <row r="115" spans="8:63" x14ac:dyDescent="0.3">
      <c r="H115" s="101"/>
      <c r="I115" s="107"/>
      <c r="J115" s="17">
        <v>2</v>
      </c>
      <c r="K115" s="11">
        <v>59.8</v>
      </c>
      <c r="L115" s="11">
        <v>8.6</v>
      </c>
      <c r="M115" s="11">
        <v>14.2</v>
      </c>
      <c r="N115" s="11">
        <v>13.6</v>
      </c>
      <c r="O115" s="11">
        <v>60</v>
      </c>
      <c r="P115" s="11">
        <v>52.8</v>
      </c>
      <c r="Q115" s="11">
        <v>14</v>
      </c>
      <c r="R115" s="11">
        <v>4.5999999999999996</v>
      </c>
      <c r="T115" s="101"/>
      <c r="U115" s="107"/>
      <c r="V115" s="17">
        <v>2</v>
      </c>
      <c r="W115" s="28">
        <v>435.88499999999999</v>
      </c>
      <c r="X115" s="28">
        <v>531.81299999999999</v>
      </c>
      <c r="Y115" s="28">
        <v>469.548</v>
      </c>
      <c r="Z115" s="28">
        <v>55.642600000000002</v>
      </c>
      <c r="AA115" s="28">
        <v>262.70499999999998</v>
      </c>
      <c r="AB115" s="28">
        <v>1022.17</v>
      </c>
      <c r="AC115" s="28">
        <v>1006.76</v>
      </c>
      <c r="AD115" s="28">
        <v>306.22199999999998</v>
      </c>
      <c r="AE115" s="28">
        <v>561.56299999999999</v>
      </c>
      <c r="AF115" s="28">
        <v>174.24</v>
      </c>
      <c r="AG115" s="28">
        <v>154.18700000000001</v>
      </c>
      <c r="AH115" s="28">
        <v>348.471</v>
      </c>
      <c r="AI115" s="28">
        <v>266.976</v>
      </c>
      <c r="AJ115" s="28">
        <v>167.78800000000001</v>
      </c>
      <c r="AK115" s="28">
        <v>272.97000000000003</v>
      </c>
      <c r="AL115" s="28">
        <v>275.63200000000001</v>
      </c>
      <c r="AM115" s="28">
        <v>255.57499999999999</v>
      </c>
      <c r="AN115" s="28">
        <v>50.059899999999999</v>
      </c>
      <c r="AO115" s="28">
        <v>207.304</v>
      </c>
      <c r="AP115" s="28">
        <v>287.95499999999998</v>
      </c>
      <c r="AQ115" s="28">
        <v>47.901200000000003</v>
      </c>
      <c r="AR115" s="28">
        <v>251.571</v>
      </c>
      <c r="AS115" s="28">
        <v>146.642</v>
      </c>
      <c r="AT115" s="28">
        <v>184.79</v>
      </c>
      <c r="AV115" s="101"/>
      <c r="AW115" s="107"/>
      <c r="AX115" s="17">
        <v>2</v>
      </c>
      <c r="AY115" s="11">
        <v>427.81700000000001</v>
      </c>
      <c r="AZ115" s="11">
        <v>181.756</v>
      </c>
      <c r="BA115" s="11">
        <v>291.94799999999998</v>
      </c>
      <c r="BB115" s="11">
        <v>183.02</v>
      </c>
      <c r="BC115" s="11">
        <v>102.71599999999999</v>
      </c>
      <c r="BD115" s="11">
        <v>182.43299999999999</v>
      </c>
      <c r="BI115" s="11"/>
      <c r="BJ115" s="11"/>
      <c r="BK115" s="11"/>
    </row>
    <row r="116" spans="8:63" x14ac:dyDescent="0.3">
      <c r="H116" s="101"/>
      <c r="I116" s="107"/>
      <c r="J116" s="17">
        <v>3</v>
      </c>
      <c r="K116" s="11">
        <v>25.6</v>
      </c>
      <c r="L116" s="11">
        <v>60</v>
      </c>
      <c r="M116" s="11">
        <v>60</v>
      </c>
      <c r="N116" s="11">
        <v>19.600000000000001</v>
      </c>
      <c r="O116" s="11">
        <v>18.2</v>
      </c>
      <c r="P116" s="11">
        <v>6.8</v>
      </c>
      <c r="Q116" s="11">
        <v>18.2</v>
      </c>
      <c r="R116" s="11">
        <v>60</v>
      </c>
      <c r="T116" s="101"/>
      <c r="U116" s="107"/>
      <c r="V116" s="17">
        <v>3</v>
      </c>
      <c r="W116" s="28">
        <v>612.27200000000005</v>
      </c>
      <c r="X116" s="28">
        <v>1132.76</v>
      </c>
      <c r="Y116" s="28">
        <v>1029.51</v>
      </c>
      <c r="Z116" s="28">
        <v>298.87200000000001</v>
      </c>
      <c r="AA116" s="28">
        <v>183.12299999999999</v>
      </c>
      <c r="AB116" s="28">
        <v>265.38099999999997</v>
      </c>
      <c r="AC116" s="28">
        <v>339.43900000000002</v>
      </c>
      <c r="AD116" s="28">
        <v>56.603900000000003</v>
      </c>
      <c r="AE116" s="28">
        <v>1669.32</v>
      </c>
      <c r="AF116" s="28">
        <v>579.43899999999996</v>
      </c>
      <c r="AG116" s="28">
        <v>635.69299999999998</v>
      </c>
      <c r="AH116" s="28">
        <v>1411.82</v>
      </c>
      <c r="AI116" s="28">
        <v>332.39800000000002</v>
      </c>
      <c r="AJ116" s="28">
        <v>758.65599999999995</v>
      </c>
      <c r="AK116" s="28">
        <v>617.00900000000001</v>
      </c>
      <c r="AL116" s="28">
        <v>114.85599999999999</v>
      </c>
      <c r="AM116" s="28">
        <v>479.93200000000002</v>
      </c>
      <c r="AN116" s="28">
        <v>157.923</v>
      </c>
      <c r="AO116" s="28">
        <v>71.841899999999995</v>
      </c>
      <c r="AP116" s="28">
        <v>107.27500000000001</v>
      </c>
      <c r="AQ116" s="28">
        <v>73.607600000000005</v>
      </c>
      <c r="AR116" s="28">
        <v>118.876</v>
      </c>
      <c r="AS116" s="28">
        <v>96.210999999999999</v>
      </c>
      <c r="AT116" s="28">
        <v>46.906700000000001</v>
      </c>
      <c r="AV116" s="101"/>
      <c r="AW116" s="107"/>
      <c r="AX116" s="17">
        <v>3</v>
      </c>
      <c r="AY116" s="11">
        <v>1412.64</v>
      </c>
      <c r="AZ116" s="11">
        <v>388.46499999999997</v>
      </c>
      <c r="BA116" s="11">
        <v>1553.65</v>
      </c>
      <c r="BB116" s="11">
        <v>978.40200000000004</v>
      </c>
      <c r="BC116" s="11">
        <v>563.12599999999998</v>
      </c>
      <c r="BD116" s="11">
        <v>1190.32</v>
      </c>
      <c r="BI116" s="11"/>
      <c r="BJ116" s="11"/>
      <c r="BK116" s="11"/>
    </row>
    <row r="117" spans="8:63" x14ac:dyDescent="0.3">
      <c r="H117" s="101"/>
      <c r="I117" s="107"/>
      <c r="J117" s="17">
        <v>4</v>
      </c>
      <c r="K117" s="11">
        <v>60</v>
      </c>
      <c r="L117" s="11">
        <v>38.4</v>
      </c>
      <c r="M117" s="11">
        <v>60</v>
      </c>
      <c r="N117" s="11">
        <v>60</v>
      </c>
      <c r="O117" s="11">
        <v>38.799999999999997</v>
      </c>
      <c r="P117" s="11">
        <v>15</v>
      </c>
      <c r="Q117" s="11">
        <v>10.8</v>
      </c>
      <c r="R117" s="11">
        <v>60</v>
      </c>
      <c r="T117" s="101"/>
      <c r="U117" s="107"/>
      <c r="V117" s="17">
        <v>4</v>
      </c>
      <c r="W117" s="28">
        <v>105.67100000000001</v>
      </c>
      <c r="X117" s="28">
        <v>214.29300000000001</v>
      </c>
      <c r="Y117" s="28">
        <v>161.04</v>
      </c>
      <c r="Z117" s="28">
        <v>50.303100000000001</v>
      </c>
      <c r="AA117" s="28">
        <v>242.928</v>
      </c>
      <c r="AB117" s="28">
        <v>666.31799999999998</v>
      </c>
      <c r="AC117" s="28">
        <v>281.76600000000002</v>
      </c>
      <c r="AD117" s="28">
        <v>994.34</v>
      </c>
      <c r="AE117" s="28">
        <v>1334.77</v>
      </c>
      <c r="AF117" s="28">
        <v>1075.1500000000001</v>
      </c>
      <c r="AG117" s="28">
        <v>324.98700000000002</v>
      </c>
      <c r="AH117" s="28">
        <v>418.73200000000003</v>
      </c>
      <c r="AI117" s="28">
        <v>750.37400000000002</v>
      </c>
      <c r="AJ117" s="28">
        <v>433.505</v>
      </c>
      <c r="AK117" s="28">
        <v>165.13200000000001</v>
      </c>
      <c r="AL117" s="28">
        <v>862.66200000000003</v>
      </c>
      <c r="AM117" s="28">
        <v>64.316900000000004</v>
      </c>
      <c r="AN117" s="28">
        <v>432.75900000000001</v>
      </c>
      <c r="AO117" s="28">
        <v>698.51199999999994</v>
      </c>
      <c r="AP117" s="28">
        <v>538.16600000000005</v>
      </c>
      <c r="AQ117" s="28">
        <v>947.89800000000002</v>
      </c>
      <c r="AR117" s="28">
        <v>1402.75</v>
      </c>
      <c r="AS117" s="28">
        <v>352.91800000000001</v>
      </c>
      <c r="AT117" s="28">
        <v>1298.57</v>
      </c>
      <c r="AV117" s="101"/>
      <c r="AW117" s="107"/>
      <c r="AX117" s="17">
        <v>4</v>
      </c>
      <c r="AY117" s="11">
        <v>92.068399999999997</v>
      </c>
      <c r="AZ117" s="11">
        <v>762.601</v>
      </c>
      <c r="BA117" s="11">
        <v>845.19799999999998</v>
      </c>
      <c r="BB117" s="11">
        <v>235.30500000000001</v>
      </c>
      <c r="BC117" s="11">
        <v>864.16600000000005</v>
      </c>
      <c r="BD117" s="11">
        <v>69.235399999999998</v>
      </c>
      <c r="BI117" s="11"/>
      <c r="BJ117" s="11"/>
      <c r="BK117" s="11"/>
    </row>
    <row r="118" spans="8:63" x14ac:dyDescent="0.3">
      <c r="H118" s="101"/>
      <c r="I118" s="107"/>
      <c r="J118" s="17">
        <v>5</v>
      </c>
      <c r="K118" s="11">
        <v>55.6</v>
      </c>
      <c r="L118" s="11">
        <v>20.2</v>
      </c>
      <c r="M118" s="11">
        <v>27.4</v>
      </c>
      <c r="N118" s="11">
        <v>34.4</v>
      </c>
      <c r="O118" s="11">
        <v>13.2</v>
      </c>
      <c r="P118" s="11">
        <v>59.6</v>
      </c>
      <c r="Q118" s="11">
        <v>23.8</v>
      </c>
      <c r="R118" s="11">
        <v>19.8</v>
      </c>
      <c r="T118" s="101"/>
      <c r="U118" s="107"/>
      <c r="V118" s="17">
        <v>5</v>
      </c>
      <c r="W118" s="28">
        <v>748.48199999999997</v>
      </c>
      <c r="X118" s="28">
        <v>619.41700000000003</v>
      </c>
      <c r="Y118" s="28">
        <v>255.44499999999999</v>
      </c>
      <c r="Z118" s="28">
        <v>53.362499999999997</v>
      </c>
      <c r="AA118" s="28">
        <v>159.93199999999999</v>
      </c>
      <c r="AB118" s="28">
        <v>403.072</v>
      </c>
      <c r="AC118" s="28">
        <v>707.62599999999998</v>
      </c>
      <c r="AD118" s="28">
        <v>671.21400000000006</v>
      </c>
      <c r="AE118" s="28">
        <v>48.570799999999998</v>
      </c>
      <c r="AF118" s="28">
        <v>317.58999999999997</v>
      </c>
      <c r="AG118" s="28">
        <v>158.828</v>
      </c>
      <c r="AH118" s="28">
        <v>173.69399999999999</v>
      </c>
      <c r="AI118" s="28">
        <v>575.71299999999997</v>
      </c>
      <c r="AJ118" s="28">
        <v>182.77699999999999</v>
      </c>
      <c r="AK118" s="28">
        <v>478.74200000000002</v>
      </c>
      <c r="AL118" s="28">
        <v>74.387900000000002</v>
      </c>
      <c r="AM118" s="28">
        <v>283.51600000000002</v>
      </c>
      <c r="AN118" s="28">
        <v>126.67700000000001</v>
      </c>
      <c r="AO118" s="28">
        <v>71.492400000000004</v>
      </c>
      <c r="AP118" s="28">
        <v>876.11300000000006</v>
      </c>
      <c r="AQ118" s="28">
        <v>232.82900000000001</v>
      </c>
      <c r="AR118" s="28">
        <v>213.53899999999999</v>
      </c>
      <c r="AS118" s="28">
        <v>720.86300000000006</v>
      </c>
      <c r="AT118" s="28">
        <v>181.28800000000001</v>
      </c>
      <c r="AV118" s="101"/>
      <c r="AW118" s="107"/>
      <c r="AX118" s="17">
        <v>5</v>
      </c>
      <c r="AY118" s="11">
        <v>403.69900000000001</v>
      </c>
      <c r="AZ118" s="11">
        <v>138.334</v>
      </c>
      <c r="BA118" s="11">
        <v>326.875</v>
      </c>
      <c r="BB118" s="11">
        <v>157.19</v>
      </c>
      <c r="BC118" s="11">
        <v>479.34899999999999</v>
      </c>
      <c r="BD118" s="11">
        <v>64.956500000000005</v>
      </c>
      <c r="BI118" s="11"/>
      <c r="BJ118" s="11"/>
      <c r="BK118" s="11"/>
    </row>
    <row r="119" spans="8:63" x14ac:dyDescent="0.3">
      <c r="H119" s="101"/>
      <c r="I119" s="107"/>
      <c r="J119" s="17">
        <v>6</v>
      </c>
      <c r="K119" s="11">
        <v>60</v>
      </c>
      <c r="L119" s="11">
        <v>49.6</v>
      </c>
      <c r="M119" s="11">
        <v>60</v>
      </c>
      <c r="N119" s="11">
        <v>60</v>
      </c>
      <c r="O119" s="11">
        <v>60</v>
      </c>
      <c r="P119" s="11">
        <v>60</v>
      </c>
      <c r="Q119" s="11">
        <v>60</v>
      </c>
      <c r="R119" s="11">
        <v>60</v>
      </c>
      <c r="T119" s="101"/>
      <c r="U119" s="107"/>
      <c r="V119" s="17">
        <v>6</v>
      </c>
      <c r="W119" s="28">
        <v>880.37199999999996</v>
      </c>
      <c r="X119" s="28">
        <v>750.255</v>
      </c>
      <c r="Y119" s="28">
        <v>270.58</v>
      </c>
      <c r="Z119" s="28">
        <v>844.79</v>
      </c>
      <c r="AA119" s="28">
        <v>739.13599999999997</v>
      </c>
      <c r="AB119" s="28">
        <v>819.22900000000004</v>
      </c>
      <c r="AC119" s="28">
        <v>237.82400000000001</v>
      </c>
      <c r="AD119" s="28">
        <v>824.13300000000004</v>
      </c>
      <c r="AE119" s="28">
        <v>654.02099999999996</v>
      </c>
      <c r="AF119" s="28">
        <v>508.327</v>
      </c>
      <c r="AG119" s="28">
        <v>116.392</v>
      </c>
      <c r="AH119" s="28">
        <v>290.5</v>
      </c>
      <c r="AI119" s="28">
        <v>847.65300000000002</v>
      </c>
      <c r="AJ119" s="28">
        <v>71.758300000000006</v>
      </c>
      <c r="AK119" s="28">
        <v>239.578</v>
      </c>
      <c r="AL119" s="28">
        <v>178.32599999999999</v>
      </c>
      <c r="AM119" s="28">
        <v>254.67</v>
      </c>
      <c r="AN119" s="28">
        <v>385.18299999999999</v>
      </c>
      <c r="AO119" s="28">
        <v>80.830600000000004</v>
      </c>
      <c r="AP119" s="28">
        <v>202.06899999999999</v>
      </c>
      <c r="AQ119" s="28">
        <v>141.05500000000001</v>
      </c>
      <c r="AR119" s="28">
        <v>188.92099999999999</v>
      </c>
      <c r="AS119" s="28">
        <v>154.43199999999999</v>
      </c>
      <c r="AT119" s="28">
        <v>269.32100000000003</v>
      </c>
      <c r="AV119" s="101"/>
      <c r="AW119" s="107"/>
      <c r="AX119" s="17">
        <v>6</v>
      </c>
      <c r="AY119" s="11">
        <v>483.976</v>
      </c>
      <c r="AZ119" s="11">
        <v>529.56200000000001</v>
      </c>
      <c r="BA119" s="11">
        <v>406.87099999999998</v>
      </c>
      <c r="BB119" s="11">
        <v>570.28200000000004</v>
      </c>
      <c r="BC119" s="11">
        <v>97.987099999999998</v>
      </c>
      <c r="BD119" s="11">
        <v>85.3596</v>
      </c>
      <c r="BI119" s="11"/>
      <c r="BJ119" s="11"/>
      <c r="BK119" s="11"/>
    </row>
    <row r="120" spans="8:63" x14ac:dyDescent="0.3">
      <c r="H120" s="101"/>
      <c r="I120" s="107"/>
      <c r="J120" s="17">
        <v>7</v>
      </c>
      <c r="K120" s="11">
        <v>60</v>
      </c>
      <c r="L120" s="11">
        <v>60</v>
      </c>
      <c r="M120" s="11">
        <v>60</v>
      </c>
      <c r="N120" s="11">
        <v>15.8</v>
      </c>
      <c r="O120" s="11">
        <v>60</v>
      </c>
      <c r="P120" s="11">
        <v>9.6</v>
      </c>
      <c r="Q120" s="11">
        <v>50.2</v>
      </c>
      <c r="R120" s="11">
        <v>42.6</v>
      </c>
      <c r="T120" s="101"/>
      <c r="U120" s="107"/>
      <c r="V120" s="17">
        <v>7</v>
      </c>
      <c r="W120" s="28">
        <v>286.81700000000001</v>
      </c>
      <c r="X120" s="28">
        <v>121.42100000000001</v>
      </c>
      <c r="Y120" s="28">
        <v>657.80899999999997</v>
      </c>
      <c r="Z120" s="28">
        <v>338.60500000000002</v>
      </c>
      <c r="AA120" s="28">
        <v>206.79599999999999</v>
      </c>
      <c r="AB120" s="28">
        <v>540.67399999999998</v>
      </c>
      <c r="AC120" s="28">
        <v>283.47800000000001</v>
      </c>
      <c r="AD120" s="28">
        <v>104.77</v>
      </c>
      <c r="AE120" s="28">
        <v>88.909099999999995</v>
      </c>
      <c r="AF120" s="28">
        <v>990.82799999999997</v>
      </c>
      <c r="AG120" s="28">
        <v>144.892</v>
      </c>
      <c r="AH120" s="28">
        <v>295.012</v>
      </c>
      <c r="AI120" s="28">
        <v>686.33100000000002</v>
      </c>
      <c r="AJ120" s="28">
        <v>567.33799999999997</v>
      </c>
      <c r="AK120" s="28">
        <v>713.20699999999999</v>
      </c>
      <c r="AL120" s="28">
        <v>65.087400000000002</v>
      </c>
      <c r="AM120" s="28">
        <v>320.44799999999998</v>
      </c>
      <c r="AN120" s="28">
        <v>866.53</v>
      </c>
      <c r="AO120" s="28">
        <v>86.837100000000007</v>
      </c>
      <c r="AP120" s="28">
        <v>603.26300000000003</v>
      </c>
      <c r="AQ120" s="28">
        <v>172.58</v>
      </c>
      <c r="AR120" s="28">
        <v>317.18299999999999</v>
      </c>
      <c r="AS120" s="28">
        <v>858.41899999999998</v>
      </c>
      <c r="AT120" s="28">
        <v>111.613</v>
      </c>
      <c r="AV120" s="101"/>
      <c r="AW120" s="107"/>
      <c r="AX120" s="17">
        <v>7</v>
      </c>
      <c r="AY120" s="11">
        <v>569.52099999999996</v>
      </c>
      <c r="AZ120" s="11">
        <v>254.67400000000001</v>
      </c>
      <c r="BA120" s="11">
        <v>561.34100000000001</v>
      </c>
      <c r="BB120" s="11">
        <v>168.7</v>
      </c>
      <c r="BC120" s="11">
        <v>63.147300000000001</v>
      </c>
      <c r="BD120" s="11">
        <v>138.971</v>
      </c>
      <c r="BI120" s="11"/>
      <c r="BJ120" s="11"/>
      <c r="BK120" s="11"/>
    </row>
    <row r="121" spans="8:63" x14ac:dyDescent="0.3">
      <c r="H121" s="101"/>
      <c r="I121" s="107"/>
      <c r="J121" s="17">
        <v>8</v>
      </c>
      <c r="K121" s="11">
        <v>60</v>
      </c>
      <c r="L121" s="11">
        <v>60</v>
      </c>
      <c r="M121" s="11">
        <v>7.4</v>
      </c>
      <c r="N121" s="11">
        <v>7.2</v>
      </c>
      <c r="O121" s="11">
        <v>9.4</v>
      </c>
      <c r="P121" s="11">
        <v>29</v>
      </c>
      <c r="Q121" s="11">
        <v>27.4</v>
      </c>
      <c r="R121" s="11">
        <v>11.4</v>
      </c>
      <c r="T121" s="101"/>
      <c r="U121" s="107"/>
      <c r="V121" s="17">
        <v>8</v>
      </c>
      <c r="W121" s="28">
        <v>697.30399999999997</v>
      </c>
      <c r="X121" s="28">
        <v>250.85300000000001</v>
      </c>
      <c r="Y121" s="28">
        <v>117.42700000000001</v>
      </c>
      <c r="Z121" s="28">
        <v>822.34500000000003</v>
      </c>
      <c r="AA121" s="28">
        <v>222.541</v>
      </c>
      <c r="AB121" s="28">
        <v>764.47</v>
      </c>
      <c r="AC121" s="28">
        <v>170.43799999999999</v>
      </c>
      <c r="AD121" s="28">
        <v>274.40600000000001</v>
      </c>
      <c r="AE121" s="28">
        <v>528.755</v>
      </c>
      <c r="AF121" s="28">
        <v>546.61699999999996</v>
      </c>
      <c r="AG121" s="28">
        <v>180.786</v>
      </c>
      <c r="AH121" s="28">
        <v>106.864</v>
      </c>
      <c r="AI121" s="28">
        <v>101.471</v>
      </c>
      <c r="AJ121" s="28">
        <v>125.52</v>
      </c>
      <c r="AK121" s="28">
        <v>657.02599999999995</v>
      </c>
      <c r="AL121" s="28">
        <v>85.682299999999998</v>
      </c>
      <c r="AM121" s="28">
        <v>269.23399999999998</v>
      </c>
      <c r="AN121" s="28">
        <v>844.58100000000002</v>
      </c>
      <c r="AO121" s="28">
        <v>59.501100000000001</v>
      </c>
      <c r="AP121" s="28">
        <v>96.718900000000005</v>
      </c>
      <c r="AQ121" s="28">
        <v>63.395699999999998</v>
      </c>
      <c r="AR121" s="28">
        <v>109.959</v>
      </c>
      <c r="AS121" s="28">
        <v>98.973399999999998</v>
      </c>
      <c r="AT121" s="28">
        <v>44.310400000000001</v>
      </c>
      <c r="AV121" s="101"/>
      <c r="AW121" s="107"/>
      <c r="AX121" s="17">
        <v>8</v>
      </c>
      <c r="AY121" s="11">
        <v>776.78700000000003</v>
      </c>
      <c r="AZ121" s="11">
        <v>207.68899999999999</v>
      </c>
      <c r="BA121" s="11">
        <v>144.72499999999999</v>
      </c>
      <c r="BB121" s="11">
        <v>103.1</v>
      </c>
      <c r="BC121" s="11">
        <v>245.91300000000001</v>
      </c>
      <c r="BD121" s="11">
        <v>56.141399999999997</v>
      </c>
      <c r="BI121" s="11"/>
      <c r="BJ121" s="11"/>
      <c r="BK121" s="11"/>
    </row>
    <row r="122" spans="8:63" x14ac:dyDescent="0.3">
      <c r="H122" s="101"/>
      <c r="I122" s="107"/>
      <c r="J122" s="17" t="s">
        <v>10</v>
      </c>
      <c r="K122" s="9">
        <f>AVERAGE(K114:K121)</f>
        <v>55.125</v>
      </c>
      <c r="L122" s="9">
        <f t="shared" ref="L122:R122" si="112">AVERAGE(L114:L121)</f>
        <v>44.599999999999994</v>
      </c>
      <c r="M122" s="9">
        <f t="shared" si="112"/>
        <v>43.599999999999994</v>
      </c>
      <c r="N122" s="9">
        <f t="shared" si="112"/>
        <v>27.324999999999999</v>
      </c>
      <c r="O122" s="9">
        <f t="shared" si="112"/>
        <v>34.849999999999994</v>
      </c>
      <c r="P122" s="9">
        <f t="shared" si="112"/>
        <v>36.6</v>
      </c>
      <c r="Q122" s="9">
        <f t="shared" si="112"/>
        <v>33.049999999999997</v>
      </c>
      <c r="R122" s="9">
        <f t="shared" si="112"/>
        <v>37.625</v>
      </c>
      <c r="T122" s="101"/>
      <c r="U122" s="107"/>
      <c r="V122" s="17" t="s">
        <v>10</v>
      </c>
      <c r="W122" s="9">
        <f>AVERAGE(W114:W121)</f>
        <v>563.75349999999992</v>
      </c>
      <c r="X122" s="9">
        <f t="shared" ref="X122:AT122" si="113">AVERAGE(X114:X121)</f>
        <v>526.8622499999999</v>
      </c>
      <c r="Y122" s="9">
        <f t="shared" si="113"/>
        <v>394.01012499999996</v>
      </c>
      <c r="Z122" s="9">
        <f t="shared" si="113"/>
        <v>330.814775</v>
      </c>
      <c r="AA122" s="9">
        <f t="shared" si="113"/>
        <v>269.97474999999997</v>
      </c>
      <c r="AB122" s="9">
        <f t="shared" si="113"/>
        <v>585.4285000000001</v>
      </c>
      <c r="AC122" s="9">
        <f t="shared" si="113"/>
        <v>412.49537500000002</v>
      </c>
      <c r="AD122" s="9">
        <f t="shared" si="113"/>
        <v>459.75136249999997</v>
      </c>
      <c r="AE122" s="9">
        <f t="shared" si="113"/>
        <v>679.4274875000001</v>
      </c>
      <c r="AF122" s="9">
        <f t="shared" si="113"/>
        <v>539.56662499999993</v>
      </c>
      <c r="AG122" s="9">
        <f t="shared" si="113"/>
        <v>236.76312500000003</v>
      </c>
      <c r="AH122" s="9">
        <f t="shared" si="113"/>
        <v>407.62150000000003</v>
      </c>
      <c r="AI122" s="9">
        <f t="shared" si="113"/>
        <v>464.34025000000003</v>
      </c>
      <c r="AJ122" s="9">
        <f t="shared" si="113"/>
        <v>307.69453749999997</v>
      </c>
      <c r="AK122" s="9">
        <f t="shared" si="113"/>
        <v>419.44662499999998</v>
      </c>
      <c r="AL122" s="9">
        <f t="shared" si="113"/>
        <v>241.08620000000002</v>
      </c>
      <c r="AM122" s="9">
        <f t="shared" si="113"/>
        <v>269.06298750000002</v>
      </c>
      <c r="AN122" s="9">
        <f t="shared" si="113"/>
        <v>391.43798750000002</v>
      </c>
      <c r="AO122" s="9">
        <f t="shared" si="113"/>
        <v>191.80351250000001</v>
      </c>
      <c r="AP122" s="9">
        <f t="shared" si="113"/>
        <v>370.70086249999997</v>
      </c>
      <c r="AQ122" s="9">
        <f t="shared" si="113"/>
        <v>232.9309375</v>
      </c>
      <c r="AR122" s="9">
        <f t="shared" si="113"/>
        <v>413.24974999999989</v>
      </c>
      <c r="AS122" s="9">
        <f t="shared" si="113"/>
        <v>343.87742500000002</v>
      </c>
      <c r="AT122" s="9">
        <f t="shared" si="113"/>
        <v>308.62938749999995</v>
      </c>
      <c r="AV122" s="101"/>
      <c r="AW122" s="107"/>
      <c r="AX122" s="17" t="s">
        <v>10</v>
      </c>
      <c r="AY122" s="9">
        <f t="shared" ref="AY122:BD122" si="114">AVERAGE(AY114:AY121)</f>
        <v>563.94880000000012</v>
      </c>
      <c r="AZ122" s="9">
        <f t="shared" si="114"/>
        <v>348.12824999999998</v>
      </c>
      <c r="BA122" s="9">
        <f t="shared" si="114"/>
        <v>566.83837500000004</v>
      </c>
      <c r="BB122" s="9">
        <f t="shared" si="114"/>
        <v>330.54275000000001</v>
      </c>
      <c r="BC122" s="9">
        <f t="shared" si="114"/>
        <v>344.35917499999999</v>
      </c>
      <c r="BD122" s="9">
        <f t="shared" si="114"/>
        <v>273.67886249999998</v>
      </c>
      <c r="BI122" s="11"/>
      <c r="BJ122" s="11"/>
      <c r="BK122" s="11"/>
    </row>
    <row r="123" spans="8:63" x14ac:dyDescent="0.3">
      <c r="H123" s="102"/>
      <c r="I123" s="108"/>
      <c r="J123" s="17" t="s">
        <v>1</v>
      </c>
      <c r="K123" s="9">
        <f>STDEV(K114:K121)/SQRT(8)</f>
        <v>4.2523837852600854</v>
      </c>
      <c r="L123" s="9">
        <f t="shared" ref="L123:R123" si="115">STDEV(L114:L121)/SQRT(8)</f>
        <v>7.200496014660585</v>
      </c>
      <c r="M123" s="9">
        <f t="shared" si="115"/>
        <v>8.2109682742049408</v>
      </c>
      <c r="N123" s="9">
        <f t="shared" si="115"/>
        <v>7.7283279932614493</v>
      </c>
      <c r="O123" s="9">
        <f t="shared" si="115"/>
        <v>7.9639141489237959</v>
      </c>
      <c r="P123" s="9">
        <f t="shared" si="115"/>
        <v>8.48098713931007</v>
      </c>
      <c r="Q123" s="9">
        <f t="shared" si="115"/>
        <v>7.249014711373837</v>
      </c>
      <c r="R123" s="9">
        <f t="shared" si="115"/>
        <v>8.0706202186873917</v>
      </c>
      <c r="T123" s="102"/>
      <c r="U123" s="108"/>
      <c r="V123" s="17" t="s">
        <v>1</v>
      </c>
      <c r="W123" s="9">
        <f>STDEV(W114:W121)/SQRT(8)</f>
        <v>93.508541301049178</v>
      </c>
      <c r="X123" s="9">
        <f t="shared" ref="X123:AT123" si="116">STDEV(X114:X121)/SQRT(8)</f>
        <v>117.13770725224445</v>
      </c>
      <c r="Y123" s="9">
        <f t="shared" si="116"/>
        <v>110.65475295637805</v>
      </c>
      <c r="Z123" s="9">
        <f t="shared" si="116"/>
        <v>116.51241698712806</v>
      </c>
      <c r="AA123" s="9">
        <f t="shared" si="116"/>
        <v>68.531237067421102</v>
      </c>
      <c r="AB123" s="9">
        <f t="shared" si="116"/>
        <v>100.76688515756119</v>
      </c>
      <c r="AC123" s="9">
        <f t="shared" si="116"/>
        <v>102.46855288591456</v>
      </c>
      <c r="AD123" s="9">
        <f t="shared" si="116"/>
        <v>120.26158963450104</v>
      </c>
      <c r="AE123" s="9">
        <f t="shared" si="116"/>
        <v>198.66389151596454</v>
      </c>
      <c r="AF123" s="9">
        <f t="shared" si="116"/>
        <v>123.07448837535307</v>
      </c>
      <c r="AG123" s="9">
        <f t="shared" si="116"/>
        <v>61.134717868595487</v>
      </c>
      <c r="AH123" s="9">
        <f t="shared" si="116"/>
        <v>147.62268099569636</v>
      </c>
      <c r="AI123" s="9">
        <f t="shared" si="116"/>
        <v>101.32116286762705</v>
      </c>
      <c r="AJ123" s="9">
        <f t="shared" si="116"/>
        <v>88.054084114149788</v>
      </c>
      <c r="AK123" s="9">
        <f t="shared" si="116"/>
        <v>78.699458732468301</v>
      </c>
      <c r="AL123" s="9">
        <f t="shared" si="116"/>
        <v>93.665075345515348</v>
      </c>
      <c r="AM123" s="9">
        <f t="shared" si="116"/>
        <v>40.440271851391437</v>
      </c>
      <c r="AN123" s="9">
        <f t="shared" si="116"/>
        <v>110.94180964213436</v>
      </c>
      <c r="AO123" s="9">
        <f t="shared" si="116"/>
        <v>76.891922036440278</v>
      </c>
      <c r="AP123" s="9">
        <f t="shared" si="116"/>
        <v>97.369157266968415</v>
      </c>
      <c r="AQ123" s="9">
        <f t="shared" si="116"/>
        <v>104.71048668246948</v>
      </c>
      <c r="AR123" s="9">
        <f t="shared" si="116"/>
        <v>156.26209132927352</v>
      </c>
      <c r="AS123" s="9">
        <f t="shared" si="116"/>
        <v>103.81261446149317</v>
      </c>
      <c r="AT123" s="9">
        <f t="shared" si="116"/>
        <v>145.82374450697864</v>
      </c>
      <c r="AV123" s="102"/>
      <c r="AW123" s="108"/>
      <c r="AX123" s="17" t="s">
        <v>1</v>
      </c>
      <c r="AY123" s="9">
        <f t="shared" ref="AY123:BD123" si="117">STDEV(AY114:AY121)/SQRT(8)</f>
        <v>139.3088298341801</v>
      </c>
      <c r="AZ123" s="9">
        <f t="shared" si="117"/>
        <v>74.061836470746826</v>
      </c>
      <c r="BA123" s="9">
        <f t="shared" si="117"/>
        <v>158.9424868691207</v>
      </c>
      <c r="BB123" s="9">
        <f t="shared" si="117"/>
        <v>105.45487878044433</v>
      </c>
      <c r="BC123" s="9">
        <f t="shared" si="117"/>
        <v>98.577145046518837</v>
      </c>
      <c r="BD123" s="9">
        <f t="shared" si="117"/>
        <v>137.01679669603459</v>
      </c>
      <c r="BI123" s="11"/>
      <c r="BJ123" s="11"/>
      <c r="BK123" s="11"/>
    </row>
    <row r="124" spans="8:63" x14ac:dyDescent="0.3">
      <c r="I124" s="1"/>
      <c r="J124" s="8" t="s">
        <v>10</v>
      </c>
      <c r="K124" s="10">
        <f>AVERAGE(K104:K111,K114:K121)</f>
        <v>53.900000000000006</v>
      </c>
      <c r="L124" s="10">
        <f t="shared" ref="L124:R124" si="118">AVERAGE(L104:L111,L114:L121)</f>
        <v>44.300000000000011</v>
      </c>
      <c r="M124" s="10">
        <f t="shared" si="118"/>
        <v>47.387499999999996</v>
      </c>
      <c r="N124" s="10">
        <f t="shared" si="118"/>
        <v>26.324999999999999</v>
      </c>
      <c r="O124" s="10">
        <f t="shared" si="118"/>
        <v>29.849999999999998</v>
      </c>
      <c r="P124" s="10">
        <f t="shared" si="118"/>
        <v>34.362500000000004</v>
      </c>
      <c r="Q124" s="10">
        <f t="shared" si="118"/>
        <v>26.7</v>
      </c>
      <c r="R124" s="10">
        <f t="shared" si="118"/>
        <v>31.425000000000001</v>
      </c>
      <c r="U124" s="1"/>
      <c r="V124" s="8" t="s">
        <v>10</v>
      </c>
      <c r="W124" s="10">
        <f t="shared" ref="W124:AT124" si="119">AVERAGE(W104:W111,W114:W121)</f>
        <v>569.08975000000009</v>
      </c>
      <c r="X124" s="10">
        <f t="shared" si="119"/>
        <v>409.24922500000008</v>
      </c>
      <c r="Y124" s="10">
        <f t="shared" si="119"/>
        <v>432.14031249999999</v>
      </c>
      <c r="Z124" s="10">
        <f t="shared" si="119"/>
        <v>330.37234374999997</v>
      </c>
      <c r="AA124" s="10">
        <f t="shared" si="119"/>
        <v>232.68474374999997</v>
      </c>
      <c r="AB124" s="10">
        <f t="shared" si="119"/>
        <v>470.91018125000011</v>
      </c>
      <c r="AC124" s="10">
        <f t="shared" si="119"/>
        <v>504.34731250000004</v>
      </c>
      <c r="AD124" s="10">
        <f t="shared" si="119"/>
        <v>310.91679375000001</v>
      </c>
      <c r="AE124" s="10">
        <f t="shared" si="119"/>
        <v>529.15384999999992</v>
      </c>
      <c r="AF124" s="10">
        <f t="shared" si="119"/>
        <v>409.43093125000007</v>
      </c>
      <c r="AG124" s="10">
        <f t="shared" si="119"/>
        <v>221.04186874999996</v>
      </c>
      <c r="AH124" s="10">
        <f t="shared" si="119"/>
        <v>388.07949374999998</v>
      </c>
      <c r="AI124" s="10">
        <f t="shared" si="119"/>
        <v>321.48888750000003</v>
      </c>
      <c r="AJ124" s="10">
        <f t="shared" si="119"/>
        <v>276.08494375000004</v>
      </c>
      <c r="AK124" s="10">
        <f t="shared" si="119"/>
        <v>385.21257500000002</v>
      </c>
      <c r="AL124" s="10">
        <f t="shared" si="119"/>
        <v>197.66412500000001</v>
      </c>
      <c r="AM124" s="10">
        <f t="shared" si="119"/>
        <v>225.43716874999998</v>
      </c>
      <c r="AN124" s="10">
        <f t="shared" si="119"/>
        <v>310.76955000000004</v>
      </c>
      <c r="AO124" s="10">
        <f t="shared" si="119"/>
        <v>168.25261875000001</v>
      </c>
      <c r="AP124" s="10">
        <f t="shared" si="119"/>
        <v>281.58598750000004</v>
      </c>
      <c r="AQ124" s="10">
        <f t="shared" si="119"/>
        <v>223.00765000000001</v>
      </c>
      <c r="AR124" s="10">
        <f t="shared" si="119"/>
        <v>334.38578749999999</v>
      </c>
      <c r="AS124" s="10">
        <f t="shared" si="119"/>
        <v>345.05809999999997</v>
      </c>
      <c r="AT124" s="10">
        <f t="shared" si="119"/>
        <v>218.59569999999999</v>
      </c>
      <c r="AW124" s="1"/>
      <c r="AX124" s="8" t="s">
        <v>10</v>
      </c>
      <c r="AY124" s="10">
        <f t="shared" ref="AY124:BD124" si="120">AVERAGE(AY104:AY111,AY114:AY121)</f>
        <v>591.53816875000007</v>
      </c>
      <c r="AZ124" s="10">
        <f t="shared" si="120"/>
        <v>551.17481250000003</v>
      </c>
      <c r="BA124" s="10">
        <f t="shared" si="120"/>
        <v>609.84775000000002</v>
      </c>
      <c r="BB124" s="10">
        <f t="shared" si="120"/>
        <v>304.41031249999997</v>
      </c>
      <c r="BC124" s="10">
        <f t="shared" si="120"/>
        <v>363.57915000000003</v>
      </c>
      <c r="BD124" s="10">
        <f t="shared" si="120"/>
        <v>206.22699999999998</v>
      </c>
      <c r="BI124" s="11"/>
      <c r="BJ124" s="11"/>
      <c r="BK124" s="11"/>
    </row>
    <row r="125" spans="8:63" x14ac:dyDescent="0.3">
      <c r="I125" s="1"/>
      <c r="J125" s="8" t="s">
        <v>1</v>
      </c>
      <c r="K125" s="10">
        <f>STDEV(K104:K111,K114:K121)/SQRT(16)</f>
        <v>3.1024184114977094</v>
      </c>
      <c r="L125" s="10">
        <f t="shared" ref="L125:R125" si="121">STDEV(L104:L111,L114:L121)/SQRT(16)</f>
        <v>4.8903305955051026</v>
      </c>
      <c r="M125" s="10">
        <f t="shared" si="121"/>
        <v>4.9727078052773939</v>
      </c>
      <c r="N125" s="10">
        <f t="shared" si="121"/>
        <v>5.3243739851116141</v>
      </c>
      <c r="O125" s="10">
        <f t="shared" si="121"/>
        <v>4.6671011702483307</v>
      </c>
      <c r="P125" s="10">
        <f t="shared" si="121"/>
        <v>5.6452109128003345</v>
      </c>
      <c r="Q125" s="10">
        <f t="shared" si="121"/>
        <v>4.3011626335213142</v>
      </c>
      <c r="R125" s="10">
        <f t="shared" si="121"/>
        <v>5.1429847041058414</v>
      </c>
      <c r="U125" s="1"/>
      <c r="V125" s="8" t="s">
        <v>1</v>
      </c>
      <c r="W125" s="10">
        <f t="shared" ref="W125:AT125" si="122">STDEV(W104:W111,W114:W121)/SQRT(16)</f>
        <v>77.696432010555199</v>
      </c>
      <c r="X125" s="10">
        <f t="shared" si="122"/>
        <v>72.127324802751019</v>
      </c>
      <c r="Y125" s="10">
        <f t="shared" si="122"/>
        <v>68.073505229562869</v>
      </c>
      <c r="Z125" s="10">
        <f t="shared" si="122"/>
        <v>81.928772262003591</v>
      </c>
      <c r="AA125" s="10">
        <f t="shared" si="122"/>
        <v>51.378804629170759</v>
      </c>
      <c r="AB125" s="10">
        <f t="shared" si="122"/>
        <v>81.622697388757501</v>
      </c>
      <c r="AC125" s="10">
        <f t="shared" si="122"/>
        <v>89.248470743374554</v>
      </c>
      <c r="AD125" s="10">
        <f t="shared" si="122"/>
        <v>78.409849701329236</v>
      </c>
      <c r="AE125" s="10">
        <f t="shared" si="122"/>
        <v>113.97780847630203</v>
      </c>
      <c r="AF125" s="10">
        <f t="shared" si="122"/>
        <v>81.687954496209073</v>
      </c>
      <c r="AG125" s="10">
        <f t="shared" si="122"/>
        <v>46.366807967523783</v>
      </c>
      <c r="AH125" s="10">
        <f t="shared" si="122"/>
        <v>100.19899171581663</v>
      </c>
      <c r="AI125" s="10">
        <f t="shared" si="122"/>
        <v>65.1973738844856</v>
      </c>
      <c r="AJ125" s="10">
        <f t="shared" si="122"/>
        <v>62.563059473624904</v>
      </c>
      <c r="AK125" s="10">
        <f t="shared" si="122"/>
        <v>91.779966135180459</v>
      </c>
      <c r="AL125" s="10">
        <f t="shared" si="122"/>
        <v>50.322627930073622</v>
      </c>
      <c r="AM125" s="10">
        <f t="shared" si="122"/>
        <v>26.122927406287058</v>
      </c>
      <c r="AN125" s="10">
        <f t="shared" si="122"/>
        <v>65.486153692052198</v>
      </c>
      <c r="AO125" s="10">
        <f t="shared" si="122"/>
        <v>42.91649083198692</v>
      </c>
      <c r="AP125" s="10">
        <f t="shared" si="122"/>
        <v>60.627383260064413</v>
      </c>
      <c r="AQ125" s="10">
        <f t="shared" si="122"/>
        <v>57.793662878354723</v>
      </c>
      <c r="AR125" s="10">
        <f t="shared" si="122"/>
        <v>80.33424946956616</v>
      </c>
      <c r="AS125" s="10">
        <f t="shared" si="122"/>
        <v>82.648615797408652</v>
      </c>
      <c r="AT125" s="10">
        <f t="shared" si="122"/>
        <v>79.827712428046155</v>
      </c>
      <c r="AW125" s="1"/>
      <c r="AX125" s="8" t="s">
        <v>1</v>
      </c>
      <c r="AY125" s="10">
        <f t="shared" ref="AY125:BD125" si="123">STDEV(AY104:AY111,AY114:AY121)/SQRT(16)</f>
        <v>112.63123918445082</v>
      </c>
      <c r="AZ125" s="10">
        <f t="shared" si="123"/>
        <v>106.65163309384978</v>
      </c>
      <c r="BA125" s="10">
        <f t="shared" si="123"/>
        <v>111.47521530925984</v>
      </c>
      <c r="BB125" s="10">
        <f t="shared" si="123"/>
        <v>84.346872866654962</v>
      </c>
      <c r="BC125" s="10">
        <f t="shared" si="123"/>
        <v>84.26692328814778</v>
      </c>
      <c r="BD125" s="10">
        <f t="shared" si="123"/>
        <v>72.440848408844928</v>
      </c>
      <c r="BI125" s="11"/>
      <c r="BJ125" s="11"/>
      <c r="BK125" s="11"/>
    </row>
    <row r="126" spans="8:63" x14ac:dyDescent="0.3">
      <c r="I126" s="1"/>
      <c r="J126" s="11"/>
      <c r="K126" s="11"/>
      <c r="L126" s="11"/>
      <c r="M126" s="11"/>
      <c r="N126" s="11"/>
      <c r="O126" s="11"/>
      <c r="P126" s="11"/>
      <c r="Q126" s="11"/>
      <c r="R126" s="11"/>
      <c r="U126" s="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W126" s="1"/>
      <c r="AX126" s="11"/>
      <c r="AY126" s="11"/>
      <c r="AZ126" s="11"/>
      <c r="BA126" s="11"/>
      <c r="BB126" s="11"/>
      <c r="BC126" s="11"/>
      <c r="BD126" s="11"/>
      <c r="BI126" s="11"/>
      <c r="BJ126" s="11"/>
      <c r="BK126" s="11"/>
    </row>
    <row r="127" spans="8:63" x14ac:dyDescent="0.3">
      <c r="H127" s="81" t="s">
        <v>9</v>
      </c>
      <c r="I127" s="84" t="s">
        <v>6</v>
      </c>
      <c r="J127" s="50">
        <v>1</v>
      </c>
      <c r="K127" s="11">
        <v>37.799999999999997</v>
      </c>
      <c r="L127" s="11">
        <v>33</v>
      </c>
      <c r="M127" s="11">
        <v>60</v>
      </c>
      <c r="N127" s="11">
        <v>60</v>
      </c>
      <c r="O127" s="11">
        <v>60</v>
      </c>
      <c r="P127" s="11">
        <v>16.8</v>
      </c>
      <c r="Q127" s="11">
        <v>3</v>
      </c>
      <c r="R127" s="11">
        <v>9.6</v>
      </c>
      <c r="T127" s="81" t="s">
        <v>9</v>
      </c>
      <c r="U127" s="84" t="s">
        <v>6</v>
      </c>
      <c r="V127" s="50">
        <v>1</v>
      </c>
      <c r="W127" s="28">
        <v>480.84699999999998</v>
      </c>
      <c r="X127" s="28">
        <v>298.75200000000001</v>
      </c>
      <c r="Y127" s="28">
        <v>996.97400000000005</v>
      </c>
      <c r="Z127" s="28">
        <v>328.09500000000003</v>
      </c>
      <c r="AA127" s="28">
        <v>194.77600000000001</v>
      </c>
      <c r="AB127" s="28">
        <v>326.69600000000003</v>
      </c>
      <c r="AC127" s="28">
        <v>1314.1</v>
      </c>
      <c r="AD127" s="28">
        <v>874.44100000000003</v>
      </c>
      <c r="AE127" s="28">
        <v>336.71199999999999</v>
      </c>
      <c r="AF127" s="28">
        <v>46.368499999999997</v>
      </c>
      <c r="AG127" s="28">
        <v>464.81900000000002</v>
      </c>
      <c r="AH127" s="28">
        <v>264.14100000000002</v>
      </c>
      <c r="AI127" s="28">
        <v>49.175699999999999</v>
      </c>
      <c r="AJ127" s="28">
        <v>126.53</v>
      </c>
      <c r="AK127" s="28">
        <v>164.46600000000001</v>
      </c>
      <c r="AL127" s="28">
        <v>123.82</v>
      </c>
      <c r="AM127" s="28">
        <v>41.135300000000001</v>
      </c>
      <c r="AN127" s="28">
        <v>279.072</v>
      </c>
      <c r="AO127" s="28">
        <v>338.45400000000001</v>
      </c>
      <c r="AP127" s="28">
        <v>126.922</v>
      </c>
      <c r="AQ127" s="28">
        <v>77.222399999999993</v>
      </c>
      <c r="AR127" s="28">
        <v>121.996</v>
      </c>
      <c r="AS127" s="28">
        <v>237.102</v>
      </c>
      <c r="AT127" s="28">
        <v>62.775500000000001</v>
      </c>
      <c r="AV127" s="81" t="s">
        <v>9</v>
      </c>
      <c r="AW127" s="84" t="s">
        <v>6</v>
      </c>
      <c r="AX127" s="50">
        <v>1</v>
      </c>
      <c r="AY127" s="11">
        <v>143.65899999999999</v>
      </c>
      <c r="AZ127" s="11">
        <v>207.11799999999999</v>
      </c>
      <c r="BA127" s="11">
        <v>152.459</v>
      </c>
      <c r="BB127" s="11">
        <v>51.055900000000001</v>
      </c>
      <c r="BC127" s="11">
        <v>100.166</v>
      </c>
      <c r="BD127" s="11">
        <v>50.023800000000001</v>
      </c>
      <c r="BI127" s="11"/>
      <c r="BJ127" s="11"/>
      <c r="BK127" s="11"/>
    </row>
    <row r="128" spans="8:63" x14ac:dyDescent="0.3">
      <c r="H128" s="82"/>
      <c r="I128" s="85"/>
      <c r="J128" s="22">
        <v>2</v>
      </c>
      <c r="K128" s="11">
        <v>60</v>
      </c>
      <c r="L128" s="11">
        <v>25.2</v>
      </c>
      <c r="M128" s="11">
        <v>60</v>
      </c>
      <c r="N128" s="11">
        <v>31.6</v>
      </c>
      <c r="O128" s="11">
        <v>8.4</v>
      </c>
      <c r="P128" s="11">
        <v>5.4</v>
      </c>
      <c r="Q128" s="11">
        <v>54.8</v>
      </c>
      <c r="R128" s="11">
        <v>6.2</v>
      </c>
      <c r="T128" s="82"/>
      <c r="U128" s="85"/>
      <c r="V128" s="22">
        <v>2</v>
      </c>
      <c r="W128" s="28">
        <v>671.28399999999999</v>
      </c>
      <c r="X128" s="28">
        <v>662.16800000000001</v>
      </c>
      <c r="Y128" s="28">
        <v>948.08699999999999</v>
      </c>
      <c r="Z128" s="28">
        <v>241.19200000000001</v>
      </c>
      <c r="AA128" s="28">
        <v>379.51600000000002</v>
      </c>
      <c r="AB128" s="28">
        <v>148.08000000000001</v>
      </c>
      <c r="AC128" s="28">
        <v>593.09100000000001</v>
      </c>
      <c r="AD128" s="28">
        <v>102.29600000000001</v>
      </c>
      <c r="AE128" s="28">
        <v>856.57799999999997</v>
      </c>
      <c r="AF128" s="28">
        <v>71.536600000000007</v>
      </c>
      <c r="AG128" s="28">
        <v>128.024</v>
      </c>
      <c r="AH128" s="28">
        <v>285.71499999999997</v>
      </c>
      <c r="AI128" s="28">
        <v>166.429</v>
      </c>
      <c r="AJ128" s="28">
        <v>101.05500000000001</v>
      </c>
      <c r="AK128" s="28">
        <v>134.38499999999999</v>
      </c>
      <c r="AL128" s="28">
        <v>385.11</v>
      </c>
      <c r="AM128" s="28">
        <v>234.44</v>
      </c>
      <c r="AN128" s="28">
        <v>68.665999999999997</v>
      </c>
      <c r="AO128" s="28">
        <v>46.117800000000003</v>
      </c>
      <c r="AP128" s="28">
        <v>180.13800000000001</v>
      </c>
      <c r="AQ128" s="28">
        <v>53.630600000000001</v>
      </c>
      <c r="AR128" s="28">
        <v>173.90799999999999</v>
      </c>
      <c r="AS128" s="28">
        <v>513.69399999999996</v>
      </c>
      <c r="AT128" s="28">
        <v>340.39299999999997</v>
      </c>
      <c r="AV128" s="82"/>
      <c r="AW128" s="85"/>
      <c r="AX128" s="22">
        <v>2</v>
      </c>
      <c r="AY128" s="11">
        <v>358.31099999999998</v>
      </c>
      <c r="AZ128" s="11">
        <v>201.03899999999999</v>
      </c>
      <c r="BA128" s="11">
        <v>132.36500000000001</v>
      </c>
      <c r="BB128" s="11">
        <v>92.293499999999995</v>
      </c>
      <c r="BC128" s="11">
        <v>202.50899999999999</v>
      </c>
      <c r="BD128" s="11">
        <v>230.529</v>
      </c>
      <c r="BI128" s="11"/>
      <c r="BJ128" s="11"/>
      <c r="BK128" s="11"/>
    </row>
    <row r="129" spans="8:63" x14ac:dyDescent="0.3">
      <c r="H129" s="82"/>
      <c r="I129" s="85"/>
      <c r="J129" s="22">
        <v>3</v>
      </c>
      <c r="K129" s="11">
        <v>44.2</v>
      </c>
      <c r="L129" s="11">
        <v>47.4</v>
      </c>
      <c r="M129" s="11">
        <v>13</v>
      </c>
      <c r="N129" s="11">
        <v>48</v>
      </c>
      <c r="O129" s="11">
        <v>60</v>
      </c>
      <c r="P129" s="11">
        <v>17.399999999999999</v>
      </c>
      <c r="Q129" s="11">
        <v>6.4</v>
      </c>
      <c r="R129" s="11">
        <v>8.8000000000000007</v>
      </c>
      <c r="T129" s="82"/>
      <c r="U129" s="85"/>
      <c r="V129" s="22">
        <v>3</v>
      </c>
      <c r="W129" s="28">
        <v>1217.53</v>
      </c>
      <c r="X129" s="28">
        <v>160.65299999999999</v>
      </c>
      <c r="Y129" s="28">
        <v>96.123800000000003</v>
      </c>
      <c r="Z129" s="28">
        <v>155.542</v>
      </c>
      <c r="AA129" s="28">
        <v>125.07899999999999</v>
      </c>
      <c r="AB129" s="28">
        <v>93.8172</v>
      </c>
      <c r="AC129" s="28">
        <v>95.052999999999997</v>
      </c>
      <c r="AD129" s="28">
        <v>322.46100000000001</v>
      </c>
      <c r="AE129" s="28">
        <v>87.758700000000005</v>
      </c>
      <c r="AF129" s="28">
        <v>208.95</v>
      </c>
      <c r="AG129" s="28">
        <v>169.06200000000001</v>
      </c>
      <c r="AH129" s="28">
        <v>93.677000000000007</v>
      </c>
      <c r="AI129" s="28">
        <v>310.053</v>
      </c>
      <c r="AJ129" s="28">
        <v>46.587600000000002</v>
      </c>
      <c r="AK129" s="28">
        <v>107.938</v>
      </c>
      <c r="AL129" s="28">
        <v>91.631900000000002</v>
      </c>
      <c r="AM129" s="28">
        <v>66.070700000000002</v>
      </c>
      <c r="AN129" s="28">
        <v>49.298200000000001</v>
      </c>
      <c r="AO129" s="28">
        <v>94.035499999999999</v>
      </c>
      <c r="AP129" s="28">
        <v>108.14700000000001</v>
      </c>
      <c r="AQ129" s="28">
        <v>96.971199999999996</v>
      </c>
      <c r="AR129" s="28">
        <v>87.454400000000007</v>
      </c>
      <c r="AS129" s="28">
        <v>111.22199999999999</v>
      </c>
      <c r="AT129" s="28">
        <v>170.54599999999999</v>
      </c>
      <c r="AV129" s="82"/>
      <c r="AW129" s="85"/>
      <c r="AX129" s="22">
        <v>3</v>
      </c>
      <c r="AY129" s="11">
        <v>1074.18</v>
      </c>
      <c r="AZ129" s="11">
        <v>1253.21</v>
      </c>
      <c r="BA129" s="11">
        <v>403.67700000000002</v>
      </c>
      <c r="BB129" s="11">
        <v>802.51400000000001</v>
      </c>
      <c r="BC129" s="11">
        <v>119.91500000000001</v>
      </c>
      <c r="BD129" s="11">
        <v>47.324399999999997</v>
      </c>
      <c r="BI129" s="11"/>
      <c r="BJ129" s="11"/>
      <c r="BK129" s="11"/>
    </row>
    <row r="130" spans="8:63" x14ac:dyDescent="0.3">
      <c r="H130" s="82"/>
      <c r="I130" s="85"/>
      <c r="J130" s="22">
        <v>4</v>
      </c>
      <c r="K130" s="11">
        <v>59.8</v>
      </c>
      <c r="L130" s="11">
        <v>60</v>
      </c>
      <c r="M130" s="11">
        <v>60</v>
      </c>
      <c r="N130" s="11">
        <v>51.8</v>
      </c>
      <c r="O130" s="11">
        <v>38</v>
      </c>
      <c r="P130" s="11">
        <v>59.8</v>
      </c>
      <c r="Q130" s="11">
        <v>14</v>
      </c>
      <c r="R130" s="11">
        <v>9.1999999999999993</v>
      </c>
      <c r="T130" s="82"/>
      <c r="U130" s="85"/>
      <c r="V130" s="22">
        <v>4</v>
      </c>
      <c r="W130" s="28">
        <v>706.37</v>
      </c>
      <c r="X130" s="28">
        <v>324.61099999999999</v>
      </c>
      <c r="Y130" s="28">
        <v>261.05200000000002</v>
      </c>
      <c r="Z130" s="28">
        <v>208.49299999999999</v>
      </c>
      <c r="AA130" s="28">
        <v>138.96600000000001</v>
      </c>
      <c r="AB130" s="28">
        <v>283.87700000000001</v>
      </c>
      <c r="AC130" s="28">
        <v>311.89100000000002</v>
      </c>
      <c r="AD130" s="28">
        <v>241.65899999999999</v>
      </c>
      <c r="AE130" s="28">
        <v>359.59800000000001</v>
      </c>
      <c r="AF130" s="28">
        <v>302.16899999999998</v>
      </c>
      <c r="AG130" s="28">
        <v>325.94600000000003</v>
      </c>
      <c r="AH130" s="28">
        <v>135.488</v>
      </c>
      <c r="AI130" s="28">
        <v>368.35899999999998</v>
      </c>
      <c r="AJ130" s="28">
        <v>108.181</v>
      </c>
      <c r="AK130" s="28">
        <v>116.527</v>
      </c>
      <c r="AL130" s="28">
        <v>346.09699999999998</v>
      </c>
      <c r="AM130" s="28">
        <v>97.713499999999996</v>
      </c>
      <c r="AN130" s="28">
        <v>119.41</v>
      </c>
      <c r="AO130" s="28">
        <v>54.0276</v>
      </c>
      <c r="AP130" s="28">
        <v>657.1</v>
      </c>
      <c r="AQ130" s="28">
        <v>112.07</v>
      </c>
      <c r="AR130" s="28">
        <v>830.75699999999995</v>
      </c>
      <c r="AS130" s="28">
        <v>271.346</v>
      </c>
      <c r="AT130" s="28">
        <v>958.80200000000002</v>
      </c>
      <c r="AV130" s="82"/>
      <c r="AW130" s="85"/>
      <c r="AX130" s="22">
        <v>4</v>
      </c>
      <c r="AY130" s="11">
        <v>206.9</v>
      </c>
      <c r="AZ130" s="11">
        <v>552.39200000000005</v>
      </c>
      <c r="BA130" s="11">
        <v>383.98899999999998</v>
      </c>
      <c r="BB130" s="11">
        <v>145.09399999999999</v>
      </c>
      <c r="BC130" s="11">
        <v>230.66499999999999</v>
      </c>
      <c r="BD130" s="11">
        <v>124.033</v>
      </c>
      <c r="BI130" s="11"/>
      <c r="BJ130" s="11"/>
      <c r="BK130" s="11"/>
    </row>
    <row r="131" spans="8:63" x14ac:dyDescent="0.3">
      <c r="H131" s="82"/>
      <c r="I131" s="85"/>
      <c r="J131" s="22">
        <v>5</v>
      </c>
      <c r="K131" s="11">
        <v>60</v>
      </c>
      <c r="L131" s="11">
        <v>8.6</v>
      </c>
      <c r="M131" s="11">
        <v>37</v>
      </c>
      <c r="N131" s="11">
        <v>60</v>
      </c>
      <c r="O131" s="11">
        <v>4.8</v>
      </c>
      <c r="P131" s="11">
        <v>60</v>
      </c>
      <c r="Q131" s="11">
        <v>17.600000000000001</v>
      </c>
      <c r="R131" s="11">
        <v>32.799999999999997</v>
      </c>
      <c r="T131" s="82"/>
      <c r="U131" s="85"/>
      <c r="V131" s="22">
        <v>5</v>
      </c>
      <c r="W131" s="28">
        <v>1021.79</v>
      </c>
      <c r="X131" s="28">
        <v>170.23400000000001</v>
      </c>
      <c r="Y131" s="28">
        <v>194.60400000000001</v>
      </c>
      <c r="Z131" s="28">
        <v>155.49100000000001</v>
      </c>
      <c r="AA131" s="28">
        <v>672.37800000000004</v>
      </c>
      <c r="AB131" s="28">
        <v>1010.12</v>
      </c>
      <c r="AC131" s="28">
        <v>685.20100000000002</v>
      </c>
      <c r="AD131" s="28">
        <v>119.024</v>
      </c>
      <c r="AE131" s="28">
        <v>51.577599999999997</v>
      </c>
      <c r="AF131" s="28">
        <v>675.61800000000005</v>
      </c>
      <c r="AG131" s="28">
        <v>509.97199999999998</v>
      </c>
      <c r="AH131" s="28">
        <v>617.26900000000001</v>
      </c>
      <c r="AI131" s="28">
        <v>945.01099999999997</v>
      </c>
      <c r="AJ131" s="28">
        <v>175.90600000000001</v>
      </c>
      <c r="AK131" s="28">
        <v>165.43600000000001</v>
      </c>
      <c r="AL131" s="28">
        <v>43.193199999999997</v>
      </c>
      <c r="AM131" s="28">
        <v>157.14599999999999</v>
      </c>
      <c r="AN131" s="28">
        <v>155.04599999999999</v>
      </c>
      <c r="AO131" s="28">
        <v>47.768300000000004</v>
      </c>
      <c r="AP131" s="28">
        <v>259.87400000000002</v>
      </c>
      <c r="AQ131" s="28">
        <v>931.61900000000003</v>
      </c>
      <c r="AR131" s="28">
        <v>116.621</v>
      </c>
      <c r="AS131" s="28">
        <v>306.23200000000003</v>
      </c>
      <c r="AT131" s="28">
        <v>105.599</v>
      </c>
      <c r="AV131" s="82"/>
      <c r="AW131" s="85"/>
      <c r="AX131" s="22">
        <v>5</v>
      </c>
      <c r="AY131" s="11">
        <v>988.20600000000002</v>
      </c>
      <c r="AZ131" s="11">
        <v>615.04</v>
      </c>
      <c r="BA131" s="11">
        <v>670.97299999999996</v>
      </c>
      <c r="BB131" s="11">
        <v>125.943</v>
      </c>
      <c r="BC131" s="11">
        <v>82.343400000000003</v>
      </c>
      <c r="BD131" s="11">
        <v>727.48</v>
      </c>
      <c r="BI131" s="11"/>
      <c r="BJ131" s="11"/>
      <c r="BK131" s="11"/>
    </row>
    <row r="132" spans="8:63" x14ac:dyDescent="0.3">
      <c r="H132" s="82"/>
      <c r="I132" s="85"/>
      <c r="J132" s="22">
        <v>6</v>
      </c>
      <c r="K132" s="11">
        <v>60</v>
      </c>
      <c r="L132" s="11">
        <v>7.8</v>
      </c>
      <c r="M132" s="11">
        <v>10.8</v>
      </c>
      <c r="N132" s="11">
        <v>5.6</v>
      </c>
      <c r="O132" s="11">
        <v>6.2</v>
      </c>
      <c r="P132" s="11">
        <v>38</v>
      </c>
      <c r="Q132" s="11">
        <v>16.399999999999999</v>
      </c>
      <c r="R132" s="11">
        <v>34</v>
      </c>
      <c r="T132" s="82"/>
      <c r="U132" s="85"/>
      <c r="V132" s="22">
        <v>6</v>
      </c>
      <c r="W132" s="28">
        <v>183.197</v>
      </c>
      <c r="X132" s="28">
        <v>90.077600000000004</v>
      </c>
      <c r="Y132" s="28">
        <v>478.09500000000003</v>
      </c>
      <c r="Z132" s="28">
        <v>97.575500000000005</v>
      </c>
      <c r="AA132" s="28">
        <v>209.74299999999999</v>
      </c>
      <c r="AB132" s="28">
        <v>42.339700000000001</v>
      </c>
      <c r="AC132" s="28">
        <v>377.06200000000001</v>
      </c>
      <c r="AD132" s="28">
        <v>37.678100000000001</v>
      </c>
      <c r="AE132" s="28">
        <v>54.400300000000001</v>
      </c>
      <c r="AF132" s="28">
        <v>161.35300000000001</v>
      </c>
      <c r="AG132" s="28">
        <v>166.21899999999999</v>
      </c>
      <c r="AH132" s="28">
        <v>49.270600000000002</v>
      </c>
      <c r="AI132" s="28">
        <v>97.674499999999995</v>
      </c>
      <c r="AJ132" s="28">
        <v>185.53399999999999</v>
      </c>
      <c r="AK132" s="28">
        <v>87.200699999999998</v>
      </c>
      <c r="AL132" s="28">
        <v>45.264400000000002</v>
      </c>
      <c r="AM132" s="28">
        <v>186.82599999999999</v>
      </c>
      <c r="AN132" s="28">
        <v>179.40600000000001</v>
      </c>
      <c r="AO132" s="28">
        <v>77.368200000000002</v>
      </c>
      <c r="AP132" s="28">
        <v>149</v>
      </c>
      <c r="AQ132" s="28">
        <v>36.058999999999997</v>
      </c>
      <c r="AR132" s="28">
        <v>584.46900000000005</v>
      </c>
      <c r="AS132" s="28">
        <v>198.881</v>
      </c>
      <c r="AT132" s="28">
        <v>56.663200000000003</v>
      </c>
      <c r="AV132" s="82"/>
      <c r="AW132" s="85"/>
      <c r="AX132" s="22">
        <v>6</v>
      </c>
      <c r="AY132" s="11">
        <v>1065.22</v>
      </c>
      <c r="AZ132" s="11">
        <v>613.495</v>
      </c>
      <c r="BA132" s="11">
        <v>993.22199999999998</v>
      </c>
      <c r="BB132" s="11">
        <v>96.593299999999999</v>
      </c>
      <c r="BC132" s="11">
        <v>156.83000000000001</v>
      </c>
      <c r="BD132" s="11">
        <v>733.11900000000003</v>
      </c>
      <c r="BI132" s="11"/>
      <c r="BJ132" s="11"/>
      <c r="BK132" s="11"/>
    </row>
    <row r="133" spans="8:63" x14ac:dyDescent="0.3">
      <c r="H133" s="82"/>
      <c r="I133" s="85"/>
      <c r="J133" s="22">
        <v>7</v>
      </c>
      <c r="K133" s="11">
        <v>57.4</v>
      </c>
      <c r="L133" s="11">
        <v>60</v>
      </c>
      <c r="M133" s="11">
        <v>39.200000000000003</v>
      </c>
      <c r="N133" s="11">
        <v>7.6</v>
      </c>
      <c r="O133" s="11">
        <v>12.8</v>
      </c>
      <c r="P133" s="11">
        <v>7.8</v>
      </c>
      <c r="Q133" s="11">
        <v>21.4</v>
      </c>
      <c r="R133" s="11">
        <v>35.799999999999997</v>
      </c>
      <c r="T133" s="82"/>
      <c r="U133" s="85"/>
      <c r="V133" s="22">
        <v>7</v>
      </c>
      <c r="W133" s="28">
        <v>591.43799999999999</v>
      </c>
      <c r="X133" s="28">
        <v>77.421199999999999</v>
      </c>
      <c r="Y133" s="28">
        <v>119.73399999999999</v>
      </c>
      <c r="Z133" s="28">
        <v>138.40799999999999</v>
      </c>
      <c r="AA133" s="28">
        <v>143.15</v>
      </c>
      <c r="AB133" s="28">
        <v>64.557900000000004</v>
      </c>
      <c r="AC133" s="28">
        <v>744.28899999999999</v>
      </c>
      <c r="AD133" s="28">
        <v>77.9071</v>
      </c>
      <c r="AE133" s="28">
        <v>55.74</v>
      </c>
      <c r="AF133" s="28">
        <v>209.65</v>
      </c>
      <c r="AG133" s="28">
        <v>317.036</v>
      </c>
      <c r="AH133" s="28">
        <v>120.04600000000001</v>
      </c>
      <c r="AI133" s="28">
        <v>149.78800000000001</v>
      </c>
      <c r="AJ133" s="28">
        <v>94.760400000000004</v>
      </c>
      <c r="AK133" s="28">
        <v>452.95699999999999</v>
      </c>
      <c r="AL133" s="28">
        <v>89.0595</v>
      </c>
      <c r="AM133" s="28">
        <v>129.08199999999999</v>
      </c>
      <c r="AN133" s="28">
        <v>104.111</v>
      </c>
      <c r="AO133" s="28">
        <v>451.17200000000003</v>
      </c>
      <c r="AP133" s="28">
        <v>111.685</v>
      </c>
      <c r="AQ133" s="28">
        <v>41.6755</v>
      </c>
      <c r="AR133" s="28">
        <v>122.423</v>
      </c>
      <c r="AS133" s="28">
        <v>99.119699999999995</v>
      </c>
      <c r="AT133" s="28">
        <v>223.334</v>
      </c>
      <c r="AV133" s="82"/>
      <c r="AW133" s="85"/>
      <c r="AX133" s="22">
        <v>7</v>
      </c>
      <c r="AY133" s="11">
        <v>734.40200000000004</v>
      </c>
      <c r="AZ133" s="11">
        <v>318.97699999999998</v>
      </c>
      <c r="BA133" s="11">
        <v>356.637</v>
      </c>
      <c r="BB133" s="11">
        <v>130.76</v>
      </c>
      <c r="BC133" s="11">
        <v>272.048</v>
      </c>
      <c r="BD133" s="11">
        <v>51.408999999999999</v>
      </c>
      <c r="BI133" s="11"/>
      <c r="BJ133" s="11"/>
      <c r="BK133" s="11"/>
    </row>
    <row r="134" spans="8:63" x14ac:dyDescent="0.3">
      <c r="H134" s="82"/>
      <c r="I134" s="85"/>
      <c r="J134" s="22">
        <v>8</v>
      </c>
      <c r="K134" s="11">
        <v>60</v>
      </c>
      <c r="L134" s="11">
        <v>60</v>
      </c>
      <c r="M134" s="11">
        <v>60</v>
      </c>
      <c r="N134" s="11">
        <v>47.8</v>
      </c>
      <c r="O134" s="11">
        <v>60</v>
      </c>
      <c r="P134" s="11">
        <v>24</v>
      </c>
      <c r="Q134" s="11">
        <v>44.4</v>
      </c>
      <c r="R134" s="11">
        <v>51.2</v>
      </c>
      <c r="T134" s="82"/>
      <c r="U134" s="85"/>
      <c r="V134" s="22">
        <v>8</v>
      </c>
      <c r="W134" s="28">
        <v>673.053</v>
      </c>
      <c r="X134" s="28">
        <v>55.030299999999997</v>
      </c>
      <c r="Y134" s="28">
        <v>122.77800000000001</v>
      </c>
      <c r="Z134" s="28">
        <v>101.29600000000001</v>
      </c>
      <c r="AA134" s="28">
        <v>600.24300000000005</v>
      </c>
      <c r="AB134" s="28">
        <v>166.02699999999999</v>
      </c>
      <c r="AC134" s="28">
        <v>475.98599999999999</v>
      </c>
      <c r="AD134" s="28">
        <v>136.983</v>
      </c>
      <c r="AE134" s="28">
        <v>63.420499999999997</v>
      </c>
      <c r="AF134" s="28">
        <v>1072.8399999999999</v>
      </c>
      <c r="AG134" s="28">
        <v>461.87099999999998</v>
      </c>
      <c r="AH134" s="28">
        <v>90.211799999999997</v>
      </c>
      <c r="AI134" s="28">
        <v>276.291</v>
      </c>
      <c r="AJ134" s="28">
        <v>382.94299999999998</v>
      </c>
      <c r="AK134" s="28">
        <v>262.91699999999997</v>
      </c>
      <c r="AL134" s="28">
        <v>107.503</v>
      </c>
      <c r="AM134" s="28">
        <v>99.451800000000006</v>
      </c>
      <c r="AN134" s="28">
        <v>787.12599999999998</v>
      </c>
      <c r="AO134" s="28">
        <v>365.351</v>
      </c>
      <c r="AP134" s="28">
        <v>110.614</v>
      </c>
      <c r="AQ134" s="28">
        <v>106.316</v>
      </c>
      <c r="AR134" s="28">
        <v>99.626099999999994</v>
      </c>
      <c r="AS134" s="28">
        <v>113.402</v>
      </c>
      <c r="AT134" s="28">
        <v>50.151000000000003</v>
      </c>
      <c r="AV134" s="82"/>
      <c r="AW134" s="85"/>
      <c r="AX134" s="22">
        <v>8</v>
      </c>
      <c r="AY134" s="11">
        <v>598.33000000000004</v>
      </c>
      <c r="AZ134" s="11">
        <v>1073.95</v>
      </c>
      <c r="BA134" s="11">
        <v>592.23</v>
      </c>
      <c r="BB134" s="11">
        <v>392.887</v>
      </c>
      <c r="BC134" s="11">
        <v>178.685</v>
      </c>
      <c r="BD134" s="11">
        <v>117.443</v>
      </c>
      <c r="BI134" s="11"/>
      <c r="BJ134" s="11"/>
      <c r="BK134" s="11"/>
    </row>
    <row r="135" spans="8:63" x14ac:dyDescent="0.3">
      <c r="H135" s="82"/>
      <c r="I135" s="85"/>
      <c r="J135" s="22" t="s">
        <v>10</v>
      </c>
      <c r="K135" s="9">
        <f>AVERAGE(K127:K134)</f>
        <v>54.9</v>
      </c>
      <c r="L135" s="9">
        <f t="shared" ref="L135:R135" si="124">AVERAGE(L127:L134)</f>
        <v>37.75</v>
      </c>
      <c r="M135" s="9">
        <f t="shared" si="124"/>
        <v>42.5</v>
      </c>
      <c r="N135" s="9">
        <f t="shared" si="124"/>
        <v>39.050000000000004</v>
      </c>
      <c r="O135" s="9">
        <f t="shared" si="124"/>
        <v>31.275000000000002</v>
      </c>
      <c r="P135" s="9">
        <f t="shared" si="124"/>
        <v>28.650000000000002</v>
      </c>
      <c r="Q135" s="9">
        <f t="shared" si="124"/>
        <v>22.250000000000004</v>
      </c>
      <c r="R135" s="9">
        <f t="shared" si="124"/>
        <v>23.449999999999996</v>
      </c>
      <c r="T135" s="82"/>
      <c r="U135" s="85"/>
      <c r="V135" s="22" t="s">
        <v>10</v>
      </c>
      <c r="W135" s="9">
        <f>AVERAGE(W127:W134)</f>
        <v>693.188625</v>
      </c>
      <c r="X135" s="9">
        <f t="shared" ref="X135:AT135" si="125">AVERAGE(X127:X134)</f>
        <v>229.86838750000001</v>
      </c>
      <c r="Y135" s="9">
        <f t="shared" si="125"/>
        <v>402.18097499999999</v>
      </c>
      <c r="Z135" s="9">
        <f t="shared" si="125"/>
        <v>178.2615625</v>
      </c>
      <c r="AA135" s="9">
        <f t="shared" si="125"/>
        <v>307.98137500000001</v>
      </c>
      <c r="AB135" s="9">
        <f t="shared" si="125"/>
        <v>266.93934999999999</v>
      </c>
      <c r="AC135" s="9">
        <f t="shared" si="125"/>
        <v>574.58412499999997</v>
      </c>
      <c r="AD135" s="9">
        <f t="shared" si="125"/>
        <v>239.05614999999997</v>
      </c>
      <c r="AE135" s="9">
        <f t="shared" si="125"/>
        <v>233.22313750000001</v>
      </c>
      <c r="AF135" s="9">
        <f t="shared" si="125"/>
        <v>343.56063749999998</v>
      </c>
      <c r="AG135" s="9">
        <f t="shared" si="125"/>
        <v>317.86862500000001</v>
      </c>
      <c r="AH135" s="9">
        <f t="shared" si="125"/>
        <v>206.97730000000001</v>
      </c>
      <c r="AI135" s="9">
        <f t="shared" si="125"/>
        <v>295.34765000000004</v>
      </c>
      <c r="AJ135" s="9">
        <f t="shared" si="125"/>
        <v>152.68712499999998</v>
      </c>
      <c r="AK135" s="9">
        <f t="shared" si="125"/>
        <v>186.47833750000001</v>
      </c>
      <c r="AL135" s="9">
        <f t="shared" si="125"/>
        <v>153.95987500000001</v>
      </c>
      <c r="AM135" s="9">
        <f t="shared" si="125"/>
        <v>126.48316250000001</v>
      </c>
      <c r="AN135" s="9">
        <f t="shared" si="125"/>
        <v>217.76689999999996</v>
      </c>
      <c r="AO135" s="9">
        <f t="shared" si="125"/>
        <v>184.28680000000003</v>
      </c>
      <c r="AP135" s="9">
        <f t="shared" si="125"/>
        <v>212.935</v>
      </c>
      <c r="AQ135" s="9">
        <f t="shared" si="125"/>
        <v>181.94546250000002</v>
      </c>
      <c r="AR135" s="9">
        <f t="shared" si="125"/>
        <v>267.1568125</v>
      </c>
      <c r="AS135" s="9">
        <f t="shared" si="125"/>
        <v>231.37483750000001</v>
      </c>
      <c r="AT135" s="9">
        <f t="shared" si="125"/>
        <v>246.03296250000002</v>
      </c>
      <c r="AV135" s="82"/>
      <c r="AW135" s="85"/>
      <c r="AX135" s="22" t="s">
        <v>10</v>
      </c>
      <c r="AY135" s="9">
        <f t="shared" ref="AY135:BD135" si="126">AVERAGE(AY127:AY134)</f>
        <v>646.15100000000007</v>
      </c>
      <c r="AZ135" s="9">
        <f t="shared" si="126"/>
        <v>604.40262499999994</v>
      </c>
      <c r="BA135" s="9">
        <f t="shared" si="126"/>
        <v>460.69400000000002</v>
      </c>
      <c r="BB135" s="9">
        <f t="shared" si="126"/>
        <v>229.64258749999999</v>
      </c>
      <c r="BC135" s="9">
        <f t="shared" si="126"/>
        <v>167.89517499999999</v>
      </c>
      <c r="BD135" s="9">
        <f t="shared" si="126"/>
        <v>260.17015000000004</v>
      </c>
      <c r="BI135" s="11"/>
      <c r="BJ135" s="11"/>
      <c r="BK135" s="11"/>
    </row>
    <row r="136" spans="8:63" x14ac:dyDescent="0.3">
      <c r="H136" s="82"/>
      <c r="I136" s="86"/>
      <c r="J136" s="22" t="s">
        <v>1</v>
      </c>
      <c r="K136" s="9">
        <f>STDEV(K127:K134)/SQRT(8)</f>
        <v>3.10874343011541</v>
      </c>
      <c r="L136" s="9">
        <f t="shared" ref="L136:R136" si="127">STDEV(L127:L134)/SQRT(8)</f>
        <v>7.9114519165935278</v>
      </c>
      <c r="M136" s="9">
        <f t="shared" si="127"/>
        <v>7.4896118533796985</v>
      </c>
      <c r="N136" s="9">
        <f t="shared" si="127"/>
        <v>7.7465891111600085</v>
      </c>
      <c r="O136" s="9">
        <f t="shared" si="127"/>
        <v>9.1757395575817977</v>
      </c>
      <c r="P136" s="9">
        <f t="shared" si="127"/>
        <v>7.6816804337146367</v>
      </c>
      <c r="Q136" s="9">
        <f t="shared" si="127"/>
        <v>6.4038771738020399</v>
      </c>
      <c r="R136" s="9">
        <f t="shared" si="127"/>
        <v>6.0183944228150636</v>
      </c>
      <c r="T136" s="82"/>
      <c r="U136" s="86"/>
      <c r="V136" s="22" t="s">
        <v>1</v>
      </c>
      <c r="W136" s="9">
        <f>STDEV(W127:W134)/SQRT(8)</f>
        <v>111.76389005973027</v>
      </c>
      <c r="X136" s="9">
        <f t="shared" ref="X136:AT136" si="128">STDEV(X127:X134)/SQRT(8)</f>
        <v>71.000637042978198</v>
      </c>
      <c r="Y136" s="9">
        <f t="shared" si="128"/>
        <v>131.75152266271343</v>
      </c>
      <c r="Z136" s="9">
        <f t="shared" si="128"/>
        <v>27.510115264246362</v>
      </c>
      <c r="AA136" s="9">
        <f t="shared" si="128"/>
        <v>77.341318371400547</v>
      </c>
      <c r="AB136" s="9">
        <f t="shared" si="128"/>
        <v>111.95188699607267</v>
      </c>
      <c r="AC136" s="9">
        <f t="shared" si="128"/>
        <v>129.28073199967878</v>
      </c>
      <c r="AD136" s="9">
        <f t="shared" si="128"/>
        <v>96.429949629570132</v>
      </c>
      <c r="AE136" s="9">
        <f t="shared" si="128"/>
        <v>100.15324383315928</v>
      </c>
      <c r="AF136" s="9">
        <f t="shared" si="128"/>
        <v>125.02826091318018</v>
      </c>
      <c r="AG136" s="9">
        <f t="shared" si="128"/>
        <v>53.532824160221487</v>
      </c>
      <c r="AH136" s="9">
        <f t="shared" si="128"/>
        <v>65.712700883858261</v>
      </c>
      <c r="AI136" s="9">
        <f t="shared" si="128"/>
        <v>100.48591425930231</v>
      </c>
      <c r="AJ136" s="9">
        <f t="shared" si="128"/>
        <v>36.493463867518955</v>
      </c>
      <c r="AK136" s="9">
        <f t="shared" si="128"/>
        <v>42.5551341988876</v>
      </c>
      <c r="AL136" s="9">
        <f t="shared" si="128"/>
        <v>47.357776950219005</v>
      </c>
      <c r="AM136" s="9">
        <f t="shared" si="128"/>
        <v>22.652346006720609</v>
      </c>
      <c r="AN136" s="9">
        <f t="shared" si="128"/>
        <v>85.203338154273212</v>
      </c>
      <c r="AO136" s="9">
        <f t="shared" si="128"/>
        <v>60.067194044619121</v>
      </c>
      <c r="AP136" s="9">
        <f t="shared" si="128"/>
        <v>65.974704978769807</v>
      </c>
      <c r="AQ136" s="9">
        <f t="shared" si="128"/>
        <v>107.5891308280769</v>
      </c>
      <c r="AR136" s="9">
        <f t="shared" si="128"/>
        <v>99.289224186868111</v>
      </c>
      <c r="AS136" s="9">
        <f t="shared" si="128"/>
        <v>48.887583168625348</v>
      </c>
      <c r="AT136" s="9">
        <f t="shared" si="128"/>
        <v>107.79384155060585</v>
      </c>
      <c r="AV136" s="82"/>
      <c r="AW136" s="86"/>
      <c r="AX136" s="22" t="s">
        <v>1</v>
      </c>
      <c r="AY136" s="9">
        <f t="shared" ref="AY136:BD136" si="129">STDEV(AY127:AY134)/SQRT(8)</f>
        <v>134.57578045300613</v>
      </c>
      <c r="AZ136" s="9">
        <f t="shared" si="129"/>
        <v>136.69124175150802</v>
      </c>
      <c r="BA136" s="9">
        <f t="shared" si="129"/>
        <v>100.70078113170574</v>
      </c>
      <c r="BB136" s="9">
        <f t="shared" si="129"/>
        <v>89.73873958135249</v>
      </c>
      <c r="BC136" s="9">
        <f t="shared" si="129"/>
        <v>23.312045374086807</v>
      </c>
      <c r="BD136" s="9">
        <f t="shared" si="129"/>
        <v>104.78618457999366</v>
      </c>
      <c r="BI136" s="11"/>
      <c r="BJ136" s="11"/>
      <c r="BK136" s="11"/>
    </row>
    <row r="137" spans="8:63" x14ac:dyDescent="0.3">
      <c r="H137" s="82"/>
      <c r="I137" s="87" t="s">
        <v>7</v>
      </c>
      <c r="J137" s="25">
        <v>1</v>
      </c>
      <c r="K137" s="11">
        <v>4.5999999999999996</v>
      </c>
      <c r="L137" s="11">
        <v>60</v>
      </c>
      <c r="M137" s="11">
        <v>60</v>
      </c>
      <c r="N137" s="11">
        <v>60</v>
      </c>
      <c r="O137" s="11">
        <v>43</v>
      </c>
      <c r="P137" s="11">
        <v>12</v>
      </c>
      <c r="Q137" s="11">
        <v>60</v>
      </c>
      <c r="R137" s="11">
        <v>60</v>
      </c>
      <c r="T137" s="82"/>
      <c r="U137" s="87" t="s">
        <v>7</v>
      </c>
      <c r="V137" s="25">
        <v>1</v>
      </c>
      <c r="W137" s="28">
        <v>355.44799999999998</v>
      </c>
      <c r="X137" s="28">
        <v>343.608</v>
      </c>
      <c r="Y137" s="28">
        <v>132.30500000000001</v>
      </c>
      <c r="Z137" s="28">
        <v>141.41900000000001</v>
      </c>
      <c r="AA137" s="28">
        <v>508.61900000000003</v>
      </c>
      <c r="AB137" s="28">
        <v>212.203</v>
      </c>
      <c r="AC137" s="28">
        <v>604.024</v>
      </c>
      <c r="AD137" s="28">
        <v>708.58199999999999</v>
      </c>
      <c r="AE137" s="28">
        <v>433.39299999999997</v>
      </c>
      <c r="AF137" s="28">
        <v>327.58300000000003</v>
      </c>
      <c r="AG137" s="28">
        <v>109.48699999999999</v>
      </c>
      <c r="AH137" s="28">
        <v>736.78800000000001</v>
      </c>
      <c r="AI137" s="28">
        <v>855.62099999999998</v>
      </c>
      <c r="AJ137" s="28">
        <v>440.86799999999999</v>
      </c>
      <c r="AK137" s="28">
        <v>383.83800000000002</v>
      </c>
      <c r="AL137" s="28">
        <v>170.75200000000001</v>
      </c>
      <c r="AM137" s="28">
        <v>394.37400000000002</v>
      </c>
      <c r="AN137" s="28">
        <v>385.55200000000002</v>
      </c>
      <c r="AO137" s="28">
        <v>702.67499999999995</v>
      </c>
      <c r="AP137" s="28">
        <v>527.9</v>
      </c>
      <c r="AQ137" s="28">
        <v>681.35</v>
      </c>
      <c r="AR137" s="28">
        <v>548.29399999999998</v>
      </c>
      <c r="AS137" s="28">
        <v>472.98700000000002</v>
      </c>
      <c r="AT137" s="28">
        <v>497.90699999999998</v>
      </c>
      <c r="AV137" s="82"/>
      <c r="AW137" s="87" t="s">
        <v>7</v>
      </c>
      <c r="AX137" s="25">
        <v>1</v>
      </c>
      <c r="AY137" s="11">
        <v>58.438800000000001</v>
      </c>
      <c r="AZ137" s="11">
        <v>693.73500000000001</v>
      </c>
      <c r="BA137" s="11">
        <v>713.81399999999996</v>
      </c>
      <c r="BB137" s="11">
        <v>303.80900000000003</v>
      </c>
      <c r="BC137" s="11">
        <v>199.90199999999999</v>
      </c>
      <c r="BD137" s="11">
        <v>298.53100000000001</v>
      </c>
      <c r="BI137" s="11"/>
      <c r="BJ137" s="11"/>
      <c r="BK137" s="11"/>
    </row>
    <row r="138" spans="8:63" x14ac:dyDescent="0.3">
      <c r="H138" s="82"/>
      <c r="I138" s="88"/>
      <c r="J138" s="25">
        <v>2</v>
      </c>
      <c r="K138" s="11">
        <v>60</v>
      </c>
      <c r="L138" s="11">
        <v>60</v>
      </c>
      <c r="M138" s="11">
        <v>40.4</v>
      </c>
      <c r="N138" s="11">
        <v>22</v>
      </c>
      <c r="O138" s="11">
        <v>5.8</v>
      </c>
      <c r="P138" s="11">
        <v>60</v>
      </c>
      <c r="Q138" s="11">
        <v>35.4</v>
      </c>
      <c r="R138" s="11">
        <v>8.1999999999999993</v>
      </c>
      <c r="T138" s="82"/>
      <c r="U138" s="88"/>
      <c r="V138" s="25">
        <v>2</v>
      </c>
      <c r="W138" s="28">
        <v>1331.96</v>
      </c>
      <c r="X138" s="28">
        <v>734.79200000000003</v>
      </c>
      <c r="Y138" s="28">
        <v>426.94</v>
      </c>
      <c r="Z138" s="28">
        <v>1188.51</v>
      </c>
      <c r="AA138" s="28">
        <v>199.989</v>
      </c>
      <c r="AB138" s="28">
        <v>696.04700000000003</v>
      </c>
      <c r="AC138" s="28">
        <v>150.94200000000001</v>
      </c>
      <c r="AD138" s="28">
        <v>243.584</v>
      </c>
      <c r="AE138" s="28">
        <v>410.387</v>
      </c>
      <c r="AF138" s="28">
        <v>125.438</v>
      </c>
      <c r="AG138" s="28">
        <v>197.84800000000001</v>
      </c>
      <c r="AH138" s="28">
        <v>156.96199999999999</v>
      </c>
      <c r="AI138" s="28">
        <v>1335.97</v>
      </c>
      <c r="AJ138" s="28">
        <v>217.20400000000001</v>
      </c>
      <c r="AK138" s="28">
        <v>288.01400000000001</v>
      </c>
      <c r="AL138" s="28">
        <v>1445</v>
      </c>
      <c r="AM138" s="28">
        <v>41.047600000000003</v>
      </c>
      <c r="AN138" s="28">
        <v>1455.95</v>
      </c>
      <c r="AO138" s="28">
        <v>54.1218</v>
      </c>
      <c r="AP138" s="28">
        <v>148.31700000000001</v>
      </c>
      <c r="AQ138" s="28">
        <v>206.66300000000001</v>
      </c>
      <c r="AR138" s="28">
        <v>138.24199999999999</v>
      </c>
      <c r="AS138" s="28">
        <v>119.77200000000001</v>
      </c>
      <c r="AT138" s="28">
        <v>60.994500000000002</v>
      </c>
      <c r="AV138" s="82"/>
      <c r="AW138" s="88"/>
      <c r="AX138" s="25">
        <v>2</v>
      </c>
      <c r="AY138" s="11">
        <v>189.87100000000001</v>
      </c>
      <c r="AZ138" s="11">
        <v>585.81899999999996</v>
      </c>
      <c r="BA138" s="11">
        <v>198.35599999999999</v>
      </c>
      <c r="BB138" s="11">
        <v>48.845700000000001</v>
      </c>
      <c r="BC138" s="11">
        <v>268.82299999999998</v>
      </c>
      <c r="BD138" s="11">
        <v>48.229100000000003</v>
      </c>
      <c r="BI138" s="11"/>
      <c r="BJ138" s="11"/>
      <c r="BK138" s="11"/>
    </row>
    <row r="139" spans="8:63" x14ac:dyDescent="0.3">
      <c r="H139" s="82"/>
      <c r="I139" s="88"/>
      <c r="J139" s="25">
        <v>3</v>
      </c>
      <c r="K139" s="11">
        <v>60</v>
      </c>
      <c r="L139" s="11">
        <v>51.4</v>
      </c>
      <c r="M139" s="11">
        <v>60</v>
      </c>
      <c r="N139" s="11">
        <v>60</v>
      </c>
      <c r="O139" s="11">
        <v>5.4</v>
      </c>
      <c r="P139" s="11">
        <v>60</v>
      </c>
      <c r="Q139" s="11">
        <v>60</v>
      </c>
      <c r="R139" s="11">
        <v>5</v>
      </c>
      <c r="T139" s="82"/>
      <c r="U139" s="88"/>
      <c r="V139" s="25">
        <v>3</v>
      </c>
      <c r="W139" s="28">
        <v>1377.14</v>
      </c>
      <c r="X139" s="28">
        <v>923.66200000000003</v>
      </c>
      <c r="Y139" s="28">
        <v>443.14400000000001</v>
      </c>
      <c r="Z139" s="28">
        <v>1219.6199999999999</v>
      </c>
      <c r="AA139" s="28">
        <v>360.488</v>
      </c>
      <c r="AB139" s="28">
        <v>506.15800000000002</v>
      </c>
      <c r="AC139" s="28">
        <v>275.77100000000002</v>
      </c>
      <c r="AD139" s="28">
        <v>99.750900000000001</v>
      </c>
      <c r="AE139" s="28">
        <v>879.70799999999997</v>
      </c>
      <c r="AF139" s="28">
        <v>657.34500000000003</v>
      </c>
      <c r="AG139" s="28">
        <v>1042.69</v>
      </c>
      <c r="AH139" s="28">
        <v>679.87</v>
      </c>
      <c r="AI139" s="28">
        <v>931.55499999999995</v>
      </c>
      <c r="AJ139" s="28">
        <v>404.529</v>
      </c>
      <c r="AK139" s="28">
        <v>401.53</v>
      </c>
      <c r="AL139" s="28">
        <v>1034.99</v>
      </c>
      <c r="AM139" s="28">
        <v>131.24600000000001</v>
      </c>
      <c r="AN139" s="28">
        <v>830.07899999999995</v>
      </c>
      <c r="AO139" s="28">
        <v>432.03100000000001</v>
      </c>
      <c r="AP139" s="28">
        <v>579.29999999999995</v>
      </c>
      <c r="AQ139" s="28">
        <v>115.63</v>
      </c>
      <c r="AR139" s="28">
        <v>227.101</v>
      </c>
      <c r="AS139" s="28">
        <v>168.64099999999999</v>
      </c>
      <c r="AT139" s="28">
        <v>317.07299999999998</v>
      </c>
      <c r="AV139" s="82"/>
      <c r="AW139" s="88"/>
      <c r="AX139" s="25">
        <v>3</v>
      </c>
      <c r="AY139" s="11">
        <v>251.251</v>
      </c>
      <c r="AZ139" s="11">
        <v>150.38800000000001</v>
      </c>
      <c r="BA139" s="11">
        <v>122.06399999999999</v>
      </c>
      <c r="BB139" s="11">
        <v>375.673</v>
      </c>
      <c r="BC139" s="11">
        <v>223.86199999999999</v>
      </c>
      <c r="BD139" s="11">
        <v>749.88199999999995</v>
      </c>
      <c r="BI139" s="11"/>
      <c r="BJ139" s="11"/>
      <c r="BK139" s="11"/>
    </row>
    <row r="140" spans="8:63" x14ac:dyDescent="0.3">
      <c r="H140" s="82"/>
      <c r="I140" s="88"/>
      <c r="J140" s="25">
        <v>4</v>
      </c>
      <c r="K140" s="11">
        <v>60</v>
      </c>
      <c r="L140" s="11">
        <v>9</v>
      </c>
      <c r="M140" s="11">
        <v>60</v>
      </c>
      <c r="N140" s="11">
        <v>5.2</v>
      </c>
      <c r="O140" s="11">
        <v>34.799999999999997</v>
      </c>
      <c r="P140" s="11">
        <v>59.4</v>
      </c>
      <c r="Q140" s="11">
        <v>4.8</v>
      </c>
      <c r="R140" s="11">
        <v>11.2</v>
      </c>
      <c r="T140" s="82"/>
      <c r="U140" s="88"/>
      <c r="V140" s="25">
        <v>4</v>
      </c>
      <c r="W140" s="28">
        <v>239.34700000000001</v>
      </c>
      <c r="X140" s="28">
        <v>520.37300000000005</v>
      </c>
      <c r="Y140" s="28">
        <v>185.94900000000001</v>
      </c>
      <c r="Z140" s="28">
        <v>44.197800000000001</v>
      </c>
      <c r="AA140" s="28">
        <v>924.54499999999996</v>
      </c>
      <c r="AB140" s="28">
        <v>1386.15</v>
      </c>
      <c r="AC140" s="28">
        <v>427.63799999999998</v>
      </c>
      <c r="AD140" s="28">
        <v>296.94799999999998</v>
      </c>
      <c r="AE140" s="28">
        <v>1473.96</v>
      </c>
      <c r="AF140" s="28">
        <v>53.2667</v>
      </c>
      <c r="AG140" s="28">
        <v>328.83</v>
      </c>
      <c r="AH140" s="28">
        <v>434.14</v>
      </c>
      <c r="AI140" s="28">
        <v>47.061799999999998</v>
      </c>
      <c r="AJ140" s="28">
        <v>682.46299999999997</v>
      </c>
      <c r="AK140" s="28">
        <v>229.17</v>
      </c>
      <c r="AL140" s="28">
        <v>660.78300000000002</v>
      </c>
      <c r="AM140" s="28">
        <v>327.44499999999999</v>
      </c>
      <c r="AN140" s="28">
        <v>45.642099999999999</v>
      </c>
      <c r="AO140" s="28">
        <v>210.696</v>
      </c>
      <c r="AP140" s="28">
        <v>434.40199999999999</v>
      </c>
      <c r="AQ140" s="28">
        <v>498.21300000000002</v>
      </c>
      <c r="AR140" s="28">
        <v>153.94399999999999</v>
      </c>
      <c r="AS140" s="28">
        <v>250.40299999999999</v>
      </c>
      <c r="AT140" s="28">
        <v>429.00400000000002</v>
      </c>
      <c r="AV140" s="82"/>
      <c r="AW140" s="88"/>
      <c r="AX140" s="25">
        <v>4</v>
      </c>
      <c r="AY140" s="11">
        <v>38.752800000000001</v>
      </c>
      <c r="AZ140" s="11">
        <v>335.98200000000003</v>
      </c>
      <c r="BA140" s="11">
        <v>247.87899999999999</v>
      </c>
      <c r="BB140" s="11">
        <v>241.65799999999999</v>
      </c>
      <c r="BC140" s="11">
        <v>425.02800000000002</v>
      </c>
      <c r="BD140" s="11">
        <v>65.887900000000002</v>
      </c>
      <c r="BI140" s="11"/>
      <c r="BJ140" s="11"/>
      <c r="BK140" s="11"/>
    </row>
    <row r="141" spans="8:63" x14ac:dyDescent="0.3">
      <c r="H141" s="82"/>
      <c r="I141" s="88"/>
      <c r="J141" s="25">
        <v>5</v>
      </c>
      <c r="K141" s="11">
        <v>60</v>
      </c>
      <c r="L141" s="11">
        <v>60</v>
      </c>
      <c r="M141" s="11">
        <v>60</v>
      </c>
      <c r="N141" s="11">
        <v>22.6</v>
      </c>
      <c r="O141" s="11">
        <v>50.2</v>
      </c>
      <c r="P141" s="11">
        <v>26.6</v>
      </c>
      <c r="Q141" s="11">
        <v>15.6</v>
      </c>
      <c r="R141" s="11">
        <v>30</v>
      </c>
      <c r="T141" s="82"/>
      <c r="U141" s="88"/>
      <c r="V141" s="25">
        <v>5</v>
      </c>
      <c r="W141" s="28">
        <v>237.34399999999999</v>
      </c>
      <c r="X141" s="28">
        <v>254.94399999999999</v>
      </c>
      <c r="Y141" s="28">
        <v>171.834</v>
      </c>
      <c r="Z141" s="28">
        <v>482.16399999999999</v>
      </c>
      <c r="AA141" s="28">
        <v>144.982</v>
      </c>
      <c r="AB141" s="28">
        <v>67.013199999999998</v>
      </c>
      <c r="AC141" s="28">
        <v>339.60899999999998</v>
      </c>
      <c r="AD141" s="28">
        <v>140.84899999999999</v>
      </c>
      <c r="AE141" s="28">
        <v>981.76199999999994</v>
      </c>
      <c r="AF141" s="28">
        <v>377.53699999999998</v>
      </c>
      <c r="AG141" s="28">
        <v>95.643199999999993</v>
      </c>
      <c r="AH141" s="28">
        <v>89.057900000000004</v>
      </c>
      <c r="AI141" s="28">
        <v>847.61900000000003</v>
      </c>
      <c r="AJ141" s="28">
        <v>260.79300000000001</v>
      </c>
      <c r="AK141" s="28">
        <v>50.695799999999998</v>
      </c>
      <c r="AL141" s="28">
        <v>312.42500000000001</v>
      </c>
      <c r="AM141" s="28">
        <v>348.57499999999999</v>
      </c>
      <c r="AN141" s="28">
        <v>1057.1099999999999</v>
      </c>
      <c r="AO141" s="28">
        <v>378.40100000000001</v>
      </c>
      <c r="AP141" s="28">
        <v>333.14400000000001</v>
      </c>
      <c r="AQ141" s="28">
        <v>384.02199999999999</v>
      </c>
      <c r="AR141" s="28">
        <v>837.779</v>
      </c>
      <c r="AS141" s="28">
        <v>202.48400000000001</v>
      </c>
      <c r="AT141" s="28">
        <v>467.16</v>
      </c>
      <c r="AV141" s="82"/>
      <c r="AW141" s="88"/>
      <c r="AX141" s="25">
        <v>5</v>
      </c>
      <c r="AY141" s="11">
        <v>522.39</v>
      </c>
      <c r="AZ141" s="11">
        <v>1198.69</v>
      </c>
      <c r="BA141" s="11">
        <v>1057.02</v>
      </c>
      <c r="BB141" s="11">
        <v>406.584</v>
      </c>
      <c r="BC141" s="11">
        <v>230.923</v>
      </c>
      <c r="BD141" s="11">
        <v>238.983</v>
      </c>
      <c r="BI141" s="11"/>
      <c r="BJ141" s="11"/>
      <c r="BK141" s="11"/>
    </row>
    <row r="142" spans="8:63" x14ac:dyDescent="0.3">
      <c r="H142" s="82"/>
      <c r="I142" s="88"/>
      <c r="J142" s="25">
        <v>6</v>
      </c>
      <c r="K142" s="11">
        <v>60</v>
      </c>
      <c r="L142" s="11">
        <v>39</v>
      </c>
      <c r="M142" s="11">
        <v>19.399999999999999</v>
      </c>
      <c r="N142" s="11">
        <v>60</v>
      </c>
      <c r="O142" s="11">
        <v>6.6</v>
      </c>
      <c r="P142" s="11">
        <v>7.8</v>
      </c>
      <c r="Q142" s="11">
        <v>50.4</v>
      </c>
      <c r="R142" s="11">
        <v>60</v>
      </c>
      <c r="T142" s="82"/>
      <c r="U142" s="88"/>
      <c r="V142" s="25">
        <v>6</v>
      </c>
      <c r="W142" s="28">
        <v>450.291</v>
      </c>
      <c r="X142" s="28">
        <v>458.791</v>
      </c>
      <c r="Y142" s="28">
        <v>151.947</v>
      </c>
      <c r="Z142" s="28">
        <v>157.65199999999999</v>
      </c>
      <c r="AA142" s="28">
        <v>276.43400000000003</v>
      </c>
      <c r="AB142" s="28">
        <v>42.922400000000003</v>
      </c>
      <c r="AC142" s="28">
        <v>92.317300000000003</v>
      </c>
      <c r="AD142" s="28">
        <v>55.810600000000001</v>
      </c>
      <c r="AE142" s="28">
        <v>142.38999999999999</v>
      </c>
      <c r="AF142" s="28">
        <v>312.38200000000001</v>
      </c>
      <c r="AG142" s="28">
        <v>97.5291</v>
      </c>
      <c r="AH142" s="28">
        <v>45.513300000000001</v>
      </c>
      <c r="AI142" s="28">
        <v>614.31700000000001</v>
      </c>
      <c r="AJ142" s="28">
        <v>289.95299999999997</v>
      </c>
      <c r="AK142" s="28">
        <v>53.927700000000002</v>
      </c>
      <c r="AL142" s="28">
        <v>334.07799999999997</v>
      </c>
      <c r="AM142" s="28">
        <v>149.34200000000001</v>
      </c>
      <c r="AN142" s="28">
        <v>203.68600000000001</v>
      </c>
      <c r="AO142" s="28">
        <v>152.751</v>
      </c>
      <c r="AP142" s="28">
        <v>1167.7</v>
      </c>
      <c r="AQ142" s="28">
        <v>44.9437</v>
      </c>
      <c r="AR142" s="28">
        <v>113.95099999999999</v>
      </c>
      <c r="AS142" s="28">
        <v>719.40599999999995</v>
      </c>
      <c r="AT142" s="28">
        <v>47.634099999999997</v>
      </c>
      <c r="AV142" s="82"/>
      <c r="AW142" s="88"/>
      <c r="AX142" s="25">
        <v>6</v>
      </c>
      <c r="AY142" s="11">
        <v>862.59400000000005</v>
      </c>
      <c r="AZ142" s="11">
        <v>706.55700000000002</v>
      </c>
      <c r="BA142" s="11">
        <v>287.58100000000002</v>
      </c>
      <c r="BB142" s="11">
        <v>320.75099999999998</v>
      </c>
      <c r="BC142" s="11">
        <v>68.788700000000006</v>
      </c>
      <c r="BD142" s="11">
        <v>778.35900000000004</v>
      </c>
      <c r="BI142" s="11"/>
      <c r="BJ142" s="11"/>
      <c r="BK142" s="11"/>
    </row>
    <row r="143" spans="8:63" x14ac:dyDescent="0.3">
      <c r="H143" s="82"/>
      <c r="I143" s="88"/>
      <c r="J143" s="25">
        <v>7</v>
      </c>
      <c r="K143" s="11">
        <v>60</v>
      </c>
      <c r="L143" s="11">
        <v>54.8</v>
      </c>
      <c r="M143" s="11">
        <v>20</v>
      </c>
      <c r="N143" s="11">
        <v>15.8</v>
      </c>
      <c r="O143" s="11">
        <v>22.6</v>
      </c>
      <c r="P143" s="11">
        <v>60</v>
      </c>
      <c r="Q143" s="11">
        <v>26</v>
      </c>
      <c r="R143" s="11">
        <v>29.2</v>
      </c>
      <c r="T143" s="82"/>
      <c r="U143" s="88"/>
      <c r="V143" s="25">
        <v>7</v>
      </c>
      <c r="W143" s="28">
        <v>215.15600000000001</v>
      </c>
      <c r="X143" s="28">
        <v>423.09199999999998</v>
      </c>
      <c r="Y143" s="28">
        <v>360.78399999999999</v>
      </c>
      <c r="Z143" s="28">
        <v>85.348299999999995</v>
      </c>
      <c r="AA143" s="28">
        <v>340.447</v>
      </c>
      <c r="AB143" s="28">
        <v>381.245</v>
      </c>
      <c r="AC143" s="28">
        <v>181.71299999999999</v>
      </c>
      <c r="AD143" s="28">
        <v>862.99300000000005</v>
      </c>
      <c r="AE143" s="28">
        <v>726.82500000000005</v>
      </c>
      <c r="AF143" s="28">
        <v>278.52100000000002</v>
      </c>
      <c r="AG143" s="28">
        <v>394.05200000000002</v>
      </c>
      <c r="AH143" s="28">
        <v>98.939899999999994</v>
      </c>
      <c r="AI143" s="28">
        <v>105.48099999999999</v>
      </c>
      <c r="AJ143" s="28">
        <v>134.97399999999999</v>
      </c>
      <c r="AK143" s="28">
        <v>41.394799999999996</v>
      </c>
      <c r="AL143" s="28">
        <v>1187.01</v>
      </c>
      <c r="AM143" s="28">
        <v>100.651</v>
      </c>
      <c r="AN143" s="28">
        <v>526.43299999999999</v>
      </c>
      <c r="AO143" s="28">
        <v>59.5687</v>
      </c>
      <c r="AP143" s="28">
        <v>185.32900000000001</v>
      </c>
      <c r="AQ143" s="28">
        <v>61.012999999999998</v>
      </c>
      <c r="AR143" s="28">
        <v>343.64400000000001</v>
      </c>
      <c r="AS143" s="28">
        <v>218.72499999999999</v>
      </c>
      <c r="AT143" s="28">
        <v>156.637</v>
      </c>
      <c r="AV143" s="82"/>
      <c r="AW143" s="88"/>
      <c r="AX143" s="25">
        <v>7</v>
      </c>
      <c r="AY143" s="11">
        <v>525.85</v>
      </c>
      <c r="AZ143" s="11">
        <v>328.98200000000003</v>
      </c>
      <c r="BA143" s="11">
        <v>187.017</v>
      </c>
      <c r="BB143" s="11">
        <v>224.46600000000001</v>
      </c>
      <c r="BC143" s="11">
        <v>153.512</v>
      </c>
      <c r="BD143" s="11">
        <v>44.192700000000002</v>
      </c>
      <c r="BI143" s="11"/>
      <c r="BJ143" s="11"/>
      <c r="BK143" s="11"/>
    </row>
    <row r="144" spans="8:63" x14ac:dyDescent="0.3">
      <c r="H144" s="82"/>
      <c r="I144" s="88"/>
      <c r="J144" s="25">
        <v>8</v>
      </c>
      <c r="K144" s="11">
        <v>60</v>
      </c>
      <c r="L144" s="11">
        <v>60</v>
      </c>
      <c r="M144" s="11">
        <v>60</v>
      </c>
      <c r="N144" s="11">
        <v>60</v>
      </c>
      <c r="O144" s="11">
        <v>31.6</v>
      </c>
      <c r="P144" s="11">
        <v>31.4</v>
      </c>
      <c r="Q144" s="11">
        <v>51.2</v>
      </c>
      <c r="R144" s="11">
        <v>60</v>
      </c>
      <c r="T144" s="82"/>
      <c r="U144" s="88"/>
      <c r="V144" s="25">
        <v>8</v>
      </c>
      <c r="W144" s="28">
        <v>200.398</v>
      </c>
      <c r="X144" s="28">
        <v>555.75099999999998</v>
      </c>
      <c r="Y144" s="28">
        <v>552.178</v>
      </c>
      <c r="Z144" s="28">
        <v>127.77</v>
      </c>
      <c r="AA144" s="28">
        <v>405.10899999999998</v>
      </c>
      <c r="AB144" s="28">
        <v>110.538</v>
      </c>
      <c r="AC144" s="28">
        <v>144.18600000000001</v>
      </c>
      <c r="AD144" s="28">
        <v>129.834</v>
      </c>
      <c r="AE144" s="28">
        <v>123.143</v>
      </c>
      <c r="AF144" s="28">
        <v>229.29300000000001</v>
      </c>
      <c r="AG144" s="28">
        <v>77.287300000000002</v>
      </c>
      <c r="AH144" s="28">
        <v>104.212</v>
      </c>
      <c r="AI144" s="28">
        <v>87.761200000000002</v>
      </c>
      <c r="AJ144" s="28">
        <v>94.0411</v>
      </c>
      <c r="AK144" s="28">
        <v>106.10899999999999</v>
      </c>
      <c r="AL144" s="28">
        <v>182.636</v>
      </c>
      <c r="AM144" s="28">
        <v>90.392200000000003</v>
      </c>
      <c r="AN144" s="28">
        <v>137.43700000000001</v>
      </c>
      <c r="AO144" s="28">
        <v>103.874</v>
      </c>
      <c r="AP144" s="28">
        <v>121.25700000000001</v>
      </c>
      <c r="AQ144" s="28">
        <v>97.423500000000004</v>
      </c>
      <c r="AR144" s="28">
        <v>92.028999999999996</v>
      </c>
      <c r="AS144" s="28">
        <v>116.47799999999999</v>
      </c>
      <c r="AT144" s="28">
        <v>108.60899999999999</v>
      </c>
      <c r="AV144" s="82"/>
      <c r="AW144" s="88"/>
      <c r="AX144" s="25">
        <v>8</v>
      </c>
      <c r="AY144" s="11">
        <v>123.488</v>
      </c>
      <c r="AZ144" s="11">
        <v>140.655</v>
      </c>
      <c r="BA144" s="11">
        <v>98.9619</v>
      </c>
      <c r="BB144" s="11">
        <v>111.845</v>
      </c>
      <c r="BC144" s="11">
        <v>99.736400000000003</v>
      </c>
      <c r="BD144" s="11">
        <v>129.303</v>
      </c>
      <c r="BI144" s="11"/>
      <c r="BJ144" s="11"/>
      <c r="BK144" s="11"/>
    </row>
    <row r="145" spans="8:63" x14ac:dyDescent="0.3">
      <c r="H145" s="82"/>
      <c r="I145" s="88"/>
      <c r="J145" s="25" t="s">
        <v>10</v>
      </c>
      <c r="K145" s="9">
        <f>AVERAGE(K137:K144)</f>
        <v>53.075000000000003</v>
      </c>
      <c r="L145" s="9">
        <f t="shared" ref="L145:R145" si="130">AVERAGE(L137:L144)</f>
        <v>49.274999999999999</v>
      </c>
      <c r="M145" s="9">
        <f t="shared" si="130"/>
        <v>47.474999999999994</v>
      </c>
      <c r="N145" s="9">
        <f t="shared" si="130"/>
        <v>38.200000000000003</v>
      </c>
      <c r="O145" s="9">
        <f t="shared" si="130"/>
        <v>24.999999999999996</v>
      </c>
      <c r="P145" s="9">
        <f t="shared" si="130"/>
        <v>39.65</v>
      </c>
      <c r="Q145" s="9">
        <f t="shared" si="130"/>
        <v>37.925000000000004</v>
      </c>
      <c r="R145" s="9">
        <f t="shared" si="130"/>
        <v>32.950000000000003</v>
      </c>
      <c r="T145" s="82"/>
      <c r="U145" s="88"/>
      <c r="V145" s="25" t="s">
        <v>10</v>
      </c>
      <c r="W145" s="9">
        <f>AVERAGE(W137:W144)</f>
        <v>550.88550000000009</v>
      </c>
      <c r="X145" s="9">
        <f t="shared" ref="X145:AT145" si="131">AVERAGE(X137:X144)</f>
        <v>526.8766250000001</v>
      </c>
      <c r="Y145" s="9">
        <f t="shared" si="131"/>
        <v>303.13512500000002</v>
      </c>
      <c r="Z145" s="9">
        <f t="shared" si="131"/>
        <v>430.83513749999997</v>
      </c>
      <c r="AA145" s="9">
        <f t="shared" si="131"/>
        <v>395.07662500000004</v>
      </c>
      <c r="AB145" s="9">
        <f t="shared" si="131"/>
        <v>425.28457499999996</v>
      </c>
      <c r="AC145" s="9">
        <f t="shared" si="131"/>
        <v>277.0250375</v>
      </c>
      <c r="AD145" s="9">
        <f t="shared" si="131"/>
        <v>317.29393749999997</v>
      </c>
      <c r="AE145" s="9">
        <f t="shared" si="131"/>
        <v>646.44600000000003</v>
      </c>
      <c r="AF145" s="9">
        <f t="shared" si="131"/>
        <v>295.17071250000004</v>
      </c>
      <c r="AG145" s="9">
        <f t="shared" si="131"/>
        <v>292.92082499999998</v>
      </c>
      <c r="AH145" s="9">
        <f t="shared" si="131"/>
        <v>293.18538749999993</v>
      </c>
      <c r="AI145" s="9">
        <f t="shared" si="131"/>
        <v>603.17324999999994</v>
      </c>
      <c r="AJ145" s="9">
        <f t="shared" si="131"/>
        <v>315.6031375</v>
      </c>
      <c r="AK145" s="9">
        <f t="shared" si="131"/>
        <v>194.3349125</v>
      </c>
      <c r="AL145" s="9">
        <f t="shared" si="131"/>
        <v>665.95925000000011</v>
      </c>
      <c r="AM145" s="9">
        <f t="shared" si="131"/>
        <v>197.88410000000002</v>
      </c>
      <c r="AN145" s="9">
        <f t="shared" si="131"/>
        <v>580.23613750000004</v>
      </c>
      <c r="AO145" s="9">
        <f t="shared" si="131"/>
        <v>261.76481250000001</v>
      </c>
      <c r="AP145" s="9">
        <f t="shared" si="131"/>
        <v>437.16862500000002</v>
      </c>
      <c r="AQ145" s="9">
        <f t="shared" si="131"/>
        <v>261.15727499999997</v>
      </c>
      <c r="AR145" s="9">
        <f t="shared" si="131"/>
        <v>306.87299999999999</v>
      </c>
      <c r="AS145" s="9">
        <f t="shared" si="131"/>
        <v>283.61200000000002</v>
      </c>
      <c r="AT145" s="9">
        <f t="shared" si="131"/>
        <v>260.62732499999998</v>
      </c>
      <c r="AV145" s="82"/>
      <c r="AW145" s="88"/>
      <c r="AX145" s="25" t="s">
        <v>10</v>
      </c>
      <c r="AY145" s="9">
        <f t="shared" ref="AY145:BD145" si="132">AVERAGE(AY137:AY144)</f>
        <v>321.57944999999995</v>
      </c>
      <c r="AZ145" s="9">
        <f t="shared" si="132"/>
        <v>517.601</v>
      </c>
      <c r="BA145" s="9">
        <f t="shared" si="132"/>
        <v>364.08661249999994</v>
      </c>
      <c r="BB145" s="9">
        <f t="shared" si="132"/>
        <v>254.20396250000002</v>
      </c>
      <c r="BC145" s="9">
        <f t="shared" si="132"/>
        <v>208.8218875</v>
      </c>
      <c r="BD145" s="9">
        <f t="shared" si="132"/>
        <v>294.17096249999997</v>
      </c>
      <c r="BI145" s="11"/>
      <c r="BJ145" s="11"/>
      <c r="BK145" s="11"/>
    </row>
    <row r="146" spans="8:63" x14ac:dyDescent="0.3">
      <c r="H146" s="83"/>
      <c r="I146" s="89"/>
      <c r="J146" s="25" t="s">
        <v>1</v>
      </c>
      <c r="K146" s="9">
        <f>STDEV(K137:K144)/SQRT(8)</f>
        <v>6.9249999999999945</v>
      </c>
      <c r="L146" s="9">
        <f t="shared" ref="L146:R146" si="133">STDEV(L137:L144)/SQRT(8)</f>
        <v>6.3002196673721533</v>
      </c>
      <c r="M146" s="9">
        <f t="shared" si="133"/>
        <v>6.5157981092111852</v>
      </c>
      <c r="N146" s="9">
        <f t="shared" si="133"/>
        <v>8.448922162872945</v>
      </c>
      <c r="O146" s="9">
        <f t="shared" si="133"/>
        <v>6.261788881781313</v>
      </c>
      <c r="P146" s="9">
        <f t="shared" si="133"/>
        <v>8.0730371342778149</v>
      </c>
      <c r="Q146" s="9">
        <f t="shared" si="133"/>
        <v>7.3808572382500754</v>
      </c>
      <c r="R146" s="9">
        <f t="shared" si="133"/>
        <v>8.5405545152859599</v>
      </c>
      <c r="T146" s="83"/>
      <c r="U146" s="89"/>
      <c r="V146" s="25" t="s">
        <v>1</v>
      </c>
      <c r="W146" s="9">
        <f>STDEV(W137:W144)/SQRT(8)</f>
        <v>177.88485627687041</v>
      </c>
      <c r="X146" s="9">
        <f t="shared" ref="X146:AT146" si="134">STDEV(X137:X144)/SQRT(8)</f>
        <v>76.120804577314786</v>
      </c>
      <c r="Y146" s="9">
        <f t="shared" si="134"/>
        <v>57.210331327990744</v>
      </c>
      <c r="Z146" s="9">
        <f t="shared" si="134"/>
        <v>175.15178107458573</v>
      </c>
      <c r="AA146" s="9">
        <f t="shared" si="134"/>
        <v>85.793837591914254</v>
      </c>
      <c r="AB146" s="9">
        <f t="shared" si="134"/>
        <v>159.46803451988401</v>
      </c>
      <c r="AC146" s="9">
        <f t="shared" si="134"/>
        <v>61.277382499476261</v>
      </c>
      <c r="AD146" s="9">
        <f t="shared" si="134"/>
        <v>106.79699365578223</v>
      </c>
      <c r="AE146" s="9">
        <f t="shared" si="134"/>
        <v>162.95935610561651</v>
      </c>
      <c r="AF146" s="9">
        <f t="shared" si="134"/>
        <v>64.260218132414636</v>
      </c>
      <c r="AG146" s="9">
        <f t="shared" si="134"/>
        <v>114.94966398555056</v>
      </c>
      <c r="AH146" s="9">
        <f t="shared" si="134"/>
        <v>100.10574998872701</v>
      </c>
      <c r="AI146" s="9">
        <f t="shared" si="134"/>
        <v>168.55692799981659</v>
      </c>
      <c r="AJ146" s="9">
        <f t="shared" si="134"/>
        <v>67.2477225151341</v>
      </c>
      <c r="AK146" s="9">
        <f t="shared" si="134"/>
        <v>53.510904900294584</v>
      </c>
      <c r="AL146" s="9">
        <f t="shared" si="134"/>
        <v>175.69108831338329</v>
      </c>
      <c r="AM146" s="9">
        <f t="shared" si="134"/>
        <v>48.274789862515192</v>
      </c>
      <c r="AN146" s="9">
        <f t="shared" si="134"/>
        <v>175.31367112183611</v>
      </c>
      <c r="AO146" s="9">
        <f t="shared" si="134"/>
        <v>80.224773563947082</v>
      </c>
      <c r="AP146" s="9">
        <f t="shared" si="134"/>
        <v>120.97793405970737</v>
      </c>
      <c r="AQ146" s="9">
        <f t="shared" si="134"/>
        <v>82.981892089859755</v>
      </c>
      <c r="AR146" s="9">
        <f t="shared" si="134"/>
        <v>92.876789938913944</v>
      </c>
      <c r="AS146" s="9">
        <f t="shared" si="134"/>
        <v>73.880920634394585</v>
      </c>
      <c r="AT146" s="9">
        <f t="shared" si="134"/>
        <v>66.766804527802876</v>
      </c>
      <c r="AV146" s="83"/>
      <c r="AW146" s="89"/>
      <c r="AX146" s="25" t="s">
        <v>1</v>
      </c>
      <c r="AY146" s="9">
        <f t="shared" ref="AY146:BD146" si="135">STDEV(AY137:AY144)/SQRT(8)</f>
        <v>102.25278749054614</v>
      </c>
      <c r="AZ146" s="9">
        <f t="shared" si="135"/>
        <v>125.41073518243959</v>
      </c>
      <c r="BA146" s="9">
        <f t="shared" si="135"/>
        <v>120.23114529616997</v>
      </c>
      <c r="BB146" s="9">
        <f t="shared" si="135"/>
        <v>43.985267138732844</v>
      </c>
      <c r="BC146" s="9">
        <f t="shared" si="135"/>
        <v>39.121506227884062</v>
      </c>
      <c r="BD146" s="9">
        <f t="shared" si="135"/>
        <v>107.52462007315704</v>
      </c>
      <c r="BI146" s="11"/>
      <c r="BJ146" s="11"/>
      <c r="BK146" s="11"/>
    </row>
    <row r="147" spans="8:63" x14ac:dyDescent="0.3">
      <c r="J147" s="8" t="s">
        <v>10</v>
      </c>
      <c r="K147" s="10">
        <f>AVERAGE(K127:K134,K137:K144)</f>
        <v>53.987499999999997</v>
      </c>
      <c r="L147" s="10">
        <f t="shared" ref="L147:R147" si="136">AVERAGE(L127:L134,L137:L144)</f>
        <v>43.512499999999996</v>
      </c>
      <c r="M147" s="10">
        <f t="shared" si="136"/>
        <v>44.987499999999997</v>
      </c>
      <c r="N147" s="10">
        <f t="shared" si="136"/>
        <v>38.625</v>
      </c>
      <c r="O147" s="10">
        <f t="shared" si="136"/>
        <v>28.137500000000006</v>
      </c>
      <c r="P147" s="10">
        <f t="shared" si="136"/>
        <v>34.15</v>
      </c>
      <c r="Q147" s="10">
        <f t="shared" si="136"/>
        <v>30.087500000000002</v>
      </c>
      <c r="R147" s="10">
        <f t="shared" si="136"/>
        <v>28.199999999999996</v>
      </c>
      <c r="V147" s="8" t="s">
        <v>10</v>
      </c>
      <c r="W147" s="10">
        <f t="shared" ref="W147:AT147" si="137">AVERAGE(W127:W134,W137:W144)</f>
        <v>622.03706249999993</v>
      </c>
      <c r="X147" s="10">
        <f t="shared" si="137"/>
        <v>378.37250625000007</v>
      </c>
      <c r="Y147" s="10">
        <f t="shared" si="137"/>
        <v>352.65804999999995</v>
      </c>
      <c r="Z147" s="10">
        <f t="shared" si="137"/>
        <v>304.54834999999997</v>
      </c>
      <c r="AA147" s="10">
        <f t="shared" si="137"/>
        <v>351.52900000000005</v>
      </c>
      <c r="AB147" s="10">
        <f t="shared" si="137"/>
        <v>346.1119625</v>
      </c>
      <c r="AC147" s="10">
        <f t="shared" si="137"/>
        <v>425.80458124999996</v>
      </c>
      <c r="AD147" s="10">
        <f t="shared" si="137"/>
        <v>278.17504374999999</v>
      </c>
      <c r="AE147" s="10">
        <f t="shared" si="137"/>
        <v>439.83456875000002</v>
      </c>
      <c r="AF147" s="10">
        <f t="shared" si="137"/>
        <v>319.36567499999995</v>
      </c>
      <c r="AG147" s="10">
        <f t="shared" si="137"/>
        <v>305.39472499999999</v>
      </c>
      <c r="AH147" s="10">
        <f t="shared" si="137"/>
        <v>250.08134374999997</v>
      </c>
      <c r="AI147" s="10">
        <f t="shared" si="137"/>
        <v>449.26045000000005</v>
      </c>
      <c r="AJ147" s="10">
        <f t="shared" si="137"/>
        <v>234.14513124999999</v>
      </c>
      <c r="AK147" s="10">
        <f t="shared" si="137"/>
        <v>190.40662500000002</v>
      </c>
      <c r="AL147" s="10">
        <f t="shared" si="137"/>
        <v>409.95956250000006</v>
      </c>
      <c r="AM147" s="10">
        <f t="shared" si="137"/>
        <v>162.18363125000002</v>
      </c>
      <c r="AN147" s="10">
        <f t="shared" si="137"/>
        <v>399.00151874999995</v>
      </c>
      <c r="AO147" s="10">
        <f t="shared" si="137"/>
        <v>223.02580624999996</v>
      </c>
      <c r="AP147" s="10">
        <f t="shared" si="137"/>
        <v>325.05181249999998</v>
      </c>
      <c r="AQ147" s="10">
        <f t="shared" si="137"/>
        <v>221.55136874999999</v>
      </c>
      <c r="AR147" s="10">
        <f t="shared" si="137"/>
        <v>287.01490624999997</v>
      </c>
      <c r="AS147" s="10">
        <f t="shared" si="137"/>
        <v>257.49341874999999</v>
      </c>
      <c r="AT147" s="10">
        <f t="shared" si="137"/>
        <v>253.33014374999999</v>
      </c>
      <c r="AX147" s="8" t="s">
        <v>10</v>
      </c>
      <c r="AY147" s="10">
        <f t="shared" ref="AY147:BD147" si="138">AVERAGE(AY127:AY134,AY137:AY144)</f>
        <v>483.86522500000012</v>
      </c>
      <c r="AZ147" s="10">
        <f t="shared" si="138"/>
        <v>561.00181250000003</v>
      </c>
      <c r="BA147" s="10">
        <f t="shared" si="138"/>
        <v>412.39030624999998</v>
      </c>
      <c r="BB147" s="10">
        <f t="shared" si="138"/>
        <v>241.92327499999993</v>
      </c>
      <c r="BC147" s="10">
        <f t="shared" si="138"/>
        <v>188.35853125</v>
      </c>
      <c r="BD147" s="10">
        <f t="shared" si="138"/>
        <v>277.17055625</v>
      </c>
      <c r="BI147" s="11"/>
      <c r="BJ147" s="11"/>
      <c r="BK147" s="11"/>
    </row>
    <row r="148" spans="8:63" x14ac:dyDescent="0.3">
      <c r="J148" s="8" t="s">
        <v>1</v>
      </c>
      <c r="K148" s="10">
        <f>STDEV(K127:K134,K137:K144)/SQRT(16)</f>
        <v>3.6742558770450411</v>
      </c>
      <c r="L148" s="10">
        <f t="shared" ref="L148:R148" si="139">STDEV(L127:L134,L137:L144)/SQRT(16)</f>
        <v>5.1068571140510048</v>
      </c>
      <c r="M148" s="10">
        <f t="shared" si="139"/>
        <v>4.8381287274454952</v>
      </c>
      <c r="N148" s="10">
        <f t="shared" si="139"/>
        <v>5.538106625914673</v>
      </c>
      <c r="O148" s="10">
        <f t="shared" si="139"/>
        <v>5.4268382062363569</v>
      </c>
      <c r="P148" s="10">
        <f t="shared" si="139"/>
        <v>5.5670908022054046</v>
      </c>
      <c r="Q148" s="10">
        <f t="shared" si="139"/>
        <v>5.135691084622076</v>
      </c>
      <c r="R148" s="10">
        <f t="shared" si="139"/>
        <v>5.1937783292448421</v>
      </c>
      <c r="V148" s="8" t="s">
        <v>1</v>
      </c>
      <c r="W148" s="10">
        <f t="shared" ref="W148:AT148" si="140">STDEV(W127:W134,W137:W144)/SQRT(16)</f>
        <v>103.12846587143423</v>
      </c>
      <c r="X148" s="10">
        <f t="shared" si="140"/>
        <v>63.233751014647673</v>
      </c>
      <c r="Y148" s="10">
        <f t="shared" si="140"/>
        <v>70.55150372678699</v>
      </c>
      <c r="Z148" s="10">
        <f t="shared" si="140"/>
        <v>91.640852495362296</v>
      </c>
      <c r="AA148" s="10">
        <f t="shared" si="140"/>
        <v>56.917667426877784</v>
      </c>
      <c r="AB148" s="10">
        <f t="shared" si="140"/>
        <v>96.31191660250991</v>
      </c>
      <c r="AC148" s="10">
        <f t="shared" si="140"/>
        <v>79.067414734397303</v>
      </c>
      <c r="AD148" s="10">
        <f t="shared" si="140"/>
        <v>70.235533972667042</v>
      </c>
      <c r="AE148" s="10">
        <f t="shared" si="140"/>
        <v>106.68982066329427</v>
      </c>
      <c r="AF148" s="10">
        <f t="shared" si="140"/>
        <v>68.191124557025091</v>
      </c>
      <c r="AG148" s="10">
        <f t="shared" si="140"/>
        <v>61.336643738508435</v>
      </c>
      <c r="AH148" s="10">
        <f t="shared" si="140"/>
        <v>58.904204389557357</v>
      </c>
      <c r="AI148" s="10">
        <f t="shared" si="140"/>
        <v>102.78461275835058</v>
      </c>
      <c r="AJ148" s="10">
        <f t="shared" si="140"/>
        <v>42.524117542913928</v>
      </c>
      <c r="AK148" s="10">
        <f t="shared" si="140"/>
        <v>33.041064155028472</v>
      </c>
      <c r="AL148" s="10">
        <f t="shared" si="140"/>
        <v>109.97613420693443</v>
      </c>
      <c r="AM148" s="10">
        <f t="shared" si="140"/>
        <v>27.358201542430116</v>
      </c>
      <c r="AN148" s="10">
        <f t="shared" si="140"/>
        <v>105.14330203280397</v>
      </c>
      <c r="AO148" s="10">
        <f t="shared" si="140"/>
        <v>49.433455562988478</v>
      </c>
      <c r="AP148" s="10">
        <f t="shared" si="140"/>
        <v>72.585263627234667</v>
      </c>
      <c r="AQ148" s="10">
        <f t="shared" si="140"/>
        <v>66.42468517798855</v>
      </c>
      <c r="AR148" s="10">
        <f t="shared" si="140"/>
        <v>65.873572044657053</v>
      </c>
      <c r="AS148" s="10">
        <f t="shared" si="140"/>
        <v>43.32168976621702</v>
      </c>
      <c r="AT148" s="10">
        <f t="shared" si="140"/>
        <v>61.277436562470371</v>
      </c>
      <c r="AX148" s="8" t="s">
        <v>1</v>
      </c>
      <c r="AY148" s="10">
        <f t="shared" ref="AY148:BD148" si="141">STDEV(AY127:AY134,AY137:AY144)/SQRT(16)</f>
        <v>91.767325007971181</v>
      </c>
      <c r="AZ148" s="10">
        <f t="shared" si="141"/>
        <v>90.305721034218848</v>
      </c>
      <c r="BA148" s="10">
        <f t="shared" si="141"/>
        <v>76.776672455058176</v>
      </c>
      <c r="BB148" s="10">
        <f t="shared" si="141"/>
        <v>48.379005887317753</v>
      </c>
      <c r="BC148" s="10">
        <f t="shared" si="141"/>
        <v>22.623810363907737</v>
      </c>
      <c r="BD148" s="10">
        <f t="shared" si="141"/>
        <v>72.656691921734435</v>
      </c>
      <c r="BI148" s="11"/>
      <c r="BJ148" s="11"/>
      <c r="BK148" s="11"/>
    </row>
    <row r="149" spans="8:63" x14ac:dyDescent="0.3">
      <c r="AY149" s="11"/>
      <c r="AZ149" s="11"/>
      <c r="BA149" s="11"/>
      <c r="BB149" s="11"/>
      <c r="BC149" s="11"/>
      <c r="BD149" s="11"/>
      <c r="BI149" s="11"/>
      <c r="BJ149" s="11"/>
      <c r="BK149" s="11"/>
    </row>
    <row r="150" spans="8:63" x14ac:dyDescent="0.3"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V150" s="62"/>
      <c r="AW150" s="62"/>
      <c r="AX150" s="62"/>
      <c r="AY150" s="62"/>
      <c r="AZ150" s="62"/>
      <c r="BA150" s="62"/>
      <c r="BB150" s="62"/>
      <c r="BC150" s="62"/>
      <c r="BD150" s="62"/>
      <c r="BI150" s="11"/>
      <c r="BJ150" s="11"/>
      <c r="BK150" s="11"/>
    </row>
    <row r="151" spans="8:63" x14ac:dyDescent="0.3">
      <c r="BI151" s="11"/>
      <c r="BJ151" s="11"/>
      <c r="BK151" s="11"/>
    </row>
    <row r="152" spans="8:63" x14ac:dyDescent="0.3">
      <c r="H152" s="109" t="s">
        <v>3</v>
      </c>
      <c r="I152" s="110" t="s">
        <v>5</v>
      </c>
      <c r="J152" s="110" t="s">
        <v>0</v>
      </c>
      <c r="K152" s="119" t="s">
        <v>52</v>
      </c>
      <c r="L152" s="119"/>
      <c r="M152" s="119"/>
      <c r="N152" s="119"/>
      <c r="O152" s="119"/>
      <c r="P152" s="119"/>
      <c r="Q152" s="119"/>
      <c r="R152" s="119"/>
      <c r="T152" s="109" t="s">
        <v>3</v>
      </c>
      <c r="U152" s="110" t="s">
        <v>5</v>
      </c>
      <c r="V152" s="110" t="s">
        <v>0</v>
      </c>
      <c r="W152" s="119" t="s">
        <v>52</v>
      </c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Q152" s="119"/>
      <c r="AR152" s="119"/>
      <c r="AS152" s="119"/>
      <c r="AT152" s="119"/>
      <c r="AV152" s="109" t="s">
        <v>3</v>
      </c>
      <c r="AW152" s="110" t="s">
        <v>5</v>
      </c>
      <c r="AX152" s="110" t="s">
        <v>0</v>
      </c>
      <c r="AY152" s="109" t="s">
        <v>52</v>
      </c>
      <c r="AZ152" s="109"/>
      <c r="BA152" s="109"/>
      <c r="BB152" s="109"/>
      <c r="BC152" s="109"/>
      <c r="BD152" s="109"/>
      <c r="BI152" s="11"/>
      <c r="BJ152" s="11"/>
      <c r="BK152" s="11"/>
    </row>
    <row r="153" spans="8:63" x14ac:dyDescent="0.3">
      <c r="H153" s="109"/>
      <c r="I153" s="111"/>
      <c r="J153" s="111"/>
      <c r="K153" s="123" t="s">
        <v>11</v>
      </c>
      <c r="L153" s="124"/>
      <c r="M153" s="124"/>
      <c r="N153" s="125"/>
      <c r="O153" s="123" t="s">
        <v>12</v>
      </c>
      <c r="P153" s="124"/>
      <c r="Q153" s="124"/>
      <c r="R153" s="125"/>
      <c r="T153" s="109"/>
      <c r="U153" s="111"/>
      <c r="V153" s="111"/>
      <c r="W153" s="120" t="s">
        <v>11</v>
      </c>
      <c r="X153" s="121"/>
      <c r="Y153" s="121"/>
      <c r="Z153" s="121"/>
      <c r="AA153" s="121"/>
      <c r="AB153" s="122"/>
      <c r="AC153" s="120" t="s">
        <v>12</v>
      </c>
      <c r="AD153" s="121"/>
      <c r="AE153" s="121"/>
      <c r="AF153" s="121"/>
      <c r="AG153" s="121"/>
      <c r="AH153" s="122"/>
      <c r="AI153" s="120" t="s">
        <v>13</v>
      </c>
      <c r="AJ153" s="121"/>
      <c r="AK153" s="121"/>
      <c r="AL153" s="121"/>
      <c r="AM153" s="121"/>
      <c r="AN153" s="122"/>
      <c r="AO153" s="123" t="s">
        <v>14</v>
      </c>
      <c r="AP153" s="124"/>
      <c r="AQ153" s="124"/>
      <c r="AR153" s="124"/>
      <c r="AS153" s="124"/>
      <c r="AT153" s="125"/>
      <c r="AV153" s="109"/>
      <c r="AW153" s="111"/>
      <c r="AX153" s="111"/>
      <c r="AY153" s="109"/>
      <c r="AZ153" s="109"/>
      <c r="BA153" s="109"/>
      <c r="BB153" s="109"/>
      <c r="BC153" s="109"/>
      <c r="BD153" s="109"/>
      <c r="BI153" s="11"/>
      <c r="BJ153" s="11"/>
      <c r="BK153" s="11"/>
    </row>
    <row r="154" spans="8:63" x14ac:dyDescent="0.3">
      <c r="H154" s="109"/>
      <c r="I154" s="112"/>
      <c r="J154" s="112"/>
      <c r="K154" s="60" t="s">
        <v>46</v>
      </c>
      <c r="L154" s="60" t="s">
        <v>47</v>
      </c>
      <c r="M154" s="60" t="s">
        <v>48</v>
      </c>
      <c r="N154" s="60" t="s">
        <v>49</v>
      </c>
      <c r="O154" s="60" t="s">
        <v>46</v>
      </c>
      <c r="P154" s="60" t="s">
        <v>47</v>
      </c>
      <c r="Q154" s="60" t="s">
        <v>48</v>
      </c>
      <c r="R154" s="60" t="s">
        <v>49</v>
      </c>
      <c r="T154" s="109"/>
      <c r="U154" s="112"/>
      <c r="V154" s="112"/>
      <c r="W154" s="60" t="s">
        <v>58</v>
      </c>
      <c r="X154" s="60" t="s">
        <v>54</v>
      </c>
      <c r="Y154" s="60" t="s">
        <v>55</v>
      </c>
      <c r="Z154" s="60" t="s">
        <v>56</v>
      </c>
      <c r="AA154" s="60" t="s">
        <v>59</v>
      </c>
      <c r="AB154" s="60" t="s">
        <v>60</v>
      </c>
      <c r="AC154" s="60" t="s">
        <v>58</v>
      </c>
      <c r="AD154" s="60" t="s">
        <v>54</v>
      </c>
      <c r="AE154" s="60" t="s">
        <v>55</v>
      </c>
      <c r="AF154" s="60" t="s">
        <v>56</v>
      </c>
      <c r="AG154" s="60" t="s">
        <v>59</v>
      </c>
      <c r="AH154" s="60" t="s">
        <v>60</v>
      </c>
      <c r="AI154" s="60" t="s">
        <v>58</v>
      </c>
      <c r="AJ154" s="60" t="s">
        <v>54</v>
      </c>
      <c r="AK154" s="60" t="s">
        <v>55</v>
      </c>
      <c r="AL154" s="60" t="s">
        <v>56</v>
      </c>
      <c r="AM154" s="60" t="s">
        <v>59</v>
      </c>
      <c r="AN154" s="60" t="s">
        <v>60</v>
      </c>
      <c r="AO154" s="60" t="s">
        <v>58</v>
      </c>
      <c r="AP154" s="60" t="s">
        <v>54</v>
      </c>
      <c r="AQ154" s="60" t="s">
        <v>55</v>
      </c>
      <c r="AR154" s="60" t="s">
        <v>56</v>
      </c>
      <c r="AS154" s="60" t="s">
        <v>59</v>
      </c>
      <c r="AT154" s="60" t="s">
        <v>60</v>
      </c>
      <c r="AV154" s="109"/>
      <c r="AW154" s="112"/>
      <c r="AX154" s="112"/>
      <c r="AY154" s="60" t="s">
        <v>58</v>
      </c>
      <c r="AZ154" s="60" t="s">
        <v>54</v>
      </c>
      <c r="BA154" s="60" t="s">
        <v>55</v>
      </c>
      <c r="BB154" s="60" t="s">
        <v>56</v>
      </c>
      <c r="BC154" s="60" t="s">
        <v>59</v>
      </c>
      <c r="BD154" s="60" t="s">
        <v>60</v>
      </c>
      <c r="BI154" s="11"/>
      <c r="BJ154" s="11"/>
      <c r="BK154" s="11"/>
    </row>
    <row r="155" spans="8:63" x14ac:dyDescent="0.3">
      <c r="H155" s="90" t="s">
        <v>4</v>
      </c>
      <c r="I155" s="93" t="s">
        <v>6</v>
      </c>
      <c r="J155" s="49">
        <v>1</v>
      </c>
      <c r="K155" s="28">
        <v>21.578666666666667</v>
      </c>
      <c r="L155" s="28">
        <v>17.796833333333332</v>
      </c>
      <c r="M155" s="28">
        <v>20.821538461538463</v>
      </c>
      <c r="N155" s="28">
        <v>19.407068273092371</v>
      </c>
      <c r="O155" s="28">
        <v>20.311444444444444</v>
      </c>
      <c r="P155" s="28">
        <v>20.850466666666666</v>
      </c>
      <c r="Q155" s="28">
        <v>15.039193548387095</v>
      </c>
      <c r="R155" s="28">
        <v>13.989444444444445</v>
      </c>
      <c r="T155" s="90" t="s">
        <v>4</v>
      </c>
      <c r="U155" s="93" t="s">
        <v>6</v>
      </c>
      <c r="V155" s="49">
        <v>1</v>
      </c>
      <c r="W155" s="28">
        <v>22.347899999999999</v>
      </c>
      <c r="X155" s="28">
        <v>19.113199999999999</v>
      </c>
      <c r="Y155" s="28">
        <v>17.410900000000002</v>
      </c>
      <c r="Z155" s="28">
        <v>18.873200000000001</v>
      </c>
      <c r="AA155" s="28">
        <v>17.762699999999999</v>
      </c>
      <c r="AB155" s="28">
        <v>19.617100000000001</v>
      </c>
      <c r="AC155" s="28">
        <v>24.369800000000001</v>
      </c>
      <c r="AD155" s="28">
        <v>27.081299999999999</v>
      </c>
      <c r="AE155" s="28">
        <v>21.839400000000001</v>
      </c>
      <c r="AF155" s="28">
        <v>24.285399999999999</v>
      </c>
      <c r="AG155" s="28">
        <v>12.4313</v>
      </c>
      <c r="AH155" s="28">
        <v>22.148</v>
      </c>
      <c r="AI155" s="28">
        <v>20.617599999999999</v>
      </c>
      <c r="AJ155" s="28">
        <v>20.051500000000001</v>
      </c>
      <c r="AK155" s="28">
        <v>22.118600000000001</v>
      </c>
      <c r="AL155" s="28">
        <v>23.991900000000001</v>
      </c>
      <c r="AM155" s="28">
        <v>18.1738</v>
      </c>
      <c r="AN155" s="28">
        <v>19.853999999999999</v>
      </c>
      <c r="AO155" s="28">
        <v>10.9354</v>
      </c>
      <c r="AP155" s="28">
        <v>20.6113</v>
      </c>
      <c r="AQ155" s="28">
        <v>18.805299999999999</v>
      </c>
      <c r="AR155" s="28">
        <v>20.0244</v>
      </c>
      <c r="AS155" s="28">
        <v>21.316299999999998</v>
      </c>
      <c r="AT155" s="28">
        <v>15.5579</v>
      </c>
      <c r="AV155" s="90" t="s">
        <v>4</v>
      </c>
      <c r="AW155" s="93" t="s">
        <v>6</v>
      </c>
      <c r="AX155" s="49">
        <v>1</v>
      </c>
      <c r="AY155" s="51">
        <v>16.202000000000002</v>
      </c>
      <c r="AZ155" s="51">
        <v>17.974599999999999</v>
      </c>
      <c r="BA155" s="51">
        <v>22.724699999999999</v>
      </c>
      <c r="BB155" s="51">
        <v>11.240600000000001</v>
      </c>
      <c r="BC155" s="51">
        <v>18.453900000000001</v>
      </c>
      <c r="BD155" s="51">
        <v>20.042899999999999</v>
      </c>
      <c r="BI155" s="11"/>
      <c r="BJ155" s="11"/>
      <c r="BK155" s="11"/>
    </row>
    <row r="156" spans="8:63" x14ac:dyDescent="0.3">
      <c r="H156" s="91"/>
      <c r="I156" s="94"/>
      <c r="J156" s="49">
        <v>2</v>
      </c>
      <c r="K156" s="28">
        <v>17.924014084507043</v>
      </c>
      <c r="L156" s="28">
        <v>19.844642857142855</v>
      </c>
      <c r="M156" s="28">
        <v>16.479033333333334</v>
      </c>
      <c r="N156" s="28">
        <v>12.55590909090909</v>
      </c>
      <c r="O156" s="28">
        <v>13.346746031746033</v>
      </c>
      <c r="P156" s="28">
        <v>17.764949999999999</v>
      </c>
      <c r="Q156" s="28">
        <v>17.09654347826087</v>
      </c>
      <c r="R156" s="28">
        <v>14.751492537313432</v>
      </c>
      <c r="T156" s="91"/>
      <c r="U156" s="94"/>
      <c r="V156" s="49">
        <v>2</v>
      </c>
      <c r="W156" s="28">
        <v>21.757100000000001</v>
      </c>
      <c r="X156" s="28">
        <v>13.6318</v>
      </c>
      <c r="Y156" s="28">
        <v>21.302199999999999</v>
      </c>
      <c r="Z156" s="28">
        <v>11.8927</v>
      </c>
      <c r="AA156" s="28">
        <v>12.3872</v>
      </c>
      <c r="AB156" s="28">
        <v>8.6740600000000008</v>
      </c>
      <c r="AC156" s="28">
        <v>13.7258</v>
      </c>
      <c r="AD156" s="28">
        <v>13.9186</v>
      </c>
      <c r="AE156" s="28">
        <v>13.900499999999999</v>
      </c>
      <c r="AF156" s="28">
        <v>16.8856</v>
      </c>
      <c r="AG156" s="28">
        <v>12.464399999999999</v>
      </c>
      <c r="AH156" s="28">
        <v>11.2377</v>
      </c>
      <c r="AI156" s="28">
        <v>12.1873</v>
      </c>
      <c r="AJ156" s="28">
        <v>12.362</v>
      </c>
      <c r="AK156" s="28">
        <v>15.946099999999999</v>
      </c>
      <c r="AL156" s="28">
        <v>16.7241</v>
      </c>
      <c r="AM156" s="28">
        <v>11.962300000000001</v>
      </c>
      <c r="AN156" s="28">
        <v>10.040900000000001</v>
      </c>
      <c r="AO156" s="28">
        <v>11.8208</v>
      </c>
      <c r="AP156" s="28">
        <v>10.206799999999999</v>
      </c>
      <c r="AQ156" s="28">
        <v>11.5022</v>
      </c>
      <c r="AR156" s="28">
        <v>13.216100000000001</v>
      </c>
      <c r="AS156" s="28">
        <v>11.9574</v>
      </c>
      <c r="AT156" s="28">
        <v>11.450799999999999</v>
      </c>
      <c r="AV156" s="91"/>
      <c r="AW156" s="94"/>
      <c r="AX156" s="49">
        <v>2</v>
      </c>
      <c r="AY156" s="51">
        <v>14.5029</v>
      </c>
      <c r="AZ156" s="51">
        <v>12.477399999999999</v>
      </c>
      <c r="BA156" s="51">
        <v>16.8645</v>
      </c>
      <c r="BB156" s="51">
        <v>12.498699999999999</v>
      </c>
      <c r="BC156" s="51">
        <v>15.088100000000001</v>
      </c>
      <c r="BD156" s="51">
        <v>12.325799999999999</v>
      </c>
      <c r="BI156" s="11"/>
      <c r="BJ156" s="11"/>
      <c r="BK156" s="11"/>
    </row>
    <row r="157" spans="8:63" x14ac:dyDescent="0.3">
      <c r="H157" s="91"/>
      <c r="I157" s="94"/>
      <c r="J157" s="49">
        <v>3</v>
      </c>
      <c r="K157" s="28">
        <v>18.1769</v>
      </c>
      <c r="L157" s="28">
        <v>13.294622641509434</v>
      </c>
      <c r="M157" s="28">
        <v>16.730338983050846</v>
      </c>
      <c r="N157" s="28">
        <v>10.691942307692308</v>
      </c>
      <c r="O157" s="28">
        <v>13.762446808510637</v>
      </c>
      <c r="P157" s="28">
        <v>13.812732558139535</v>
      </c>
      <c r="Q157" s="28">
        <v>10.822653061224489</v>
      </c>
      <c r="R157" s="28">
        <v>12.631977272727271</v>
      </c>
      <c r="T157" s="91"/>
      <c r="U157" s="94"/>
      <c r="V157" s="49">
        <v>3</v>
      </c>
      <c r="W157" s="28">
        <v>16.802099999999999</v>
      </c>
      <c r="X157" s="28">
        <v>13.684200000000001</v>
      </c>
      <c r="Y157" s="28">
        <v>17.206800000000001</v>
      </c>
      <c r="Z157" s="28">
        <v>9.7883600000000008</v>
      </c>
      <c r="AA157" s="28">
        <v>11.7529</v>
      </c>
      <c r="AB157" s="28">
        <v>13.334899999999999</v>
      </c>
      <c r="AC157" s="28">
        <v>15.993399999999999</v>
      </c>
      <c r="AD157" s="28">
        <v>15.51</v>
      </c>
      <c r="AE157" s="28">
        <v>16.064399999999999</v>
      </c>
      <c r="AF157" s="28">
        <v>10.163</v>
      </c>
      <c r="AG157" s="28">
        <v>15.6348</v>
      </c>
      <c r="AH157" s="28">
        <v>16.572199999999999</v>
      </c>
      <c r="AI157" s="28">
        <v>22.122499999999999</v>
      </c>
      <c r="AJ157" s="28">
        <v>19.2744</v>
      </c>
      <c r="AK157" s="28">
        <v>15.101800000000001</v>
      </c>
      <c r="AL157" s="28">
        <v>13.738899999999999</v>
      </c>
      <c r="AM157" s="28">
        <v>9.0322399999999998</v>
      </c>
      <c r="AN157" s="28">
        <v>15.057700000000001</v>
      </c>
      <c r="AO157" s="28">
        <v>19.773700000000002</v>
      </c>
      <c r="AP157" s="28">
        <v>16.598700000000001</v>
      </c>
      <c r="AQ157" s="28">
        <v>15.9641</v>
      </c>
      <c r="AR157" s="28">
        <v>14.373900000000001</v>
      </c>
      <c r="AS157" s="28">
        <v>16.774899999999999</v>
      </c>
      <c r="AT157" s="28">
        <v>12.2965</v>
      </c>
      <c r="AV157" s="91"/>
      <c r="AW157" s="94"/>
      <c r="AX157" s="49">
        <v>3</v>
      </c>
      <c r="AY157" s="51">
        <v>10.800599999999999</v>
      </c>
      <c r="AZ157" s="51">
        <v>9.7979500000000002</v>
      </c>
      <c r="BA157" s="51">
        <v>13.8437</v>
      </c>
      <c r="BB157" s="51">
        <v>13.1814</v>
      </c>
      <c r="BC157" s="51">
        <v>10.1471</v>
      </c>
      <c r="BD157" s="51">
        <v>10.514799999999999</v>
      </c>
      <c r="BI157" s="11"/>
      <c r="BJ157" s="11"/>
      <c r="BK157" s="11"/>
    </row>
    <row r="158" spans="8:63" x14ac:dyDescent="0.3">
      <c r="H158" s="91"/>
      <c r="I158" s="94"/>
      <c r="J158" s="49">
        <v>4</v>
      </c>
      <c r="K158" s="28">
        <v>19.910065789473684</v>
      </c>
      <c r="L158" s="28">
        <v>20.942</v>
      </c>
      <c r="M158" s="28">
        <v>21.648743961352658</v>
      </c>
      <c r="N158" s="28">
        <v>20.957711864406779</v>
      </c>
      <c r="O158" s="28">
        <v>18.547999999999998</v>
      </c>
      <c r="P158" s="28">
        <v>22.254107142857144</v>
      </c>
      <c r="Q158" s="28">
        <v>12.790981481481479</v>
      </c>
      <c r="R158" s="28">
        <v>23.405454545454546</v>
      </c>
      <c r="T158" s="91"/>
      <c r="U158" s="94"/>
      <c r="V158" s="49">
        <v>4</v>
      </c>
      <c r="W158" s="28">
        <v>20.866900000000001</v>
      </c>
      <c r="X158" s="28">
        <v>21.591699999999999</v>
      </c>
      <c r="Y158" s="28">
        <v>23.567299999999999</v>
      </c>
      <c r="Z158" s="28">
        <v>23.3</v>
      </c>
      <c r="AA158" s="28">
        <v>17.432600000000001</v>
      </c>
      <c r="AB158" s="28">
        <v>19.667000000000002</v>
      </c>
      <c r="AC158" s="28">
        <v>23.3399</v>
      </c>
      <c r="AD158" s="28">
        <v>13.8744</v>
      </c>
      <c r="AE158" s="28">
        <v>18.213699999999999</v>
      </c>
      <c r="AF158" s="28">
        <v>20.825199999999999</v>
      </c>
      <c r="AG158" s="28">
        <v>11.374499999999999</v>
      </c>
      <c r="AH158" s="28">
        <v>19.849299999999999</v>
      </c>
      <c r="AI158" s="28">
        <v>24.0731</v>
      </c>
      <c r="AJ158" s="28">
        <v>14.8917</v>
      </c>
      <c r="AK158" s="28">
        <v>21.766500000000001</v>
      </c>
      <c r="AL158" s="28">
        <v>20.536300000000001</v>
      </c>
      <c r="AM158" s="28">
        <v>13.206099999999999</v>
      </c>
      <c r="AN158" s="28">
        <v>13.3704</v>
      </c>
      <c r="AO158" s="28">
        <v>19.140699999999999</v>
      </c>
      <c r="AP158" s="28">
        <v>19.4132</v>
      </c>
      <c r="AQ158" s="28">
        <v>12.351699999999999</v>
      </c>
      <c r="AR158" s="28">
        <v>20.176100000000002</v>
      </c>
      <c r="AS158" s="28">
        <v>19.456700000000001</v>
      </c>
      <c r="AT158" s="28">
        <v>17.510300000000001</v>
      </c>
      <c r="AV158" s="91"/>
      <c r="AW158" s="94"/>
      <c r="AX158" s="49">
        <v>4</v>
      </c>
      <c r="AY158" s="51">
        <v>10.5869</v>
      </c>
      <c r="AZ158" s="51">
        <v>18.710699999999999</v>
      </c>
      <c r="BA158" s="51">
        <v>20.1983</v>
      </c>
      <c r="BB158" s="51">
        <v>19.012599999999999</v>
      </c>
      <c r="BC158" s="51">
        <v>19.5031</v>
      </c>
      <c r="BD158" s="51">
        <v>15.7247</v>
      </c>
      <c r="BI158" s="11"/>
      <c r="BJ158" s="11"/>
      <c r="BK158" s="11"/>
    </row>
    <row r="159" spans="8:63" x14ac:dyDescent="0.3">
      <c r="H159" s="91"/>
      <c r="I159" s="94"/>
      <c r="J159" s="49">
        <v>5</v>
      </c>
      <c r="K159" s="28">
        <v>17.447043795620438</v>
      </c>
      <c r="L159" s="28">
        <v>19.611212121212123</v>
      </c>
      <c r="M159" s="28">
        <v>18.676104166666669</v>
      </c>
      <c r="N159" s="28">
        <v>11.535911764705881</v>
      </c>
      <c r="O159" s="28">
        <v>6.621227272727273</v>
      </c>
      <c r="P159" s="28">
        <v>18.907710280373834</v>
      </c>
      <c r="Q159" s="28">
        <v>20.037575757575759</v>
      </c>
      <c r="R159" s="28">
        <v>21.105853658536589</v>
      </c>
      <c r="T159" s="91"/>
      <c r="U159" s="94"/>
      <c r="V159" s="49">
        <v>5</v>
      </c>
      <c r="W159" s="28">
        <v>19.861699999999999</v>
      </c>
      <c r="X159" s="28">
        <v>17.576899999999998</v>
      </c>
      <c r="Y159" s="28">
        <v>20.331800000000001</v>
      </c>
      <c r="Z159" s="28">
        <v>12.8941</v>
      </c>
      <c r="AA159" s="28">
        <v>11.358599999999999</v>
      </c>
      <c r="AB159" s="28">
        <v>15.826700000000001</v>
      </c>
      <c r="AC159" s="28">
        <v>18.1645</v>
      </c>
      <c r="AD159" s="28">
        <v>15.0063</v>
      </c>
      <c r="AE159" s="28">
        <v>17.241399999999999</v>
      </c>
      <c r="AF159" s="28">
        <v>18.659800000000001</v>
      </c>
      <c r="AG159" s="28">
        <v>15.938599999999999</v>
      </c>
      <c r="AH159" s="28">
        <v>17.912400000000002</v>
      </c>
      <c r="AI159" s="28">
        <v>20.253599999999999</v>
      </c>
      <c r="AJ159" s="28">
        <v>16.689499999999999</v>
      </c>
      <c r="AK159" s="28">
        <v>14.324999999999999</v>
      </c>
      <c r="AL159" s="28">
        <v>14.6631</v>
      </c>
      <c r="AM159" s="28">
        <v>17.776700000000002</v>
      </c>
      <c r="AN159" s="28">
        <v>17.019600000000001</v>
      </c>
      <c r="AO159" s="28">
        <v>17.3477</v>
      </c>
      <c r="AP159" s="28">
        <v>21.806899999999999</v>
      </c>
      <c r="AQ159" s="28">
        <v>16.5289</v>
      </c>
      <c r="AR159" s="28">
        <v>22.532399999999999</v>
      </c>
      <c r="AS159" s="28">
        <v>19.590199999999999</v>
      </c>
      <c r="AT159" s="28">
        <v>14.182499999999999</v>
      </c>
      <c r="AV159" s="91"/>
      <c r="AW159" s="94"/>
      <c r="AX159" s="49">
        <v>5</v>
      </c>
      <c r="AY159" s="51">
        <v>21.167300000000001</v>
      </c>
      <c r="AZ159" s="51">
        <v>13.367599999999999</v>
      </c>
      <c r="BA159" s="51">
        <v>20.6646</v>
      </c>
      <c r="BB159" s="51">
        <v>18.450099999999999</v>
      </c>
      <c r="BC159" s="51">
        <v>19.5396</v>
      </c>
      <c r="BD159" s="51">
        <v>20.387899999999998</v>
      </c>
      <c r="BI159" s="11"/>
      <c r="BJ159" s="11"/>
      <c r="BK159" s="11"/>
    </row>
    <row r="160" spans="8:63" x14ac:dyDescent="0.3">
      <c r="H160" s="91"/>
      <c r="I160" s="94"/>
      <c r="J160" s="49">
        <v>6</v>
      </c>
      <c r="K160" s="28">
        <v>17.445540540540541</v>
      </c>
      <c r="L160" s="28">
        <v>17.203695652173913</v>
      </c>
      <c r="M160" s="28">
        <v>18.327454545454547</v>
      </c>
      <c r="N160" s="28">
        <v>16.333297872340424</v>
      </c>
      <c r="O160" s="28">
        <v>7.8570681818181818</v>
      </c>
      <c r="P160" s="28">
        <v>22.341518987341772</v>
      </c>
      <c r="Q160" s="28">
        <v>17.75891975308642</v>
      </c>
      <c r="R160" s="28">
        <v>15.487326732673267</v>
      </c>
      <c r="T160" s="91"/>
      <c r="U160" s="94"/>
      <c r="V160" s="49">
        <v>6</v>
      </c>
      <c r="W160" s="28">
        <v>21.308900000000001</v>
      </c>
      <c r="X160" s="28">
        <v>8.6854800000000001</v>
      </c>
      <c r="Y160" s="28">
        <v>14.0426</v>
      </c>
      <c r="Z160" s="28">
        <v>11.6143</v>
      </c>
      <c r="AA160" s="28">
        <v>19.950199999999999</v>
      </c>
      <c r="AB160" s="28">
        <v>12.7166</v>
      </c>
      <c r="AC160" s="28">
        <v>16.514800000000001</v>
      </c>
      <c r="AD160" s="28">
        <v>10.798999999999999</v>
      </c>
      <c r="AE160" s="28">
        <v>18.324100000000001</v>
      </c>
      <c r="AF160" s="28">
        <v>14.1462</v>
      </c>
      <c r="AG160" s="28">
        <v>18.459800000000001</v>
      </c>
      <c r="AH160" s="28">
        <v>11.1999</v>
      </c>
      <c r="AI160" s="28">
        <v>15.911899999999999</v>
      </c>
      <c r="AJ160" s="28">
        <v>17.824100000000001</v>
      </c>
      <c r="AK160" s="28">
        <v>14.4887</v>
      </c>
      <c r="AL160" s="28">
        <v>15.2918</v>
      </c>
      <c r="AM160" s="28">
        <v>14.942299999999999</v>
      </c>
      <c r="AN160" s="28">
        <v>17.281300000000002</v>
      </c>
      <c r="AO160" s="28">
        <v>13.2172</v>
      </c>
      <c r="AP160" s="28">
        <v>19.862500000000001</v>
      </c>
      <c r="AQ160" s="28">
        <v>8.9149600000000007</v>
      </c>
      <c r="AR160" s="28">
        <v>16.956800000000001</v>
      </c>
      <c r="AS160" s="28">
        <v>15.339399999999999</v>
      </c>
      <c r="AT160" s="28">
        <v>11.537000000000001</v>
      </c>
      <c r="AV160" s="91"/>
      <c r="AW160" s="94"/>
      <c r="AX160" s="49">
        <v>6</v>
      </c>
      <c r="AY160" s="51">
        <v>21.8217</v>
      </c>
      <c r="AZ160" s="51">
        <v>22.108899999999998</v>
      </c>
      <c r="BA160" s="51">
        <v>15.101800000000001</v>
      </c>
      <c r="BB160" s="51">
        <v>17.983000000000001</v>
      </c>
      <c r="BC160" s="51">
        <v>17.143799999999999</v>
      </c>
      <c r="BD160" s="51">
        <v>30.980699999999999</v>
      </c>
      <c r="BI160" s="11"/>
      <c r="BJ160" s="11"/>
      <c r="BK160" s="11"/>
    </row>
    <row r="161" spans="8:63" x14ac:dyDescent="0.3">
      <c r="H161" s="91"/>
      <c r="I161" s="94"/>
      <c r="J161" s="49">
        <v>7</v>
      </c>
      <c r="K161" s="28">
        <v>17.6525</v>
      </c>
      <c r="L161" s="28">
        <v>19.584166666666665</v>
      </c>
      <c r="M161" s="28">
        <v>18.798666666666669</v>
      </c>
      <c r="N161" s="28">
        <v>17.270454545454545</v>
      </c>
      <c r="O161" s="28">
        <v>21.08694915254237</v>
      </c>
      <c r="P161" s="28">
        <v>18.606203703703702</v>
      </c>
      <c r="Q161" s="28">
        <v>16.973939393939396</v>
      </c>
      <c r="R161" s="28">
        <v>20.44696319018405</v>
      </c>
      <c r="T161" s="91"/>
      <c r="U161" s="94"/>
      <c r="V161" s="49">
        <v>7</v>
      </c>
      <c r="W161" s="28">
        <v>19.780999999999999</v>
      </c>
      <c r="X161" s="28">
        <v>12.970499999999999</v>
      </c>
      <c r="Y161" s="28">
        <v>16.048100000000002</v>
      </c>
      <c r="Z161" s="28">
        <v>18.150700000000001</v>
      </c>
      <c r="AA161" s="28">
        <v>13.536</v>
      </c>
      <c r="AB161" s="28">
        <v>13.481299999999999</v>
      </c>
      <c r="AC161" s="28">
        <v>15.638999999999999</v>
      </c>
      <c r="AD161" s="28">
        <v>16.039899999999999</v>
      </c>
      <c r="AE161" s="28">
        <v>10.173299999999999</v>
      </c>
      <c r="AF161" s="28">
        <v>17.928100000000001</v>
      </c>
      <c r="AG161" s="28">
        <v>17.634899999999998</v>
      </c>
      <c r="AH161" s="28">
        <v>13.241</v>
      </c>
      <c r="AI161" s="28">
        <v>14.6791</v>
      </c>
      <c r="AJ161" s="28">
        <v>14.761699999999999</v>
      </c>
      <c r="AK161" s="28">
        <v>14.1595</v>
      </c>
      <c r="AL161" s="28">
        <v>15.179399999999999</v>
      </c>
      <c r="AM161" s="28">
        <v>17.141200000000001</v>
      </c>
      <c r="AN161" s="28">
        <v>14.1388</v>
      </c>
      <c r="AO161" s="28">
        <v>15.128399999999999</v>
      </c>
      <c r="AP161" s="28">
        <v>13.852600000000001</v>
      </c>
      <c r="AQ161" s="28">
        <v>10.9476</v>
      </c>
      <c r="AR161" s="28">
        <v>15.9465</v>
      </c>
      <c r="AS161" s="28">
        <v>16.055700000000002</v>
      </c>
      <c r="AT161" s="28">
        <v>13.948499999999999</v>
      </c>
      <c r="AV161" s="91"/>
      <c r="AW161" s="94"/>
      <c r="AX161" s="49">
        <v>7</v>
      </c>
      <c r="AY161" s="51">
        <v>19.799600000000002</v>
      </c>
      <c r="AZ161" s="51">
        <v>16.988299999999999</v>
      </c>
      <c r="BA161" s="51">
        <v>17.9847</v>
      </c>
      <c r="BB161" s="51">
        <v>18.174600000000002</v>
      </c>
      <c r="BC161" s="51">
        <v>14.398300000000001</v>
      </c>
      <c r="BD161" s="51">
        <v>10.1976</v>
      </c>
      <c r="BI161" s="11"/>
      <c r="BJ161" s="11"/>
      <c r="BK161" s="11"/>
    </row>
    <row r="162" spans="8:63" x14ac:dyDescent="0.3">
      <c r="H162" s="91"/>
      <c r="I162" s="94"/>
      <c r="J162" s="49">
        <v>8</v>
      </c>
      <c r="K162" s="28">
        <v>17.726166666666664</v>
      </c>
      <c r="L162" s="28">
        <v>21.022782258064517</v>
      </c>
      <c r="M162" s="28">
        <v>17.188333333333333</v>
      </c>
      <c r="N162" s="28">
        <v>19.053783783783786</v>
      </c>
      <c r="O162" s="28">
        <v>19.615066666666667</v>
      </c>
      <c r="P162" s="28">
        <v>18.443913043478261</v>
      </c>
      <c r="Q162" s="28">
        <v>15.036891891891891</v>
      </c>
      <c r="R162" s="28">
        <v>20.149999999999999</v>
      </c>
      <c r="T162" s="91"/>
      <c r="U162" s="94"/>
      <c r="V162" s="49">
        <v>8</v>
      </c>
      <c r="W162" s="28">
        <v>17.598700000000001</v>
      </c>
      <c r="X162" s="28">
        <v>11.461</v>
      </c>
      <c r="Y162" s="28">
        <v>16.994499999999999</v>
      </c>
      <c r="Z162" s="28">
        <v>18.6769</v>
      </c>
      <c r="AA162" s="28">
        <v>18.227699999999999</v>
      </c>
      <c r="AB162" s="28">
        <v>17.859100000000002</v>
      </c>
      <c r="AC162" s="28">
        <v>22.6342</v>
      </c>
      <c r="AD162" s="28">
        <v>8.2527600000000003</v>
      </c>
      <c r="AE162" s="28">
        <v>19.037299999999998</v>
      </c>
      <c r="AF162" s="28">
        <v>19.5732</v>
      </c>
      <c r="AG162" s="28">
        <v>16.7026</v>
      </c>
      <c r="AH162" s="28">
        <v>21.196000000000002</v>
      </c>
      <c r="AI162" s="28">
        <v>20.506900000000002</v>
      </c>
      <c r="AJ162" s="28">
        <v>17.738700000000001</v>
      </c>
      <c r="AK162" s="28">
        <v>11.278600000000001</v>
      </c>
      <c r="AL162" s="28">
        <v>14.8781</v>
      </c>
      <c r="AM162" s="28">
        <v>16.697600000000001</v>
      </c>
      <c r="AN162" s="28">
        <v>18.421199999999999</v>
      </c>
      <c r="AO162" s="28">
        <v>21.152699999999999</v>
      </c>
      <c r="AP162" s="28">
        <v>18.7501</v>
      </c>
      <c r="AQ162" s="28">
        <v>9.7726799999999994</v>
      </c>
      <c r="AR162" s="28">
        <v>20.0916</v>
      </c>
      <c r="AS162" s="28">
        <v>24.246099999999998</v>
      </c>
      <c r="AT162" s="28">
        <v>18.449000000000002</v>
      </c>
      <c r="AV162" s="91"/>
      <c r="AW162" s="94"/>
      <c r="AX162" s="49">
        <v>8</v>
      </c>
      <c r="AY162" s="51">
        <v>19.4162</v>
      </c>
      <c r="AZ162" s="51">
        <v>23.8749</v>
      </c>
      <c r="BA162" s="51">
        <v>24.476199999999999</v>
      </c>
      <c r="BB162" s="51">
        <v>20.052299999999999</v>
      </c>
      <c r="BC162" s="51">
        <v>21.607800000000001</v>
      </c>
      <c r="BD162" s="51">
        <v>22.936900000000001</v>
      </c>
      <c r="BI162" s="11"/>
      <c r="BJ162" s="11"/>
      <c r="BK162" s="11"/>
    </row>
    <row r="163" spans="8:63" x14ac:dyDescent="0.3">
      <c r="H163" s="91"/>
      <c r="I163" s="94"/>
      <c r="J163" s="49" t="s">
        <v>10</v>
      </c>
      <c r="K163" s="9">
        <f>AVERAGE(K155:K162)</f>
        <v>18.482612192934383</v>
      </c>
      <c r="L163" s="9">
        <f t="shared" ref="L163:R163" si="142">AVERAGE(L155:L162)</f>
        <v>18.662494441262858</v>
      </c>
      <c r="M163" s="9">
        <f t="shared" si="142"/>
        <v>18.583776681424563</v>
      </c>
      <c r="N163" s="9">
        <f t="shared" si="142"/>
        <v>15.975759937798149</v>
      </c>
      <c r="O163" s="9">
        <f t="shared" si="142"/>
        <v>15.14361856980695</v>
      </c>
      <c r="P163" s="9">
        <f t="shared" si="142"/>
        <v>19.122700297820113</v>
      </c>
      <c r="Q163" s="9">
        <f t="shared" si="142"/>
        <v>15.694587295730923</v>
      </c>
      <c r="R163" s="9">
        <f t="shared" si="142"/>
        <v>17.7460640476667</v>
      </c>
      <c r="T163" s="91"/>
      <c r="U163" s="94"/>
      <c r="V163" s="49" t="s">
        <v>10</v>
      </c>
      <c r="W163" s="9">
        <f>AVERAGE(W155:W162)</f>
        <v>20.040537500000003</v>
      </c>
      <c r="X163" s="9">
        <f t="shared" ref="X163:AT163" si="143">AVERAGE(X155:X162)</f>
        <v>14.839347499999999</v>
      </c>
      <c r="Y163" s="9">
        <f t="shared" si="143"/>
        <v>18.363025</v>
      </c>
      <c r="Z163" s="9">
        <f t="shared" si="143"/>
        <v>15.648782499999999</v>
      </c>
      <c r="AA163" s="9">
        <f t="shared" si="143"/>
        <v>15.3009875</v>
      </c>
      <c r="AB163" s="9">
        <f t="shared" si="143"/>
        <v>15.147095</v>
      </c>
      <c r="AC163" s="9">
        <f t="shared" si="143"/>
        <v>18.797675000000002</v>
      </c>
      <c r="AD163" s="9">
        <f t="shared" si="143"/>
        <v>15.060282499999998</v>
      </c>
      <c r="AE163" s="9">
        <f t="shared" si="143"/>
        <v>16.849262499999998</v>
      </c>
      <c r="AF163" s="9">
        <f t="shared" si="143"/>
        <v>17.8083125</v>
      </c>
      <c r="AG163" s="9">
        <f t="shared" si="143"/>
        <v>15.0801125</v>
      </c>
      <c r="AH163" s="9">
        <f t="shared" si="143"/>
        <v>16.669562500000001</v>
      </c>
      <c r="AI163" s="9">
        <f t="shared" si="143"/>
        <v>18.794</v>
      </c>
      <c r="AJ163" s="9">
        <f t="shared" si="143"/>
        <v>16.699200000000001</v>
      </c>
      <c r="AK163" s="9">
        <f t="shared" si="143"/>
        <v>16.148099999999999</v>
      </c>
      <c r="AL163" s="9">
        <f t="shared" si="143"/>
        <v>16.875450000000001</v>
      </c>
      <c r="AM163" s="9">
        <f t="shared" si="143"/>
        <v>14.866530000000001</v>
      </c>
      <c r="AN163" s="9">
        <f t="shared" si="143"/>
        <v>15.647987500000001</v>
      </c>
      <c r="AO163" s="9">
        <f t="shared" si="143"/>
        <v>16.064575000000001</v>
      </c>
      <c r="AP163" s="9">
        <f t="shared" si="143"/>
        <v>17.637762499999997</v>
      </c>
      <c r="AQ163" s="9">
        <f t="shared" si="143"/>
        <v>13.098429999999999</v>
      </c>
      <c r="AR163" s="9">
        <f t="shared" si="143"/>
        <v>17.914724999999997</v>
      </c>
      <c r="AS163" s="9">
        <f t="shared" si="143"/>
        <v>18.092087499999998</v>
      </c>
      <c r="AT163" s="9">
        <f t="shared" si="143"/>
        <v>14.366562500000001</v>
      </c>
      <c r="AV163" s="91"/>
      <c r="AW163" s="94"/>
      <c r="AX163" s="49" t="s">
        <v>10</v>
      </c>
      <c r="AY163" s="9">
        <f t="shared" ref="AY163:BD163" si="144">AVERAGE(AY155:AY162)</f>
        <v>16.78715</v>
      </c>
      <c r="AZ163" s="9">
        <f t="shared" si="144"/>
        <v>16.912543750000001</v>
      </c>
      <c r="BA163" s="9">
        <f t="shared" si="144"/>
        <v>18.982312499999999</v>
      </c>
      <c r="BB163" s="9">
        <f t="shared" si="144"/>
        <v>16.3241625</v>
      </c>
      <c r="BC163" s="9">
        <f t="shared" si="144"/>
        <v>16.985212499999999</v>
      </c>
      <c r="BD163" s="9">
        <f t="shared" si="144"/>
        <v>17.8889125</v>
      </c>
      <c r="BI163" s="11"/>
      <c r="BJ163" s="11"/>
      <c r="BK163" s="11"/>
    </row>
    <row r="164" spans="8:63" x14ac:dyDescent="0.3">
      <c r="H164" s="91"/>
      <c r="I164" s="95"/>
      <c r="J164" s="49" t="s">
        <v>1</v>
      </c>
      <c r="K164" s="9">
        <f>STDEV(K155:K162)/SQRT(8)</f>
        <v>0.52504905333796237</v>
      </c>
      <c r="L164" s="9">
        <f t="shared" ref="L164:R164" si="145">STDEV(L155:L162)/SQRT(8)</f>
        <v>0.90243356200222369</v>
      </c>
      <c r="M164" s="9">
        <f t="shared" si="145"/>
        <v>0.65919923446211104</v>
      </c>
      <c r="N164" s="9">
        <f t="shared" si="145"/>
        <v>1.3835666935779625</v>
      </c>
      <c r="O164" s="9">
        <f t="shared" si="145"/>
        <v>2.0021177181963532</v>
      </c>
      <c r="P164" s="9">
        <f t="shared" si="145"/>
        <v>0.98165916450295432</v>
      </c>
      <c r="Q164" s="9">
        <f t="shared" si="145"/>
        <v>1.0329743317351077</v>
      </c>
      <c r="R164" s="9">
        <f t="shared" si="145"/>
        <v>1.4061477166003402</v>
      </c>
      <c r="T164" s="91"/>
      <c r="U164" s="95"/>
      <c r="V164" s="49" t="s">
        <v>1</v>
      </c>
      <c r="W164" s="9">
        <f>STDEV(W155:W162)/SQRT(8)</f>
        <v>0.695797555209</v>
      </c>
      <c r="X164" s="9">
        <f t="shared" ref="X164:AT164" si="146">STDEV(X155:X162)/SQRT(8)</f>
        <v>1.5054823496993421</v>
      </c>
      <c r="Y164" s="9">
        <f t="shared" si="146"/>
        <v>1.0998418054673023</v>
      </c>
      <c r="Z164" s="9">
        <f t="shared" si="146"/>
        <v>1.672706940865776</v>
      </c>
      <c r="AA164" s="9">
        <f t="shared" si="146"/>
        <v>1.1991165333333502</v>
      </c>
      <c r="AB164" s="9">
        <f t="shared" si="146"/>
        <v>1.3502230750972239</v>
      </c>
      <c r="AC164" s="9">
        <f t="shared" si="146"/>
        <v>1.4366183006270064</v>
      </c>
      <c r="AD164" s="9">
        <f t="shared" si="146"/>
        <v>1.9497267184382461</v>
      </c>
      <c r="AE164" s="9">
        <f t="shared" si="146"/>
        <v>1.2518505748544411</v>
      </c>
      <c r="AF164" s="9">
        <f t="shared" si="146"/>
        <v>1.5096224108599254</v>
      </c>
      <c r="AG164" s="9">
        <f t="shared" si="146"/>
        <v>0.93747471402804483</v>
      </c>
      <c r="AH164" s="9">
        <f t="shared" si="146"/>
        <v>1.5430960752583336</v>
      </c>
      <c r="AI164" s="9">
        <f t="shared" si="146"/>
        <v>1.4406420437479501</v>
      </c>
      <c r="AJ164" s="9">
        <f t="shared" si="146"/>
        <v>0.90679863708228237</v>
      </c>
      <c r="AK164" s="9">
        <f t="shared" si="146"/>
        <v>1.3502162437920824</v>
      </c>
      <c r="AL164" s="9">
        <f t="shared" si="146"/>
        <v>1.2548119418007264</v>
      </c>
      <c r="AM164" s="9">
        <f t="shared" si="146"/>
        <v>1.1430717216780428</v>
      </c>
      <c r="AN164" s="9">
        <f t="shared" si="146"/>
        <v>1.1114919235998388</v>
      </c>
      <c r="AO164" s="9">
        <f t="shared" si="146"/>
        <v>1.3631476803641425</v>
      </c>
      <c r="AP164" s="9">
        <f t="shared" si="146"/>
        <v>1.3770366244140719</v>
      </c>
      <c r="AQ164" s="9">
        <f t="shared" si="146"/>
        <v>1.2595507565398112</v>
      </c>
      <c r="AR164" s="9">
        <f t="shared" si="146"/>
        <v>1.1575243070187773</v>
      </c>
      <c r="AS164" s="9">
        <f t="shared" si="146"/>
        <v>1.3592767285579199</v>
      </c>
      <c r="AT164" s="9">
        <f t="shared" si="146"/>
        <v>0.9351334450107528</v>
      </c>
      <c r="AV164" s="91"/>
      <c r="AW164" s="95"/>
      <c r="AX164" s="49" t="s">
        <v>1</v>
      </c>
      <c r="AY164" s="9">
        <f t="shared" ref="AY164:BD164" si="147">STDEV(AY155:AY162)/SQRT(8)</f>
        <v>1.5831774457220058</v>
      </c>
      <c r="AZ164" s="9">
        <f t="shared" si="147"/>
        <v>1.7045011928357034</v>
      </c>
      <c r="BA164" s="9">
        <f t="shared" si="147"/>
        <v>1.3054901725073973</v>
      </c>
      <c r="BB164" s="9">
        <f t="shared" si="147"/>
        <v>1.2113739514843553</v>
      </c>
      <c r="BC164" s="9">
        <f t="shared" si="147"/>
        <v>1.2919123132613379</v>
      </c>
      <c r="BD164" s="9">
        <f t="shared" si="147"/>
        <v>2.5246199784350498</v>
      </c>
      <c r="BI164" s="11"/>
      <c r="BJ164" s="11"/>
      <c r="BK164" s="11"/>
    </row>
    <row r="165" spans="8:63" x14ac:dyDescent="0.3">
      <c r="H165" s="91"/>
      <c r="I165" s="97" t="s">
        <v>7</v>
      </c>
      <c r="J165" s="5">
        <v>1</v>
      </c>
      <c r="K165" s="28">
        <v>25.614052631578947</v>
      </c>
      <c r="L165" s="28">
        <v>17.933793103448277</v>
      </c>
      <c r="M165" s="28">
        <v>20.232735849056603</v>
      </c>
      <c r="N165" s="28">
        <v>22.949256756756757</v>
      </c>
      <c r="O165" s="28">
        <v>24.028529411764708</v>
      </c>
      <c r="P165" s="28">
        <v>18.634374999999999</v>
      </c>
      <c r="Q165" s="28">
        <v>23.409102564102565</v>
      </c>
      <c r="R165" s="28">
        <v>9.3596730769230767</v>
      </c>
      <c r="T165" s="91"/>
      <c r="U165" s="97" t="s">
        <v>7</v>
      </c>
      <c r="V165" s="5">
        <v>1</v>
      </c>
      <c r="W165" s="28">
        <v>12.5535</v>
      </c>
      <c r="X165" s="28">
        <v>22.297499999999999</v>
      </c>
      <c r="Y165" s="28">
        <v>28.3947</v>
      </c>
      <c r="Z165" s="28">
        <v>24.432099999999998</v>
      </c>
      <c r="AA165" s="28">
        <v>19.831800000000001</v>
      </c>
      <c r="AB165" s="28">
        <v>16.298500000000001</v>
      </c>
      <c r="AC165" s="28">
        <v>24.732199999999999</v>
      </c>
      <c r="AD165" s="28">
        <v>20.238099999999999</v>
      </c>
      <c r="AE165" s="28">
        <v>23.603100000000001</v>
      </c>
      <c r="AF165" s="28">
        <v>6.7546900000000001</v>
      </c>
      <c r="AG165" s="28">
        <v>22.116199999999999</v>
      </c>
      <c r="AH165" s="28">
        <v>23.770700000000001</v>
      </c>
      <c r="AI165" s="28">
        <v>25.0715</v>
      </c>
      <c r="AJ165" s="28">
        <v>19.234999999999999</v>
      </c>
      <c r="AK165" s="28">
        <v>16.638999999999999</v>
      </c>
      <c r="AL165" s="28">
        <v>17.5624</v>
      </c>
      <c r="AM165" s="28">
        <v>12.852</v>
      </c>
      <c r="AN165" s="28">
        <v>19.526199999999999</v>
      </c>
      <c r="AO165" s="28">
        <v>15.307700000000001</v>
      </c>
      <c r="AP165" s="28">
        <v>20.217199999999998</v>
      </c>
      <c r="AQ165" s="28">
        <v>23.4541</v>
      </c>
      <c r="AR165" s="28">
        <v>24.638400000000001</v>
      </c>
      <c r="AS165" s="28">
        <v>23.491399999999999</v>
      </c>
      <c r="AT165" s="28">
        <v>24.7043</v>
      </c>
      <c r="AV165" s="91"/>
      <c r="AW165" s="97" t="s">
        <v>7</v>
      </c>
      <c r="AX165" s="5">
        <v>1</v>
      </c>
      <c r="AY165" s="51">
        <v>17.187899999999999</v>
      </c>
      <c r="AZ165" s="51">
        <v>20.904299999999999</v>
      </c>
      <c r="BA165" s="51">
        <v>24.9467</v>
      </c>
      <c r="BB165" s="51">
        <v>16.581099999999999</v>
      </c>
      <c r="BC165" s="51">
        <v>21.777999999999999</v>
      </c>
      <c r="BD165" s="51">
        <v>25.776800000000001</v>
      </c>
      <c r="BI165" s="11"/>
      <c r="BJ165" s="11"/>
      <c r="BK165" s="11"/>
    </row>
    <row r="166" spans="8:63" x14ac:dyDescent="0.3">
      <c r="H166" s="91"/>
      <c r="I166" s="98"/>
      <c r="J166" s="5">
        <v>2</v>
      </c>
      <c r="K166" s="28">
        <v>15.622083333333332</v>
      </c>
      <c r="L166" s="28">
        <v>11.433285714285715</v>
      </c>
      <c r="M166" s="28">
        <v>16.617222222222225</v>
      </c>
      <c r="N166" s="28">
        <v>12.011213592233009</v>
      </c>
      <c r="O166" s="28">
        <v>15.802169811320754</v>
      </c>
      <c r="P166" s="28">
        <v>8.7824688796680483</v>
      </c>
      <c r="Q166" s="28">
        <v>9.2925000000000004</v>
      </c>
      <c r="R166" s="28">
        <v>11.136999999999999</v>
      </c>
      <c r="T166" s="91"/>
      <c r="U166" s="98"/>
      <c r="V166" s="5">
        <v>2</v>
      </c>
      <c r="W166" s="28">
        <v>20.799600000000002</v>
      </c>
      <c r="X166" s="28">
        <v>15.648999999999999</v>
      </c>
      <c r="Y166" s="28">
        <v>21.085699999999999</v>
      </c>
      <c r="Z166" s="28">
        <v>19.055499999999999</v>
      </c>
      <c r="AA166" s="28">
        <v>15.2986</v>
      </c>
      <c r="AB166" s="28">
        <v>17.6754</v>
      </c>
      <c r="AC166" s="28">
        <v>20.066800000000001</v>
      </c>
      <c r="AD166" s="28">
        <v>13.7781</v>
      </c>
      <c r="AE166" s="28">
        <v>14.544600000000001</v>
      </c>
      <c r="AF166" s="28">
        <v>4.7317999999999998</v>
      </c>
      <c r="AG166" s="28">
        <v>10.830500000000001</v>
      </c>
      <c r="AH166" s="28">
        <v>11.6572</v>
      </c>
      <c r="AI166" s="28">
        <v>10.367000000000001</v>
      </c>
      <c r="AJ166" s="28">
        <v>10.305199999999999</v>
      </c>
      <c r="AK166" s="28">
        <v>17.2393</v>
      </c>
      <c r="AL166" s="28">
        <v>15.0242</v>
      </c>
      <c r="AM166" s="28">
        <v>13.4436</v>
      </c>
      <c r="AN166" s="28">
        <v>16.102900000000002</v>
      </c>
      <c r="AO166" s="28">
        <v>13.8179</v>
      </c>
      <c r="AP166" s="28">
        <v>19.213000000000001</v>
      </c>
      <c r="AQ166" s="28">
        <v>19.911799999999999</v>
      </c>
      <c r="AR166" s="28">
        <v>21.356400000000001</v>
      </c>
      <c r="AS166" s="28">
        <v>19.354500000000002</v>
      </c>
      <c r="AT166" s="28">
        <v>11.410600000000001</v>
      </c>
      <c r="AV166" s="91"/>
      <c r="AW166" s="98"/>
      <c r="AX166" s="5">
        <v>2</v>
      </c>
      <c r="AY166" s="51">
        <v>22.046399999999998</v>
      </c>
      <c r="AZ166" s="51">
        <v>19.722999999999999</v>
      </c>
      <c r="BA166" s="51">
        <v>18.860299999999999</v>
      </c>
      <c r="BB166" s="51">
        <v>17.4621</v>
      </c>
      <c r="BC166" s="51">
        <v>17.1707</v>
      </c>
      <c r="BD166" s="51">
        <v>16.446200000000001</v>
      </c>
      <c r="BI166" s="11"/>
      <c r="BJ166" s="11"/>
      <c r="BK166" s="11"/>
    </row>
    <row r="167" spans="8:63" x14ac:dyDescent="0.3">
      <c r="H167" s="91"/>
      <c r="I167" s="98"/>
      <c r="J167" s="5">
        <v>3</v>
      </c>
      <c r="K167" s="28">
        <v>20.616511627906977</v>
      </c>
      <c r="L167" s="28">
        <v>17.145666666666667</v>
      </c>
      <c r="M167" s="28">
        <v>17.329704142011838</v>
      </c>
      <c r="N167" s="28">
        <v>22.291052631578946</v>
      </c>
      <c r="O167" s="28">
        <v>20.484333333333332</v>
      </c>
      <c r="P167" s="28">
        <v>15.444109589041096</v>
      </c>
      <c r="Q167" s="28">
        <v>5.7242499999999996</v>
      </c>
      <c r="R167" s="28">
        <v>11.941531690140845</v>
      </c>
      <c r="T167" s="91"/>
      <c r="U167" s="98"/>
      <c r="V167" s="5">
        <v>3</v>
      </c>
      <c r="W167" s="28">
        <v>6.6520999999999999</v>
      </c>
      <c r="X167" s="28">
        <v>5.4786099999999998</v>
      </c>
      <c r="Y167" s="28">
        <v>14.795999999999999</v>
      </c>
      <c r="Z167" s="28">
        <v>4.9774500000000002</v>
      </c>
      <c r="AA167" s="28">
        <v>8.8598700000000008</v>
      </c>
      <c r="AB167" s="28">
        <v>2.9474</v>
      </c>
      <c r="AC167" s="28">
        <v>8.9307300000000005</v>
      </c>
      <c r="AD167" s="28">
        <v>10.697800000000001</v>
      </c>
      <c r="AE167" s="28">
        <v>12.653700000000001</v>
      </c>
      <c r="AF167" s="28">
        <v>7.6033299999999997</v>
      </c>
      <c r="AG167" s="28">
        <v>6.6345599999999996</v>
      </c>
      <c r="AH167" s="28">
        <v>3.87825</v>
      </c>
      <c r="AI167" s="28">
        <v>8.5200300000000002</v>
      </c>
      <c r="AJ167" s="28">
        <v>10.452400000000001</v>
      </c>
      <c r="AK167" s="28">
        <v>5.9784699999999997</v>
      </c>
      <c r="AL167" s="28">
        <v>5.5637400000000001</v>
      </c>
      <c r="AM167" s="28">
        <v>8.2180400000000002</v>
      </c>
      <c r="AN167" s="28">
        <v>5.3916599999999999</v>
      </c>
      <c r="AO167" s="28">
        <v>17.145399999999999</v>
      </c>
      <c r="AP167" s="28">
        <v>14.9871</v>
      </c>
      <c r="AQ167" s="28">
        <v>7.2784300000000002</v>
      </c>
      <c r="AR167" s="28">
        <v>14.473699999999999</v>
      </c>
      <c r="AS167" s="28">
        <v>11.828799999999999</v>
      </c>
      <c r="AT167" s="28">
        <v>12.786199999999999</v>
      </c>
      <c r="AV167" s="91"/>
      <c r="AW167" s="98"/>
      <c r="AX167" s="5">
        <v>3</v>
      </c>
      <c r="AY167" s="51">
        <v>18.558299999999999</v>
      </c>
      <c r="AZ167" s="51">
        <v>17.674800000000001</v>
      </c>
      <c r="BA167" s="51">
        <v>19.187100000000001</v>
      </c>
      <c r="BB167" s="51">
        <v>18.6294</v>
      </c>
      <c r="BC167" s="51">
        <v>17.7972</v>
      </c>
      <c r="BD167" s="51">
        <v>17.9008</v>
      </c>
      <c r="BI167" s="11"/>
      <c r="BJ167" s="11"/>
      <c r="BK167" s="11"/>
    </row>
    <row r="168" spans="8:63" x14ac:dyDescent="0.3">
      <c r="H168" s="91"/>
      <c r="I168" s="98"/>
      <c r="J168" s="5">
        <v>4</v>
      </c>
      <c r="K168" s="28">
        <v>21.125333333333334</v>
      </c>
      <c r="L168" s="28">
        <v>22.290296296296294</v>
      </c>
      <c r="M168" s="28">
        <v>24.889591836734692</v>
      </c>
      <c r="N168" s="28">
        <v>19.88</v>
      </c>
      <c r="O168" s="28">
        <v>21.628417721518986</v>
      </c>
      <c r="P168" s="28">
        <v>20.03591346153846</v>
      </c>
      <c r="Q168" s="28">
        <v>15.350200000000001</v>
      </c>
      <c r="R168" s="28">
        <v>9.5982115384615376</v>
      </c>
      <c r="T168" s="91"/>
      <c r="U168" s="98"/>
      <c r="V168" s="5">
        <v>4</v>
      </c>
      <c r="W168" s="28">
        <v>21.3521</v>
      </c>
      <c r="X168" s="28">
        <v>19.9267</v>
      </c>
      <c r="Y168" s="28">
        <v>27.8917</v>
      </c>
      <c r="Z168" s="28">
        <v>21.956</v>
      </c>
      <c r="AA168" s="28">
        <v>21.383800000000001</v>
      </c>
      <c r="AB168" s="28">
        <v>20.493400000000001</v>
      </c>
      <c r="AC168" s="28">
        <v>15.948499999999999</v>
      </c>
      <c r="AD168" s="28">
        <v>21.105499999999999</v>
      </c>
      <c r="AE168" s="28">
        <v>21.142099999999999</v>
      </c>
      <c r="AF168" s="28">
        <v>9.5328800000000005</v>
      </c>
      <c r="AG168" s="28">
        <v>13.487</v>
      </c>
      <c r="AH168" s="28">
        <v>20.928100000000001</v>
      </c>
      <c r="AI168" s="28">
        <v>10.636100000000001</v>
      </c>
      <c r="AJ168" s="28">
        <v>22.7563</v>
      </c>
      <c r="AK168" s="28">
        <v>22.299700000000001</v>
      </c>
      <c r="AL168" s="28">
        <v>24.910399999999999</v>
      </c>
      <c r="AM168" s="28">
        <v>26.524999999999999</v>
      </c>
      <c r="AN168" s="28">
        <v>23.0166</v>
      </c>
      <c r="AO168" s="28">
        <v>25.502700000000001</v>
      </c>
      <c r="AP168" s="28">
        <v>23.643599999999999</v>
      </c>
      <c r="AQ168" s="28">
        <v>27.021899999999999</v>
      </c>
      <c r="AR168" s="28">
        <v>25.430299999999999</v>
      </c>
      <c r="AS168" s="28">
        <v>23.533899999999999</v>
      </c>
      <c r="AT168" s="28">
        <v>28.515599999999999</v>
      </c>
      <c r="AV168" s="91"/>
      <c r="AW168" s="98"/>
      <c r="AX168" s="5">
        <v>4</v>
      </c>
      <c r="AY168" s="51">
        <v>24.532299999999999</v>
      </c>
      <c r="AZ168" s="51">
        <v>23.018000000000001</v>
      </c>
      <c r="BA168" s="51">
        <v>24.004999999999999</v>
      </c>
      <c r="BB168" s="51">
        <v>23.125299999999999</v>
      </c>
      <c r="BC168" s="51">
        <v>24.002500000000001</v>
      </c>
      <c r="BD168" s="51">
        <v>11.318899999999999</v>
      </c>
      <c r="BI168" s="11"/>
      <c r="BJ168" s="11"/>
      <c r="BK168" s="11"/>
    </row>
    <row r="169" spans="8:63" x14ac:dyDescent="0.3">
      <c r="H169" s="91"/>
      <c r="I169" s="98"/>
      <c r="J169" s="5">
        <v>5</v>
      </c>
      <c r="K169" s="28">
        <v>17.15374031007752</v>
      </c>
      <c r="L169" s="28">
        <v>18.811500000000002</v>
      </c>
      <c r="M169" s="28">
        <v>19.362471910112358</v>
      </c>
      <c r="N169" s="28">
        <v>14.437239999999999</v>
      </c>
      <c r="O169" s="28">
        <v>21.670590062111799</v>
      </c>
      <c r="P169" s="28">
        <v>19.224920000000001</v>
      </c>
      <c r="Q169" s="28">
        <v>17.380666666666666</v>
      </c>
      <c r="R169" s="28">
        <v>16.526714285714284</v>
      </c>
      <c r="T169" s="91"/>
      <c r="U169" s="98"/>
      <c r="V169" s="5">
        <v>5</v>
      </c>
      <c r="W169" s="28">
        <v>18.473800000000001</v>
      </c>
      <c r="X169" s="28">
        <v>20.146799999999999</v>
      </c>
      <c r="Y169" s="28">
        <v>20.782399999999999</v>
      </c>
      <c r="Z169" s="28">
        <v>19.636800000000001</v>
      </c>
      <c r="AA169" s="28">
        <v>22.1206</v>
      </c>
      <c r="AB169" s="28">
        <v>16.545100000000001</v>
      </c>
      <c r="AC169" s="28">
        <v>22.788900000000002</v>
      </c>
      <c r="AD169" s="28">
        <v>15.5641</v>
      </c>
      <c r="AE169" s="28">
        <v>16.3325</v>
      </c>
      <c r="AF169" s="28">
        <v>22.306899999999999</v>
      </c>
      <c r="AG169" s="28">
        <v>18.893699999999999</v>
      </c>
      <c r="AH169" s="28">
        <v>12.5403</v>
      </c>
      <c r="AI169" s="28">
        <v>29.0044</v>
      </c>
      <c r="AJ169" s="28">
        <v>19.471800000000002</v>
      </c>
      <c r="AK169" s="28">
        <v>11.643000000000001</v>
      </c>
      <c r="AL169" s="28">
        <v>17.595700000000001</v>
      </c>
      <c r="AM169" s="28">
        <v>18.561699999999998</v>
      </c>
      <c r="AN169" s="28">
        <v>16.578700000000001</v>
      </c>
      <c r="AO169" s="28">
        <v>19.246200000000002</v>
      </c>
      <c r="AP169" s="28">
        <v>23.2895</v>
      </c>
      <c r="AQ169" s="28">
        <v>11.0625</v>
      </c>
      <c r="AR169" s="28">
        <v>23.8276</v>
      </c>
      <c r="AS169" s="28">
        <v>19.164200000000001</v>
      </c>
      <c r="AT169" s="28">
        <v>14.5022</v>
      </c>
      <c r="AV169" s="91"/>
      <c r="AW169" s="98"/>
      <c r="AX169" s="5">
        <v>5</v>
      </c>
      <c r="AY169" s="51">
        <v>21.850200000000001</v>
      </c>
      <c r="AZ169" s="51">
        <v>20.961300000000001</v>
      </c>
      <c r="BA169" s="51">
        <v>22.902799999999999</v>
      </c>
      <c r="BB169" s="51">
        <v>23.4148</v>
      </c>
      <c r="BC169" s="51">
        <v>12.6615</v>
      </c>
      <c r="BD169" s="51">
        <v>21.264399999999998</v>
      </c>
      <c r="BI169" s="11"/>
      <c r="BJ169" s="11"/>
      <c r="BK169" s="11"/>
    </row>
    <row r="170" spans="8:63" x14ac:dyDescent="0.3">
      <c r="H170" s="91"/>
      <c r="I170" s="98"/>
      <c r="J170" s="5">
        <v>6</v>
      </c>
      <c r="K170" s="28">
        <v>22.384499999999999</v>
      </c>
      <c r="L170" s="28">
        <v>17.161833333333334</v>
      </c>
      <c r="M170" s="28">
        <v>17.243980099502487</v>
      </c>
      <c r="N170" s="28">
        <v>22.609374999999996</v>
      </c>
      <c r="O170" s="28">
        <v>22.93943548387097</v>
      </c>
      <c r="P170" s="28">
        <v>19.344822695035461</v>
      </c>
      <c r="Q170" s="28">
        <v>18.67884057971014</v>
      </c>
      <c r="R170" s="28">
        <v>18.416120689655173</v>
      </c>
      <c r="T170" s="91"/>
      <c r="U170" s="98"/>
      <c r="V170" s="5">
        <v>6</v>
      </c>
      <c r="W170" s="28">
        <v>20.057300000000001</v>
      </c>
      <c r="X170" s="28">
        <v>19.5684</v>
      </c>
      <c r="Y170" s="28">
        <v>22.8947</v>
      </c>
      <c r="Z170" s="28">
        <v>21.228899999999999</v>
      </c>
      <c r="AA170" s="28">
        <v>22.434699999999999</v>
      </c>
      <c r="AB170" s="28">
        <v>12.7295</v>
      </c>
      <c r="AC170" s="28">
        <v>21.8078</v>
      </c>
      <c r="AD170" s="28">
        <v>7.9067299999999996</v>
      </c>
      <c r="AE170" s="28">
        <v>14.3171</v>
      </c>
      <c r="AF170" s="28">
        <v>20.394600000000001</v>
      </c>
      <c r="AG170" s="28">
        <v>19.0258</v>
      </c>
      <c r="AH170" s="28">
        <v>7.8288799999999998</v>
      </c>
      <c r="AI170" s="28">
        <v>21.574300000000001</v>
      </c>
      <c r="AJ170" s="28">
        <v>18.768999999999998</v>
      </c>
      <c r="AK170" s="28">
        <v>8.3456299999999999</v>
      </c>
      <c r="AL170" s="28">
        <v>12.4939</v>
      </c>
      <c r="AM170" s="28">
        <v>19.684000000000001</v>
      </c>
      <c r="AN170" s="28">
        <v>19.7118</v>
      </c>
      <c r="AO170" s="28">
        <v>12.1778</v>
      </c>
      <c r="AP170" s="28">
        <v>21.446000000000002</v>
      </c>
      <c r="AQ170" s="28">
        <v>11.5242</v>
      </c>
      <c r="AR170" s="28">
        <v>22.4666</v>
      </c>
      <c r="AS170" s="28">
        <v>39.581400000000002</v>
      </c>
      <c r="AT170" s="28">
        <v>12.177</v>
      </c>
      <c r="AV170" s="91"/>
      <c r="AW170" s="98"/>
      <c r="AX170" s="5">
        <v>6</v>
      </c>
      <c r="AY170" s="51">
        <v>22.5016</v>
      </c>
      <c r="AZ170" s="51">
        <v>9.3074600000000007</v>
      </c>
      <c r="BA170" s="51">
        <v>20.338100000000001</v>
      </c>
      <c r="BB170" s="51">
        <v>21.229500000000002</v>
      </c>
      <c r="BC170" s="51">
        <v>21.948899999999998</v>
      </c>
      <c r="BD170" s="51">
        <v>22.188199999999998</v>
      </c>
      <c r="BI170" s="11"/>
      <c r="BJ170" s="11"/>
      <c r="BK170" s="11"/>
    </row>
    <row r="171" spans="8:63" x14ac:dyDescent="0.3">
      <c r="H171" s="91"/>
      <c r="I171" s="98"/>
      <c r="J171" s="5">
        <v>7</v>
      </c>
      <c r="K171" s="28">
        <v>11.358599999999999</v>
      </c>
      <c r="L171" s="28">
        <v>19.916166666666665</v>
      </c>
      <c r="M171" s="28">
        <v>8.589833333333333</v>
      </c>
      <c r="N171" s="28">
        <v>7.8899074074074065</v>
      </c>
      <c r="O171" s="28">
        <v>9.4620666666666668</v>
      </c>
      <c r="P171" s="28">
        <v>10.520696202531646</v>
      </c>
      <c r="Q171" s="28">
        <v>13.312972972972974</v>
      </c>
      <c r="R171" s="28">
        <v>10.977033333333333</v>
      </c>
      <c r="T171" s="91"/>
      <c r="U171" s="98"/>
      <c r="V171" s="5">
        <v>7</v>
      </c>
      <c r="W171" s="28">
        <v>9.3732799999999994</v>
      </c>
      <c r="X171" s="28">
        <v>10.825100000000001</v>
      </c>
      <c r="Y171" s="28">
        <v>8.3877100000000002</v>
      </c>
      <c r="Z171" s="28">
        <v>9.6066500000000001</v>
      </c>
      <c r="AA171" s="28">
        <v>6.4815800000000001</v>
      </c>
      <c r="AB171" s="28">
        <v>6.8489699999999996</v>
      </c>
      <c r="AC171" s="28">
        <v>8.9834599999999991</v>
      </c>
      <c r="AD171" s="28">
        <v>15.6463</v>
      </c>
      <c r="AE171" s="28">
        <v>6.70702</v>
      </c>
      <c r="AF171" s="28">
        <v>11.416</v>
      </c>
      <c r="AG171" s="28">
        <v>11.8992</v>
      </c>
      <c r="AH171" s="28">
        <v>7.2679299999999998</v>
      </c>
      <c r="AI171" s="28">
        <v>10.284700000000001</v>
      </c>
      <c r="AJ171" s="28">
        <v>13.4567</v>
      </c>
      <c r="AK171" s="28">
        <v>9.0812600000000003</v>
      </c>
      <c r="AL171" s="28">
        <v>14.2517</v>
      </c>
      <c r="AM171" s="28">
        <v>12.936199999999999</v>
      </c>
      <c r="AN171" s="28">
        <v>14.2888</v>
      </c>
      <c r="AO171" s="28">
        <v>12.093400000000001</v>
      </c>
      <c r="AP171" s="28">
        <v>14.768599999999999</v>
      </c>
      <c r="AQ171" s="28">
        <v>15.321899999999999</v>
      </c>
      <c r="AR171" s="28">
        <v>9.0231100000000009</v>
      </c>
      <c r="AS171" s="28">
        <v>12.269</v>
      </c>
      <c r="AT171" s="28">
        <v>12.1889</v>
      </c>
      <c r="AV171" s="91"/>
      <c r="AW171" s="98"/>
      <c r="AX171" s="5">
        <v>7</v>
      </c>
      <c r="AY171" s="51">
        <v>14.4117</v>
      </c>
      <c r="AZ171" s="51">
        <v>13.621499999999999</v>
      </c>
      <c r="BA171" s="51">
        <v>14.847099999999999</v>
      </c>
      <c r="BB171" s="51">
        <v>9.4932499999999997</v>
      </c>
      <c r="BC171" s="51">
        <v>9.0359999999999996</v>
      </c>
      <c r="BD171" s="51">
        <v>9.7505699999999997</v>
      </c>
      <c r="BI171" s="11"/>
      <c r="BJ171" s="11"/>
      <c r="BK171" s="11"/>
    </row>
    <row r="172" spans="8:63" x14ac:dyDescent="0.3">
      <c r="H172" s="91"/>
      <c r="I172" s="98"/>
      <c r="J172" s="5">
        <v>8</v>
      </c>
      <c r="K172" s="28">
        <v>21.994833333333336</v>
      </c>
      <c r="L172" s="28">
        <v>20.74440677966102</v>
      </c>
      <c r="M172" s="28">
        <v>20.876706827309238</v>
      </c>
      <c r="N172" s="28">
        <v>10.779030303030304</v>
      </c>
      <c r="O172" s="28">
        <v>21.03542105263158</v>
      </c>
      <c r="P172" s="28">
        <v>16.942547169811323</v>
      </c>
      <c r="Q172" s="28">
        <v>18.126176470588234</v>
      </c>
      <c r="R172" s="28">
        <v>17.492567567567566</v>
      </c>
      <c r="T172" s="91"/>
      <c r="U172" s="98"/>
      <c r="V172" s="5">
        <v>8</v>
      </c>
      <c r="W172" s="28">
        <v>18.346900000000002</v>
      </c>
      <c r="X172" s="28">
        <v>17.008099999999999</v>
      </c>
      <c r="Y172" s="28">
        <v>14.7987</v>
      </c>
      <c r="Z172" s="28">
        <v>13.241300000000001</v>
      </c>
      <c r="AA172" s="28">
        <v>16.1556</v>
      </c>
      <c r="AB172" s="28">
        <v>13.7974</v>
      </c>
      <c r="AC172" s="28">
        <v>14.8774</v>
      </c>
      <c r="AD172" s="28">
        <v>10.5969</v>
      </c>
      <c r="AE172" s="28">
        <v>20.494199999999999</v>
      </c>
      <c r="AF172" s="28">
        <v>17.004799999999999</v>
      </c>
      <c r="AG172" s="28">
        <v>18.069299999999998</v>
      </c>
      <c r="AH172" s="28">
        <v>10.851599999999999</v>
      </c>
      <c r="AI172" s="28">
        <v>19.755700000000001</v>
      </c>
      <c r="AJ172" s="28">
        <v>18.294599999999999</v>
      </c>
      <c r="AK172" s="28">
        <v>11.292199999999999</v>
      </c>
      <c r="AL172" s="28">
        <v>13.984299999999999</v>
      </c>
      <c r="AM172" s="28">
        <v>18.416899999999998</v>
      </c>
      <c r="AN172" s="28">
        <v>20.2544</v>
      </c>
      <c r="AO172" s="28">
        <v>14.0563</v>
      </c>
      <c r="AP172" s="28">
        <v>18.328199999999999</v>
      </c>
      <c r="AQ172" s="28">
        <v>15.2644</v>
      </c>
      <c r="AR172" s="28">
        <v>23.558399999999999</v>
      </c>
      <c r="AS172" s="28">
        <v>22.0641</v>
      </c>
      <c r="AT172" s="28">
        <v>20.0487</v>
      </c>
      <c r="AV172" s="91"/>
      <c r="AW172" s="98"/>
      <c r="AX172" s="5">
        <v>8</v>
      </c>
      <c r="AY172" s="51">
        <v>21.0534</v>
      </c>
      <c r="AZ172" s="51">
        <v>21.422899999999998</v>
      </c>
      <c r="BA172" s="51">
        <v>18.8599</v>
      </c>
      <c r="BB172" s="51">
        <v>17.285599999999999</v>
      </c>
      <c r="BC172" s="51">
        <v>19.3127</v>
      </c>
      <c r="BD172" s="51">
        <v>19.945799999999998</v>
      </c>
      <c r="BI172" s="11"/>
      <c r="BJ172" s="11"/>
      <c r="BK172" s="11"/>
    </row>
    <row r="173" spans="8:63" x14ac:dyDescent="0.3">
      <c r="H173" s="91"/>
      <c r="I173" s="98"/>
      <c r="J173" s="5" t="s">
        <v>10</v>
      </c>
      <c r="K173" s="9">
        <f>AVERAGE(K165:K172)</f>
        <v>19.48370682119543</v>
      </c>
      <c r="L173" s="9">
        <f t="shared" ref="L173:R173" si="148">AVERAGE(L165:L172)</f>
        <v>18.179618570044745</v>
      </c>
      <c r="M173" s="9">
        <f t="shared" si="148"/>
        <v>18.14278077753535</v>
      </c>
      <c r="N173" s="9">
        <f t="shared" si="148"/>
        <v>16.605884461375801</v>
      </c>
      <c r="O173" s="9">
        <f t="shared" si="148"/>
        <v>19.631370442902352</v>
      </c>
      <c r="P173" s="9">
        <f t="shared" si="148"/>
        <v>16.116231624703254</v>
      </c>
      <c r="Q173" s="9">
        <f t="shared" si="148"/>
        <v>15.159338656755072</v>
      </c>
      <c r="R173" s="9">
        <f t="shared" si="148"/>
        <v>13.181106522724477</v>
      </c>
      <c r="T173" s="91"/>
      <c r="U173" s="98"/>
      <c r="V173" s="5" t="s">
        <v>10</v>
      </c>
      <c r="W173" s="9">
        <f>AVERAGE(W165:W172)</f>
        <v>15.951072499999999</v>
      </c>
      <c r="X173" s="9">
        <f t="shared" ref="X173:AT173" si="149">AVERAGE(X165:X172)</f>
        <v>16.362526250000002</v>
      </c>
      <c r="Y173" s="9">
        <f t="shared" si="149"/>
        <v>19.878951249999997</v>
      </c>
      <c r="Z173" s="9">
        <f t="shared" si="149"/>
        <v>16.766837500000001</v>
      </c>
      <c r="AA173" s="9">
        <f t="shared" si="149"/>
        <v>16.570818750000001</v>
      </c>
      <c r="AB173" s="9">
        <f t="shared" si="149"/>
        <v>13.416958749999999</v>
      </c>
      <c r="AC173" s="9">
        <f t="shared" si="149"/>
        <v>17.266973749999998</v>
      </c>
      <c r="AD173" s="9">
        <f t="shared" si="149"/>
        <v>14.44169125</v>
      </c>
      <c r="AE173" s="9">
        <f t="shared" si="149"/>
        <v>16.22429</v>
      </c>
      <c r="AF173" s="9">
        <f t="shared" si="149"/>
        <v>12.468125000000001</v>
      </c>
      <c r="AG173" s="9">
        <f t="shared" si="149"/>
        <v>15.119532500000002</v>
      </c>
      <c r="AH173" s="9">
        <f t="shared" si="149"/>
        <v>12.340370000000002</v>
      </c>
      <c r="AI173" s="9">
        <f t="shared" si="149"/>
        <v>16.90171625</v>
      </c>
      <c r="AJ173" s="9">
        <f t="shared" si="149"/>
        <v>16.592624999999998</v>
      </c>
      <c r="AK173" s="9">
        <f t="shared" si="149"/>
        <v>12.814819999999999</v>
      </c>
      <c r="AL173" s="9">
        <f t="shared" si="149"/>
        <v>15.173292500000001</v>
      </c>
      <c r="AM173" s="9">
        <f t="shared" si="149"/>
        <v>16.32968</v>
      </c>
      <c r="AN173" s="9">
        <f t="shared" si="149"/>
        <v>16.8588825</v>
      </c>
      <c r="AO173" s="9">
        <f t="shared" si="149"/>
        <v>16.168425000000003</v>
      </c>
      <c r="AP173" s="9">
        <f t="shared" si="149"/>
        <v>19.486650000000001</v>
      </c>
      <c r="AQ173" s="9">
        <f t="shared" si="149"/>
        <v>16.354903749999998</v>
      </c>
      <c r="AR173" s="9">
        <f t="shared" si="149"/>
        <v>20.596813749999999</v>
      </c>
      <c r="AS173" s="9">
        <f t="shared" si="149"/>
        <v>21.410912500000002</v>
      </c>
      <c r="AT173" s="9">
        <f t="shared" si="149"/>
        <v>17.041687500000002</v>
      </c>
      <c r="AV173" s="91"/>
      <c r="AW173" s="98"/>
      <c r="AX173" s="5" t="s">
        <v>10</v>
      </c>
      <c r="AY173" s="9">
        <f t="shared" ref="AY173:BD173" si="150">AVERAGE(AY165:AY172)</f>
        <v>20.267724999999999</v>
      </c>
      <c r="AZ173" s="9">
        <f t="shared" si="150"/>
        <v>18.329157500000001</v>
      </c>
      <c r="BA173" s="9">
        <f t="shared" si="150"/>
        <v>20.493375000000004</v>
      </c>
      <c r="BB173" s="9">
        <f t="shared" si="150"/>
        <v>18.402631249999999</v>
      </c>
      <c r="BC173" s="9">
        <f t="shared" si="150"/>
        <v>17.963437500000001</v>
      </c>
      <c r="BD173" s="9">
        <f t="shared" si="150"/>
        <v>18.073958749999999</v>
      </c>
      <c r="BI173" s="11"/>
      <c r="BJ173" s="11"/>
      <c r="BK173" s="11"/>
    </row>
    <row r="174" spans="8:63" x14ac:dyDescent="0.3">
      <c r="H174" s="92"/>
      <c r="I174" s="99"/>
      <c r="J174" s="5" t="s">
        <v>1</v>
      </c>
      <c r="K174" s="9">
        <f>STDEV(K165:K172)/SQRT(8)</f>
        <v>1.5959654617038335</v>
      </c>
      <c r="L174" s="9">
        <f t="shared" ref="L174:R174" si="151">STDEV(L165:L172)/SQRT(8)</f>
        <v>1.1539455905251736</v>
      </c>
      <c r="M174" s="9">
        <f t="shared" si="151"/>
        <v>1.6577978068244599</v>
      </c>
      <c r="N174" s="9">
        <f t="shared" si="151"/>
        <v>2.1341431242691047</v>
      </c>
      <c r="O174" s="9">
        <f t="shared" si="151"/>
        <v>1.6860845194590186</v>
      </c>
      <c r="P174" s="9">
        <f t="shared" si="151"/>
        <v>1.5119838762063913</v>
      </c>
      <c r="Q174" s="9">
        <f t="shared" si="151"/>
        <v>1.9868680986923846</v>
      </c>
      <c r="R174" s="9">
        <f t="shared" si="151"/>
        <v>1.3038439521544192</v>
      </c>
      <c r="T174" s="92"/>
      <c r="U174" s="99"/>
      <c r="V174" s="5" t="s">
        <v>1</v>
      </c>
      <c r="W174" s="9">
        <f>STDEV(W165:W172)/SQRT(8)</f>
        <v>1.9952009714667787</v>
      </c>
      <c r="X174" s="9">
        <f t="shared" ref="X174:AT174" si="152">STDEV(X165:X172)/SQRT(8)</f>
        <v>1.9936247042429094</v>
      </c>
      <c r="Y174" s="9">
        <f t="shared" si="152"/>
        <v>2.4340710080875403</v>
      </c>
      <c r="Z174" s="9">
        <f t="shared" si="152"/>
        <v>2.3970058574402091</v>
      </c>
      <c r="AA174" s="9">
        <f t="shared" si="152"/>
        <v>2.1631094467409957</v>
      </c>
      <c r="AB174" s="9">
        <f t="shared" si="152"/>
        <v>2.0687572270796846</v>
      </c>
      <c r="AC174" s="9">
        <f t="shared" si="152"/>
        <v>2.1557125031073494</v>
      </c>
      <c r="AD174" s="9">
        <f t="shared" si="152"/>
        <v>1.6510862140588325</v>
      </c>
      <c r="AE174" s="9">
        <f t="shared" si="152"/>
        <v>1.9210386254092564</v>
      </c>
      <c r="AF174" s="9">
        <f t="shared" si="152"/>
        <v>2.3379434037219853</v>
      </c>
      <c r="AG174" s="9">
        <f t="shared" si="152"/>
        <v>1.8447997006796337</v>
      </c>
      <c r="AH174" s="9">
        <f t="shared" si="152"/>
        <v>2.4083758023399127</v>
      </c>
      <c r="AI174" s="9">
        <f t="shared" si="152"/>
        <v>2.8004993640381985</v>
      </c>
      <c r="AJ174" s="9">
        <f t="shared" si="152"/>
        <v>1.6254895562293601</v>
      </c>
      <c r="AK174" s="9">
        <f t="shared" si="152"/>
        <v>1.929580215201335</v>
      </c>
      <c r="AL174" s="9">
        <f t="shared" si="152"/>
        <v>1.9281517014967511</v>
      </c>
      <c r="AM174" s="9">
        <f t="shared" si="152"/>
        <v>1.9922731952040533</v>
      </c>
      <c r="AN174" s="9">
        <f t="shared" si="152"/>
        <v>1.9060677196463103</v>
      </c>
      <c r="AO174" s="9">
        <f t="shared" si="152"/>
        <v>1.5857269222831414</v>
      </c>
      <c r="AP174" s="9">
        <f t="shared" si="152"/>
        <v>1.1955086625126772</v>
      </c>
      <c r="AQ174" s="9">
        <f t="shared" si="152"/>
        <v>2.3634826543335348</v>
      </c>
      <c r="AR174" s="9">
        <f t="shared" si="152"/>
        <v>2.0459986822479865</v>
      </c>
      <c r="AS174" s="9">
        <f t="shared" si="152"/>
        <v>3.0592271655037724</v>
      </c>
      <c r="AT174" s="9">
        <f t="shared" si="152"/>
        <v>2.3256737526419444</v>
      </c>
      <c r="AV174" s="92"/>
      <c r="AW174" s="99"/>
      <c r="AX174" s="5" t="s">
        <v>1</v>
      </c>
      <c r="AY174" s="9">
        <f t="shared" ref="AY174:BD174" si="153">STDEV(AY165:AY172)/SQRT(8)</f>
        <v>1.1662093599947183</v>
      </c>
      <c r="AZ174" s="9">
        <f t="shared" si="153"/>
        <v>1.6422983962659388</v>
      </c>
      <c r="BA174" s="9">
        <f t="shared" si="153"/>
        <v>1.1719565686659472</v>
      </c>
      <c r="BB174" s="9">
        <f t="shared" si="153"/>
        <v>1.5828063622131043</v>
      </c>
      <c r="BC174" s="9">
        <f t="shared" si="153"/>
        <v>1.7788004224293439</v>
      </c>
      <c r="BD174" s="9">
        <f t="shared" si="153"/>
        <v>1.9250818670963048</v>
      </c>
      <c r="BI174" s="11"/>
      <c r="BJ174" s="11"/>
      <c r="BK174" s="11"/>
    </row>
    <row r="175" spans="8:63" x14ac:dyDescent="0.3">
      <c r="I175" s="1"/>
      <c r="J175" s="8" t="s">
        <v>10</v>
      </c>
      <c r="K175" s="10">
        <f>AVERAGE(K155:K162,K165:K172)</f>
        <v>18.983159507064912</v>
      </c>
      <c r="L175" s="10">
        <f t="shared" ref="L175:R175" si="154">AVERAGE(L155:L162,L165:L172)</f>
        <v>18.421056505653802</v>
      </c>
      <c r="M175" s="10">
        <f t="shared" si="154"/>
        <v>18.363278729479958</v>
      </c>
      <c r="N175" s="10">
        <f t="shared" si="154"/>
        <v>16.290822199586977</v>
      </c>
      <c r="O175" s="10">
        <f t="shared" si="154"/>
        <v>17.387494506354649</v>
      </c>
      <c r="P175" s="10">
        <f t="shared" si="154"/>
        <v>17.619465961261685</v>
      </c>
      <c r="Q175" s="10">
        <f t="shared" si="154"/>
        <v>15.426962976242997</v>
      </c>
      <c r="R175" s="10">
        <f t="shared" si="154"/>
        <v>15.463585285195588</v>
      </c>
      <c r="U175" s="1"/>
      <c r="V175" s="8" t="s">
        <v>10</v>
      </c>
      <c r="W175" s="10">
        <f t="shared" ref="W175:AT175" si="155">AVERAGE(W155:W162,W165:W172)</f>
        <v>17.995805000000004</v>
      </c>
      <c r="X175" s="10">
        <f t="shared" si="155"/>
        <v>15.600936874999999</v>
      </c>
      <c r="Y175" s="10">
        <f t="shared" si="155"/>
        <v>19.120988125</v>
      </c>
      <c r="Z175" s="10">
        <f t="shared" si="155"/>
        <v>16.207809999999998</v>
      </c>
      <c r="AA175" s="10">
        <f t="shared" si="155"/>
        <v>15.935903124999999</v>
      </c>
      <c r="AB175" s="10">
        <f t="shared" si="155"/>
        <v>14.282026875</v>
      </c>
      <c r="AC175" s="10">
        <f t="shared" si="155"/>
        <v>18.032324375000002</v>
      </c>
      <c r="AD175" s="10">
        <f t="shared" si="155"/>
        <v>14.750986874999999</v>
      </c>
      <c r="AE175" s="10">
        <f t="shared" si="155"/>
        <v>16.536776250000003</v>
      </c>
      <c r="AF175" s="10">
        <f t="shared" si="155"/>
        <v>15.138218749999998</v>
      </c>
      <c r="AG175" s="10">
        <f t="shared" si="155"/>
        <v>15.0998225</v>
      </c>
      <c r="AH175" s="10">
        <f t="shared" si="155"/>
        <v>14.504966250000001</v>
      </c>
      <c r="AI175" s="10">
        <f t="shared" si="155"/>
        <v>17.847858124999998</v>
      </c>
      <c r="AJ175" s="10">
        <f t="shared" si="155"/>
        <v>16.645912500000001</v>
      </c>
      <c r="AK175" s="10">
        <f t="shared" si="155"/>
        <v>14.48146</v>
      </c>
      <c r="AL175" s="10">
        <f t="shared" si="155"/>
        <v>16.024371250000002</v>
      </c>
      <c r="AM175" s="10">
        <f t="shared" si="155"/>
        <v>15.598105</v>
      </c>
      <c r="AN175" s="10">
        <f t="shared" si="155"/>
        <v>16.253435000000003</v>
      </c>
      <c r="AO175" s="10">
        <f t="shared" si="155"/>
        <v>16.116500000000002</v>
      </c>
      <c r="AP175" s="10">
        <f t="shared" si="155"/>
        <v>18.562206249999996</v>
      </c>
      <c r="AQ175" s="10">
        <f t="shared" si="155"/>
        <v>14.726666874999998</v>
      </c>
      <c r="AR175" s="10">
        <f t="shared" si="155"/>
        <v>19.255769374999996</v>
      </c>
      <c r="AS175" s="10">
        <f t="shared" si="155"/>
        <v>19.751499999999997</v>
      </c>
      <c r="AT175" s="10">
        <f t="shared" si="155"/>
        <v>15.704124999999998</v>
      </c>
      <c r="AW175" s="1"/>
      <c r="AX175" s="8" t="s">
        <v>10</v>
      </c>
      <c r="AY175" s="10">
        <f t="shared" ref="AY175:BD175" si="156">AVERAGE(AY155:AY162,AY165:AY172)</f>
        <v>18.527437500000001</v>
      </c>
      <c r="AZ175" s="10">
        <f t="shared" si="156"/>
        <v>17.620850625000003</v>
      </c>
      <c r="BA175" s="10">
        <f t="shared" si="156"/>
        <v>19.73784375</v>
      </c>
      <c r="BB175" s="10">
        <f t="shared" si="156"/>
        <v>17.363396874999999</v>
      </c>
      <c r="BC175" s="10">
        <f t="shared" si="156"/>
        <v>17.474325</v>
      </c>
      <c r="BD175" s="10">
        <f t="shared" si="156"/>
        <v>17.981435625000003</v>
      </c>
      <c r="BI175" s="11"/>
      <c r="BJ175" s="11"/>
      <c r="BK175" s="11"/>
    </row>
    <row r="176" spans="8:63" x14ac:dyDescent="0.3">
      <c r="I176" s="1"/>
      <c r="J176" s="8" t="s">
        <v>1</v>
      </c>
      <c r="K176" s="10">
        <f>STDEV(K155:K162,K165:K172)/SQRT(16)</f>
        <v>0.82179825324111788</v>
      </c>
      <c r="L176" s="10">
        <f t="shared" ref="L176:R176" si="157">STDEV(L155:L162,L165:L172)/SQRT(16)</f>
        <v>0.71036192351846961</v>
      </c>
      <c r="M176" s="10">
        <f t="shared" si="157"/>
        <v>0.86365693588012316</v>
      </c>
      <c r="N176" s="10">
        <f t="shared" si="157"/>
        <v>1.2312634994279981</v>
      </c>
      <c r="O176" s="10">
        <f t="shared" si="157"/>
        <v>1.3907965701611633</v>
      </c>
      <c r="P176" s="10">
        <f t="shared" si="157"/>
        <v>0.9533742993763733</v>
      </c>
      <c r="Q176" s="10">
        <f t="shared" si="157"/>
        <v>1.0839128383490735</v>
      </c>
      <c r="R176" s="10">
        <f t="shared" si="157"/>
        <v>1.0978804089327976</v>
      </c>
      <c r="U176" s="1"/>
      <c r="V176" s="8" t="s">
        <v>1</v>
      </c>
      <c r="W176" s="10">
        <f t="shared" ref="W176:AT176" si="158">STDEV(W155:W162,W165:W172)/SQRT(16)</f>
        <v>1.1491531675361304</v>
      </c>
      <c r="X176" s="10">
        <f t="shared" si="158"/>
        <v>1.2226631141159723</v>
      </c>
      <c r="Y176" s="10">
        <f t="shared" si="158"/>
        <v>1.3049839320081109</v>
      </c>
      <c r="Z176" s="10">
        <f t="shared" si="158"/>
        <v>1.4192735539220409</v>
      </c>
      <c r="AA176" s="10">
        <f t="shared" si="158"/>
        <v>1.2058841331210488</v>
      </c>
      <c r="AB176" s="10">
        <f t="shared" si="158"/>
        <v>1.2140386792522708</v>
      </c>
      <c r="AC176" s="10">
        <f t="shared" si="158"/>
        <v>1.2668636196347818</v>
      </c>
      <c r="AD176" s="10">
        <f t="shared" si="158"/>
        <v>1.2367156410862077</v>
      </c>
      <c r="AE176" s="10">
        <f t="shared" si="158"/>
        <v>1.1105243528385076</v>
      </c>
      <c r="AF176" s="10">
        <f t="shared" si="158"/>
        <v>1.5107765723210247</v>
      </c>
      <c r="AG176" s="10">
        <f t="shared" si="158"/>
        <v>0.99959642512511815</v>
      </c>
      <c r="AH176" s="10">
        <f t="shared" si="158"/>
        <v>1.4904237693851468</v>
      </c>
      <c r="AI176" s="10">
        <f t="shared" si="158"/>
        <v>1.5407583868407753</v>
      </c>
      <c r="AJ176" s="10">
        <f t="shared" si="158"/>
        <v>0.89920667951788635</v>
      </c>
      <c r="AK176" s="10">
        <f t="shared" si="158"/>
        <v>1.2162774322014285</v>
      </c>
      <c r="AL176" s="10">
        <f t="shared" si="158"/>
        <v>1.1327683498152779</v>
      </c>
      <c r="AM176" s="10">
        <f t="shared" si="158"/>
        <v>1.1254741530846755</v>
      </c>
      <c r="AN176" s="10">
        <f t="shared" si="158"/>
        <v>1.0772293548304017</v>
      </c>
      <c r="AO176" s="10">
        <f t="shared" si="158"/>
        <v>1.0101864960656193</v>
      </c>
      <c r="AP176" s="10">
        <f t="shared" si="158"/>
        <v>0.91264246894521062</v>
      </c>
      <c r="AQ176" s="10">
        <f t="shared" si="158"/>
        <v>1.360268836194622</v>
      </c>
      <c r="AR176" s="10">
        <f t="shared" si="158"/>
        <v>1.1871339707482744</v>
      </c>
      <c r="AS176" s="10">
        <f t="shared" si="158"/>
        <v>1.6728501448625566</v>
      </c>
      <c r="AT176" s="10">
        <f t="shared" si="158"/>
        <v>1.259110501223651</v>
      </c>
      <c r="AW176" s="1"/>
      <c r="AX176" s="8" t="s">
        <v>1</v>
      </c>
      <c r="AY176" s="10">
        <f t="shared" ref="AY176:BD176" si="159">STDEV(AY155:AY162,AY165:AY172)/SQRT(16)</f>
        <v>1.0507563440555168</v>
      </c>
      <c r="AZ176" s="10">
        <f t="shared" si="159"/>
        <v>1.1578813357397839</v>
      </c>
      <c r="BA176" s="10">
        <f t="shared" si="159"/>
        <v>0.8696007218818248</v>
      </c>
      <c r="BB176" s="10">
        <f t="shared" si="159"/>
        <v>0.99948213234893113</v>
      </c>
      <c r="BC176" s="10">
        <f t="shared" si="159"/>
        <v>1.0694335050428969</v>
      </c>
      <c r="BD176" s="10">
        <f t="shared" si="159"/>
        <v>1.5337823038822904</v>
      </c>
      <c r="BI176" s="11"/>
      <c r="BJ176" s="11"/>
      <c r="BK176" s="11"/>
    </row>
    <row r="177" spans="8:63" x14ac:dyDescent="0.3">
      <c r="I177" s="1"/>
      <c r="J177" s="47"/>
      <c r="K177" s="11"/>
      <c r="L177" s="11"/>
      <c r="M177" s="11"/>
      <c r="N177" s="11"/>
      <c r="O177" s="11"/>
      <c r="P177" s="11"/>
      <c r="Q177" s="11"/>
      <c r="R177" s="11"/>
      <c r="U177" s="1"/>
      <c r="V177" s="47"/>
      <c r="AW177" s="1"/>
      <c r="AX177" s="47"/>
      <c r="AY177" s="51"/>
      <c r="AZ177" s="51"/>
      <c r="BA177" s="51"/>
      <c r="BB177" s="51"/>
      <c r="BC177" s="51"/>
      <c r="BD177" s="51"/>
      <c r="BI177" s="11"/>
      <c r="BJ177" s="11"/>
      <c r="BK177" s="11"/>
    </row>
    <row r="178" spans="8:63" x14ac:dyDescent="0.3">
      <c r="H178" s="100" t="s">
        <v>8</v>
      </c>
      <c r="I178" s="103" t="s">
        <v>6</v>
      </c>
      <c r="J178" s="14">
        <v>1</v>
      </c>
      <c r="K178" s="28">
        <v>12.421816666666667</v>
      </c>
      <c r="L178" s="28">
        <v>7.4662500000000005</v>
      </c>
      <c r="M178" s="28">
        <v>8.1940333333333335</v>
      </c>
      <c r="N178" s="28">
        <v>5.028777777777778</v>
      </c>
      <c r="O178" s="28">
        <v>16.735347222222224</v>
      </c>
      <c r="P178" s="28">
        <v>16.711515151515155</v>
      </c>
      <c r="Q178" s="28">
        <v>15.776894736842106</v>
      </c>
      <c r="R178" s="28">
        <v>11.566166666666668</v>
      </c>
      <c r="T178" s="100" t="s">
        <v>8</v>
      </c>
      <c r="U178" s="103" t="s">
        <v>6</v>
      </c>
      <c r="V178" s="14">
        <v>1</v>
      </c>
      <c r="W178" s="28">
        <v>18.497699999999998</v>
      </c>
      <c r="X178" s="28">
        <v>9.4108599999999996</v>
      </c>
      <c r="Y178" s="28">
        <v>24.450299999999999</v>
      </c>
      <c r="Z178" s="28">
        <v>11.173999999999999</v>
      </c>
      <c r="AA178" s="28">
        <v>14.856</v>
      </c>
      <c r="AB178" s="28">
        <v>12.2143</v>
      </c>
      <c r="AC178" s="28">
        <v>16.8443</v>
      </c>
      <c r="AD178" s="28">
        <v>14.360300000000001</v>
      </c>
      <c r="AE178" s="28">
        <v>18.479900000000001</v>
      </c>
      <c r="AF178" s="28">
        <v>18.383099999999999</v>
      </c>
      <c r="AG178" s="28">
        <v>18.259399999999999</v>
      </c>
      <c r="AH178" s="28">
        <v>16.664999999999999</v>
      </c>
      <c r="AI178" s="28">
        <v>21.506</v>
      </c>
      <c r="AJ178" s="28">
        <v>18.6157</v>
      </c>
      <c r="AK178" s="28">
        <v>15.409800000000001</v>
      </c>
      <c r="AL178" s="28">
        <v>16.872599999999998</v>
      </c>
      <c r="AM178" s="28">
        <v>20.225899999999999</v>
      </c>
      <c r="AN178" s="28">
        <v>19.140499999999999</v>
      </c>
      <c r="AO178" s="28">
        <v>25.208600000000001</v>
      </c>
      <c r="AP178" s="28">
        <v>21.630700000000001</v>
      </c>
      <c r="AQ178" s="28">
        <v>18.877600000000001</v>
      </c>
      <c r="AR178" s="28">
        <v>19.810099999999998</v>
      </c>
      <c r="AS178" s="28">
        <v>21.590299999999999</v>
      </c>
      <c r="AT178" s="28">
        <v>14.5389</v>
      </c>
      <c r="AV178" s="100" t="s">
        <v>8</v>
      </c>
      <c r="AW178" s="103" t="s">
        <v>6</v>
      </c>
      <c r="AX178" s="14">
        <v>1</v>
      </c>
      <c r="AY178" s="51">
        <v>17.155100000000001</v>
      </c>
      <c r="AZ178" s="51">
        <v>20.7852</v>
      </c>
      <c r="BA178" s="51">
        <v>23.534600000000001</v>
      </c>
      <c r="BB178" s="51">
        <v>12.7418</v>
      </c>
      <c r="BC178" s="51">
        <v>15.538600000000001</v>
      </c>
      <c r="BD178" s="51">
        <v>17.105799999999999</v>
      </c>
    </row>
    <row r="179" spans="8:63" x14ac:dyDescent="0.3">
      <c r="H179" s="101"/>
      <c r="I179" s="104"/>
      <c r="J179" s="14">
        <v>2</v>
      </c>
      <c r="K179" s="28">
        <v>17.183030303030304</v>
      </c>
      <c r="L179" s="28">
        <v>13.727871287128714</v>
      </c>
      <c r="M179" s="28">
        <v>16.114783333333332</v>
      </c>
      <c r="N179" s="28">
        <v>12.825096153846154</v>
      </c>
      <c r="O179" s="28">
        <v>17.364964285714287</v>
      </c>
      <c r="P179" s="28">
        <v>17.84416666666667</v>
      </c>
      <c r="Q179" s="28">
        <v>11.509982758620691</v>
      </c>
      <c r="R179" s="28">
        <v>8.9226458333333341</v>
      </c>
      <c r="T179" s="101"/>
      <c r="U179" s="104"/>
      <c r="V179" s="14">
        <v>2</v>
      </c>
      <c r="W179" s="28">
        <v>17.5623</v>
      </c>
      <c r="X179" s="28">
        <v>19.3066</v>
      </c>
      <c r="Y179" s="28">
        <v>25.552199999999999</v>
      </c>
      <c r="Z179" s="28">
        <v>10.7964</v>
      </c>
      <c r="AA179" s="28">
        <v>18.389800000000001</v>
      </c>
      <c r="AB179" s="28">
        <v>18.796099999999999</v>
      </c>
      <c r="AC179" s="28">
        <v>21.822600000000001</v>
      </c>
      <c r="AD179" s="28">
        <v>16.1722</v>
      </c>
      <c r="AE179" s="28">
        <v>15.7324</v>
      </c>
      <c r="AF179" s="28">
        <v>15.992000000000001</v>
      </c>
      <c r="AG179" s="28">
        <v>17.053599999999999</v>
      </c>
      <c r="AH179" s="28">
        <v>15.963800000000001</v>
      </c>
      <c r="AI179" s="28">
        <v>19.669899999999998</v>
      </c>
      <c r="AJ179" s="28">
        <v>20.446400000000001</v>
      </c>
      <c r="AK179" s="28">
        <v>17.2653</v>
      </c>
      <c r="AL179" s="28">
        <v>14.177199999999999</v>
      </c>
      <c r="AM179" s="28">
        <v>18.5519</v>
      </c>
      <c r="AN179" s="28">
        <v>16.915299999999998</v>
      </c>
      <c r="AO179" s="28">
        <v>11.633599999999999</v>
      </c>
      <c r="AP179" s="28">
        <v>19.744599999999998</v>
      </c>
      <c r="AQ179" s="28">
        <v>20.56</v>
      </c>
      <c r="AR179" s="28">
        <v>20.988099999999999</v>
      </c>
      <c r="AS179" s="28">
        <v>19.579599999999999</v>
      </c>
      <c r="AT179" s="28">
        <v>12.895899999999999</v>
      </c>
      <c r="AV179" s="101"/>
      <c r="AW179" s="104"/>
      <c r="AX179" s="14">
        <v>2</v>
      </c>
      <c r="AY179" s="51">
        <v>12.1012</v>
      </c>
      <c r="AZ179" s="51">
        <v>21.4115</v>
      </c>
      <c r="BA179" s="51">
        <v>22.824400000000001</v>
      </c>
      <c r="BB179" s="51">
        <v>10.166399999999999</v>
      </c>
      <c r="BC179" s="51">
        <v>20.841200000000001</v>
      </c>
      <c r="BD179" s="51">
        <v>16.375299999999999</v>
      </c>
    </row>
    <row r="180" spans="8:63" x14ac:dyDescent="0.3">
      <c r="H180" s="101"/>
      <c r="I180" s="104"/>
      <c r="J180" s="14">
        <v>3</v>
      </c>
      <c r="K180" s="28">
        <v>8.8915000000000006</v>
      </c>
      <c r="L180" s="28">
        <v>7.9375974025974028</v>
      </c>
      <c r="M180" s="28">
        <v>9.7694833333333335</v>
      </c>
      <c r="N180" s="28">
        <v>14.175133333333333</v>
      </c>
      <c r="O180" s="28">
        <v>8.6038343558282211</v>
      </c>
      <c r="P180" s="28">
        <v>8.7635166666666677</v>
      </c>
      <c r="Q180" s="28">
        <v>8.3746067415730341</v>
      </c>
      <c r="R180" s="28">
        <v>6.2802083333333334</v>
      </c>
      <c r="T180" s="101"/>
      <c r="U180" s="104"/>
      <c r="V180" s="14">
        <v>3</v>
      </c>
      <c r="W180" s="28">
        <v>7.9279799999999998</v>
      </c>
      <c r="X180" s="28">
        <v>14.4209</v>
      </c>
      <c r="Y180" s="28">
        <v>23.0197</v>
      </c>
      <c r="Z180" s="28">
        <v>10.241</v>
      </c>
      <c r="AA180" s="28">
        <v>4.7127100000000004</v>
      </c>
      <c r="AB180" s="28">
        <v>14.486499999999999</v>
      </c>
      <c r="AC180" s="28">
        <v>13.3742</v>
      </c>
      <c r="AD180" s="28">
        <v>13.929</v>
      </c>
      <c r="AE180" s="28">
        <v>14.624700000000001</v>
      </c>
      <c r="AF180" s="28">
        <v>12.8649</v>
      </c>
      <c r="AG180" s="28">
        <v>5.2221000000000002</v>
      </c>
      <c r="AH180" s="28">
        <v>12.515700000000001</v>
      </c>
      <c r="AI180" s="28">
        <v>9.63551</v>
      </c>
      <c r="AJ180" s="28">
        <v>13.9198</v>
      </c>
      <c r="AK180" s="28">
        <v>10.6912</v>
      </c>
      <c r="AL180" s="28">
        <v>17.967600000000001</v>
      </c>
      <c r="AM180" s="28">
        <v>17.461200000000002</v>
      </c>
      <c r="AN180" s="28">
        <v>4.3087200000000001</v>
      </c>
      <c r="AO180" s="28">
        <v>25.6221</v>
      </c>
      <c r="AP180" s="28">
        <v>18.440899999999999</v>
      </c>
      <c r="AQ180" s="28">
        <v>21.31</v>
      </c>
      <c r="AR180" s="28">
        <v>21.0366</v>
      </c>
      <c r="AS180" s="28">
        <v>22.888300000000001</v>
      </c>
      <c r="AT180" s="28">
        <v>21.935099999999998</v>
      </c>
      <c r="AV180" s="101"/>
      <c r="AW180" s="104"/>
      <c r="AX180" s="14">
        <v>3</v>
      </c>
      <c r="AY180" s="51">
        <v>21.433499999999999</v>
      </c>
      <c r="AZ180" s="51">
        <v>21.760200000000001</v>
      </c>
      <c r="BA180" s="51">
        <v>22.1388</v>
      </c>
      <c r="BB180" s="51">
        <v>20.6755</v>
      </c>
      <c r="BC180" s="51">
        <v>21.254000000000001</v>
      </c>
      <c r="BD180" s="51">
        <v>16.308900000000001</v>
      </c>
    </row>
    <row r="181" spans="8:63" x14ac:dyDescent="0.3">
      <c r="H181" s="101"/>
      <c r="I181" s="104"/>
      <c r="J181" s="14">
        <v>4</v>
      </c>
      <c r="K181" s="28">
        <v>5.3804194630872484</v>
      </c>
      <c r="L181" s="28">
        <v>3.0557000000000003</v>
      </c>
      <c r="M181" s="28">
        <v>9.9093708609271509</v>
      </c>
      <c r="N181" s="28">
        <v>9.4718833333333325</v>
      </c>
      <c r="O181" s="28">
        <v>14.10827380952381</v>
      </c>
      <c r="P181" s="28">
        <v>8.7564347826086948</v>
      </c>
      <c r="Q181" s="28">
        <v>20.944928571428569</v>
      </c>
      <c r="R181" s="28">
        <v>23.30979591836735</v>
      </c>
      <c r="T181" s="101"/>
      <c r="U181" s="104"/>
      <c r="V181" s="14">
        <v>4</v>
      </c>
      <c r="W181" s="28">
        <v>24.238800000000001</v>
      </c>
      <c r="X181" s="28">
        <v>12.4711</v>
      </c>
      <c r="Y181" s="28">
        <v>25.086099999999998</v>
      </c>
      <c r="Z181" s="28">
        <v>17.4786</v>
      </c>
      <c r="AA181" s="28">
        <v>4.8266900000000001</v>
      </c>
      <c r="AB181" s="28">
        <v>16.6813</v>
      </c>
      <c r="AC181" s="28">
        <v>23.249700000000001</v>
      </c>
      <c r="AD181" s="28">
        <v>10.7593</v>
      </c>
      <c r="AE181" s="28">
        <v>16.052199999999999</v>
      </c>
      <c r="AF181" s="28">
        <v>8.5585000000000004</v>
      </c>
      <c r="AG181" s="28">
        <v>13.979699999999999</v>
      </c>
      <c r="AH181" s="28">
        <v>22.416599999999999</v>
      </c>
      <c r="AI181" s="28">
        <v>9.6213800000000003</v>
      </c>
      <c r="AJ181" s="28">
        <v>11.632400000000001</v>
      </c>
      <c r="AK181" s="28">
        <v>25.318000000000001</v>
      </c>
      <c r="AL181" s="28">
        <v>22.971299999999999</v>
      </c>
      <c r="AM181" s="28">
        <v>11.6938</v>
      </c>
      <c r="AN181" s="28">
        <v>21.415099999999999</v>
      </c>
      <c r="AO181" s="28">
        <v>23.416499999999999</v>
      </c>
      <c r="AP181" s="28">
        <v>22.0823</v>
      </c>
      <c r="AQ181" s="28">
        <v>22.415600000000001</v>
      </c>
      <c r="AR181" s="28">
        <v>25.404299999999999</v>
      </c>
      <c r="AS181" s="28">
        <v>22.978000000000002</v>
      </c>
      <c r="AT181" s="28">
        <v>24.909099999999999</v>
      </c>
      <c r="AV181" s="101"/>
      <c r="AW181" s="104"/>
      <c r="AX181" s="14">
        <v>4</v>
      </c>
      <c r="AY181" s="51">
        <v>18.213899999999999</v>
      </c>
      <c r="AZ181" s="51">
        <v>18.805299999999999</v>
      </c>
      <c r="BA181" s="51">
        <v>25.049700000000001</v>
      </c>
      <c r="BB181" s="51">
        <v>13.9236</v>
      </c>
      <c r="BC181" s="51">
        <v>19.892800000000001</v>
      </c>
      <c r="BD181" s="51">
        <v>13.748200000000001</v>
      </c>
    </row>
    <row r="182" spans="8:63" x14ac:dyDescent="0.3">
      <c r="H182" s="101"/>
      <c r="I182" s="104"/>
      <c r="J182" s="14">
        <v>5</v>
      </c>
      <c r="K182" s="28">
        <v>13.894716666666666</v>
      </c>
      <c r="L182" s="28">
        <v>18.767166666666665</v>
      </c>
      <c r="M182" s="28">
        <v>12.2646</v>
      </c>
      <c r="N182" s="28">
        <v>8.1677592592592578</v>
      </c>
      <c r="O182" s="28">
        <v>16.090255102040818</v>
      </c>
      <c r="P182" s="28">
        <v>18.74646017699115</v>
      </c>
      <c r="Q182" s="28">
        <v>17.151960784313726</v>
      </c>
      <c r="R182" s="28">
        <v>11.331507352941177</v>
      </c>
      <c r="T182" s="101"/>
      <c r="U182" s="104"/>
      <c r="V182" s="14">
        <v>5</v>
      </c>
      <c r="W182" s="28">
        <v>17.971299999999999</v>
      </c>
      <c r="X182" s="28">
        <v>11.8284</v>
      </c>
      <c r="Y182" s="28">
        <v>15.1922</v>
      </c>
      <c r="Z182" s="28">
        <v>11.8931</v>
      </c>
      <c r="AA182" s="28">
        <v>17.347100000000001</v>
      </c>
      <c r="AB182" s="28">
        <v>13.1548</v>
      </c>
      <c r="AC182" s="28">
        <v>18.291899999999998</v>
      </c>
      <c r="AD182" s="28">
        <v>9.3543199999999995</v>
      </c>
      <c r="AE182" s="28">
        <v>14.3291</v>
      </c>
      <c r="AF182" s="28">
        <v>16.815300000000001</v>
      </c>
      <c r="AG182" s="28">
        <v>12.538399999999999</v>
      </c>
      <c r="AH182" s="28">
        <v>15.562900000000001</v>
      </c>
      <c r="AI182" s="28">
        <v>16.999300000000002</v>
      </c>
      <c r="AJ182" s="28">
        <v>16.521000000000001</v>
      </c>
      <c r="AK182" s="28">
        <v>15.3996</v>
      </c>
      <c r="AL182" s="28">
        <v>9.73447</v>
      </c>
      <c r="AM182" s="28">
        <v>16.622</v>
      </c>
      <c r="AN182" s="28">
        <v>17.593800000000002</v>
      </c>
      <c r="AO182" s="28">
        <v>12.644500000000001</v>
      </c>
      <c r="AP182" s="28">
        <v>18.9377</v>
      </c>
      <c r="AQ182" s="28">
        <v>11.1898</v>
      </c>
      <c r="AR182" s="28">
        <v>16.101500000000001</v>
      </c>
      <c r="AS182" s="28">
        <v>19.1174</v>
      </c>
      <c r="AT182" s="28">
        <v>12.8165</v>
      </c>
      <c r="AV182" s="101"/>
      <c r="AW182" s="104"/>
      <c r="AX182" s="14">
        <v>5</v>
      </c>
      <c r="AY182" s="51">
        <v>21.160299999999999</v>
      </c>
      <c r="AZ182" s="51">
        <v>20.931000000000001</v>
      </c>
      <c r="BA182" s="51">
        <v>19.029599999999999</v>
      </c>
      <c r="BB182" s="51">
        <v>21.567299999999999</v>
      </c>
      <c r="BC182" s="51">
        <v>11.3728</v>
      </c>
      <c r="BD182" s="51">
        <v>20.5791</v>
      </c>
    </row>
    <row r="183" spans="8:63" x14ac:dyDescent="0.3">
      <c r="H183" s="101"/>
      <c r="I183" s="104"/>
      <c r="J183" s="14">
        <v>6</v>
      </c>
      <c r="K183" s="28">
        <v>16.621466666666667</v>
      </c>
      <c r="L183" s="28">
        <v>16.56625</v>
      </c>
      <c r="M183" s="28">
        <v>15.63703125</v>
      </c>
      <c r="N183" s="28">
        <v>14.944367088607596</v>
      </c>
      <c r="O183" s="28">
        <v>11.52</v>
      </c>
      <c r="P183" s="28">
        <v>19.079705882352943</v>
      </c>
      <c r="Q183" s="28">
        <v>18.046093750000001</v>
      </c>
      <c r="R183" s="28">
        <v>17.417581967213113</v>
      </c>
      <c r="T183" s="101"/>
      <c r="U183" s="104"/>
      <c r="V183" s="14">
        <v>6</v>
      </c>
      <c r="W183" s="28">
        <v>20.534600000000001</v>
      </c>
      <c r="X183" s="28">
        <v>18.882899999999999</v>
      </c>
      <c r="Y183" s="28">
        <v>17.338100000000001</v>
      </c>
      <c r="Z183" s="28">
        <v>14.776899999999999</v>
      </c>
      <c r="AA183" s="28">
        <v>16.2179</v>
      </c>
      <c r="AB183" s="28">
        <v>14.316700000000001</v>
      </c>
      <c r="AC183" s="28">
        <v>13.9815</v>
      </c>
      <c r="AD183" s="28">
        <v>8.2698099999999997</v>
      </c>
      <c r="AE183" s="28">
        <v>9.3339599999999994</v>
      </c>
      <c r="AF183" s="28">
        <v>14.5669</v>
      </c>
      <c r="AG183" s="28">
        <v>16.492100000000001</v>
      </c>
      <c r="AH183" s="28">
        <v>12.359</v>
      </c>
      <c r="AI183" s="28">
        <v>12.1471</v>
      </c>
      <c r="AJ183" s="28">
        <v>15.7117</v>
      </c>
      <c r="AK183" s="28">
        <v>13.5938</v>
      </c>
      <c r="AL183" s="28">
        <v>12.9595</v>
      </c>
      <c r="AM183" s="28">
        <v>10.5799</v>
      </c>
      <c r="AN183" s="28">
        <v>13.568</v>
      </c>
      <c r="AO183" s="28">
        <v>10.4819</v>
      </c>
      <c r="AP183" s="28">
        <v>14.388999999999999</v>
      </c>
      <c r="AQ183" s="28">
        <v>9.7726799999999994</v>
      </c>
      <c r="AR183" s="28">
        <v>14.9314</v>
      </c>
      <c r="AS183" s="28">
        <v>16.7559</v>
      </c>
      <c r="AT183" s="28">
        <v>10.476900000000001</v>
      </c>
      <c r="AV183" s="101"/>
      <c r="AW183" s="104"/>
      <c r="AX183" s="14">
        <v>6</v>
      </c>
      <c r="AY183" s="51">
        <v>17.984100000000002</v>
      </c>
      <c r="AZ183" s="51">
        <v>18.899799999999999</v>
      </c>
      <c r="BA183" s="51">
        <v>16.232900000000001</v>
      </c>
      <c r="BB183" s="51">
        <v>18.032699999999998</v>
      </c>
      <c r="BC183" s="51">
        <v>18.038900000000002</v>
      </c>
      <c r="BD183" s="51">
        <v>13.138299999999999</v>
      </c>
    </row>
    <row r="184" spans="8:63" x14ac:dyDescent="0.3">
      <c r="H184" s="101"/>
      <c r="I184" s="104"/>
      <c r="J184" s="14">
        <v>7</v>
      </c>
      <c r="K184" s="28">
        <v>12.881284722222222</v>
      </c>
      <c r="L184" s="28">
        <v>10.554437984496124</v>
      </c>
      <c r="M184" s="28">
        <v>16.561766666666667</v>
      </c>
      <c r="N184" s="28">
        <v>6.0137499999999999</v>
      </c>
      <c r="O184" s="28">
        <v>5.9647266666666665</v>
      </c>
      <c r="P184" s="28">
        <v>18.972602040816327</v>
      </c>
      <c r="Q184" s="28">
        <v>13.437118644067795</v>
      </c>
      <c r="R184" s="28">
        <v>15.868214285714284</v>
      </c>
      <c r="T184" s="101"/>
      <c r="U184" s="104"/>
      <c r="V184" s="14">
        <v>7</v>
      </c>
      <c r="W184" s="28">
        <v>19.323</v>
      </c>
      <c r="X184" s="28">
        <v>8.9135600000000004</v>
      </c>
      <c r="Y184" s="28">
        <v>16.291699999999999</v>
      </c>
      <c r="Z184" s="28">
        <v>10.605399999999999</v>
      </c>
      <c r="AA184" s="28">
        <v>9.19313</v>
      </c>
      <c r="AB184" s="28">
        <v>13.890499999999999</v>
      </c>
      <c r="AC184" s="28">
        <v>20.002300000000002</v>
      </c>
      <c r="AD184" s="28">
        <v>9.8646200000000004</v>
      </c>
      <c r="AE184" s="28">
        <v>13.5932</v>
      </c>
      <c r="AF184" s="28">
        <v>19.7563</v>
      </c>
      <c r="AG184" s="28">
        <v>18.5457</v>
      </c>
      <c r="AH184" s="28">
        <v>17.252300000000002</v>
      </c>
      <c r="AI184" s="28">
        <v>17.852499999999999</v>
      </c>
      <c r="AJ184" s="28">
        <v>19.1297</v>
      </c>
      <c r="AK184" s="28">
        <v>10.354100000000001</v>
      </c>
      <c r="AL184" s="28">
        <v>11.3047</v>
      </c>
      <c r="AM184" s="28">
        <v>17.964700000000001</v>
      </c>
      <c r="AN184" s="28">
        <v>19.6373</v>
      </c>
      <c r="AO184" s="28">
        <v>9.6341000000000001</v>
      </c>
      <c r="AP184" s="28">
        <v>18.104199999999999</v>
      </c>
      <c r="AQ184" s="28">
        <v>17.062000000000001</v>
      </c>
      <c r="AR184" s="28">
        <v>18.258600000000001</v>
      </c>
      <c r="AS184" s="28">
        <v>16.404499999999999</v>
      </c>
      <c r="AT184" s="28">
        <v>10.102499999999999</v>
      </c>
      <c r="AV184" s="101"/>
      <c r="AW184" s="104"/>
      <c r="AX184" s="14">
        <v>7</v>
      </c>
      <c r="AY184" s="51">
        <v>23.294799999999999</v>
      </c>
      <c r="AZ184" s="51">
        <v>24.639800000000001</v>
      </c>
      <c r="BA184" s="51">
        <v>21.444099999999999</v>
      </c>
      <c r="BB184" s="51">
        <v>19.903099999999998</v>
      </c>
      <c r="BC184" s="51">
        <v>19.852399999999999</v>
      </c>
      <c r="BD184" s="51">
        <v>12.432499999999999</v>
      </c>
    </row>
    <row r="185" spans="8:63" x14ac:dyDescent="0.3">
      <c r="H185" s="101"/>
      <c r="I185" s="104"/>
      <c r="J185" s="14">
        <v>8</v>
      </c>
      <c r="K185" s="28">
        <v>17.604499999999998</v>
      </c>
      <c r="L185" s="28">
        <v>16.349483333333335</v>
      </c>
      <c r="M185" s="28">
        <v>16.692</v>
      </c>
      <c r="N185" s="28">
        <v>4.351346153846154</v>
      </c>
      <c r="O185" s="28">
        <v>15.916233766233766</v>
      </c>
      <c r="P185" s="28">
        <v>15.630672727272728</v>
      </c>
      <c r="Q185" s="28">
        <v>8.1088848920863299</v>
      </c>
      <c r="R185" s="28">
        <v>15.390583333333332</v>
      </c>
      <c r="T185" s="101"/>
      <c r="U185" s="104"/>
      <c r="V185" s="14">
        <v>8</v>
      </c>
      <c r="W185" s="28">
        <v>16.6922</v>
      </c>
      <c r="X185" s="28">
        <v>4.6794799999999999</v>
      </c>
      <c r="Y185" s="28">
        <v>17.109400000000001</v>
      </c>
      <c r="Z185" s="28">
        <v>17.539899999999999</v>
      </c>
      <c r="AA185" s="28">
        <v>5.8632099999999996</v>
      </c>
      <c r="AB185" s="28">
        <v>10.471500000000001</v>
      </c>
      <c r="AC185" s="28">
        <v>17.014600000000002</v>
      </c>
      <c r="AD185" s="28">
        <v>9.0596099999999993</v>
      </c>
      <c r="AE185" s="28">
        <v>18.1797</v>
      </c>
      <c r="AF185" s="28">
        <v>17.0151</v>
      </c>
      <c r="AG185" s="28">
        <v>17.470199999999998</v>
      </c>
      <c r="AH185" s="28">
        <v>11.651999999999999</v>
      </c>
      <c r="AI185" s="28">
        <v>14.440899999999999</v>
      </c>
      <c r="AJ185" s="28">
        <v>16.947199999999999</v>
      </c>
      <c r="AK185" s="28">
        <v>9.6075199999999992</v>
      </c>
      <c r="AL185" s="28">
        <v>15.8826</v>
      </c>
      <c r="AM185" s="28">
        <v>21.457799999999999</v>
      </c>
      <c r="AN185" s="28">
        <v>20.569400000000002</v>
      </c>
      <c r="AO185" s="28">
        <v>9.6875</v>
      </c>
      <c r="AP185" s="28">
        <v>17.532699999999998</v>
      </c>
      <c r="AQ185" s="28">
        <v>14.6553</v>
      </c>
      <c r="AR185" s="28">
        <v>22.134799999999998</v>
      </c>
      <c r="AS185" s="28">
        <v>18.033200000000001</v>
      </c>
      <c r="AT185" s="28">
        <v>14.263500000000001</v>
      </c>
      <c r="AV185" s="101"/>
      <c r="AW185" s="104"/>
      <c r="AX185" s="14">
        <v>8</v>
      </c>
      <c r="AY185" s="51">
        <v>21.9941</v>
      </c>
      <c r="AZ185" s="51">
        <v>23.506</v>
      </c>
      <c r="BA185" s="51">
        <v>22.989899999999999</v>
      </c>
      <c r="BB185" s="51">
        <v>20.2911</v>
      </c>
      <c r="BC185" s="51">
        <v>21.1615</v>
      </c>
      <c r="BD185" s="51">
        <v>10.224500000000001</v>
      </c>
    </row>
    <row r="186" spans="8:63" x14ac:dyDescent="0.3">
      <c r="H186" s="101"/>
      <c r="I186" s="104"/>
      <c r="J186" s="14" t="s">
        <v>10</v>
      </c>
      <c r="K186" s="9">
        <f>AVERAGE(K178:K185)</f>
        <v>13.109841811042472</v>
      </c>
      <c r="L186" s="9">
        <f t="shared" ref="L186:R186" si="160">AVERAGE(L178:L185)</f>
        <v>11.80309458427778</v>
      </c>
      <c r="M186" s="9">
        <f t="shared" si="160"/>
        <v>13.14288359719923</v>
      </c>
      <c r="N186" s="9">
        <f t="shared" si="160"/>
        <v>9.3722641375004496</v>
      </c>
      <c r="O186" s="9">
        <f t="shared" si="160"/>
        <v>13.287954401028724</v>
      </c>
      <c r="P186" s="9">
        <f t="shared" si="160"/>
        <v>15.563134261861292</v>
      </c>
      <c r="Q186" s="9">
        <f t="shared" si="160"/>
        <v>14.16880885986653</v>
      </c>
      <c r="R186" s="9">
        <f t="shared" si="160"/>
        <v>13.760837961362824</v>
      </c>
      <c r="T186" s="101"/>
      <c r="U186" s="104"/>
      <c r="V186" s="14" t="s">
        <v>10</v>
      </c>
      <c r="W186" s="9">
        <f>AVERAGE(W178:W185)</f>
        <v>17.843485000000001</v>
      </c>
      <c r="X186" s="9">
        <f t="shared" ref="X186:AT186" si="161">AVERAGE(X178:X185)</f>
        <v>12.489225000000001</v>
      </c>
      <c r="Y186" s="9">
        <f t="shared" si="161"/>
        <v>20.504962499999998</v>
      </c>
      <c r="Z186" s="9">
        <f t="shared" si="161"/>
        <v>13.063162500000001</v>
      </c>
      <c r="AA186" s="9">
        <f t="shared" si="161"/>
        <v>11.425817499999999</v>
      </c>
      <c r="AB186" s="9">
        <f t="shared" si="161"/>
        <v>14.251462500000001</v>
      </c>
      <c r="AC186" s="9">
        <f t="shared" si="161"/>
        <v>18.072637499999999</v>
      </c>
      <c r="AD186" s="9">
        <f t="shared" si="161"/>
        <v>11.471145</v>
      </c>
      <c r="AE186" s="9">
        <f t="shared" si="161"/>
        <v>15.040645</v>
      </c>
      <c r="AF186" s="9">
        <f t="shared" si="161"/>
        <v>15.4940125</v>
      </c>
      <c r="AG186" s="9">
        <f t="shared" si="161"/>
        <v>14.945149999999998</v>
      </c>
      <c r="AH186" s="9">
        <f t="shared" si="161"/>
        <v>15.5484125</v>
      </c>
      <c r="AI186" s="9">
        <f t="shared" si="161"/>
        <v>15.23407375</v>
      </c>
      <c r="AJ186" s="9">
        <f t="shared" si="161"/>
        <v>16.6154875</v>
      </c>
      <c r="AK186" s="9">
        <f t="shared" si="161"/>
        <v>14.704915</v>
      </c>
      <c r="AL186" s="9">
        <f t="shared" si="161"/>
        <v>15.233746249999999</v>
      </c>
      <c r="AM186" s="9">
        <f t="shared" si="161"/>
        <v>16.819649999999999</v>
      </c>
      <c r="AN186" s="9">
        <f t="shared" si="161"/>
        <v>16.643515000000001</v>
      </c>
      <c r="AO186" s="9">
        <f t="shared" si="161"/>
        <v>16.0411</v>
      </c>
      <c r="AP186" s="9">
        <f t="shared" si="161"/>
        <v>18.8577625</v>
      </c>
      <c r="AQ186" s="9">
        <f t="shared" si="161"/>
        <v>16.980372500000001</v>
      </c>
      <c r="AR186" s="9">
        <f t="shared" si="161"/>
        <v>19.833174999999997</v>
      </c>
      <c r="AS186" s="9">
        <f t="shared" si="161"/>
        <v>19.668400000000002</v>
      </c>
      <c r="AT186" s="9">
        <f t="shared" si="161"/>
        <v>15.2423</v>
      </c>
      <c r="AV186" s="101"/>
      <c r="AW186" s="104"/>
      <c r="AX186" s="14" t="s">
        <v>10</v>
      </c>
      <c r="AY186" s="9">
        <f t="shared" ref="AY186:BD186" si="162">AVERAGE(AY178:AY185)</f>
        <v>19.167124999999999</v>
      </c>
      <c r="AZ186" s="9">
        <f t="shared" si="162"/>
        <v>21.34235</v>
      </c>
      <c r="BA186" s="9">
        <f t="shared" si="162"/>
        <v>21.6555</v>
      </c>
      <c r="BB186" s="9">
        <f t="shared" si="162"/>
        <v>17.162687500000001</v>
      </c>
      <c r="BC186" s="9">
        <f t="shared" si="162"/>
        <v>18.494025000000001</v>
      </c>
      <c r="BD186" s="9">
        <f t="shared" si="162"/>
        <v>14.989075000000001</v>
      </c>
    </row>
    <row r="187" spans="8:63" x14ac:dyDescent="0.3">
      <c r="H187" s="101"/>
      <c r="I187" s="105"/>
      <c r="J187" s="14" t="s">
        <v>1</v>
      </c>
      <c r="K187" s="9">
        <f>STDEV(K178:K185)/SQRT(8)</f>
        <v>1.5107019938854802</v>
      </c>
      <c r="L187" s="9">
        <f t="shared" ref="L187:R187" si="163">STDEV(L178:L185)/SQRT(8)</f>
        <v>1.9244048719362825</v>
      </c>
      <c r="M187" s="9">
        <f t="shared" si="163"/>
        <v>1.2423759222761472</v>
      </c>
      <c r="N187" s="9">
        <f t="shared" si="163"/>
        <v>1.4811542138799045</v>
      </c>
      <c r="O187" s="9">
        <f t="shared" si="163"/>
        <v>1.4798437432422746</v>
      </c>
      <c r="P187" s="9">
        <f t="shared" si="163"/>
        <v>1.5423585635854433</v>
      </c>
      <c r="Q187" s="9">
        <f t="shared" si="163"/>
        <v>1.6384577654230987</v>
      </c>
      <c r="R187" s="9">
        <f t="shared" si="163"/>
        <v>1.8980141489345193</v>
      </c>
      <c r="T187" s="101"/>
      <c r="U187" s="105"/>
      <c r="V187" s="14" t="s">
        <v>1</v>
      </c>
      <c r="W187" s="9">
        <f>STDEV(W178:W185)/SQRT(8)</f>
        <v>1.6393444575532969</v>
      </c>
      <c r="X187" s="9">
        <f t="shared" ref="X187:AT187" si="164">STDEV(X178:X185)/SQRT(8)</f>
        <v>1.766644805377654</v>
      </c>
      <c r="Y187" s="9">
        <f t="shared" si="164"/>
        <v>1.5577393700416258</v>
      </c>
      <c r="Z187" s="9">
        <f t="shared" si="164"/>
        <v>1.0901798205108668</v>
      </c>
      <c r="AA187" s="9">
        <f t="shared" si="164"/>
        <v>2.0823691740537043</v>
      </c>
      <c r="AB187" s="9">
        <f t="shared" si="164"/>
        <v>0.91014568063452184</v>
      </c>
      <c r="AC187" s="9">
        <f t="shared" si="164"/>
        <v>1.2397929380599846</v>
      </c>
      <c r="AD187" s="9">
        <f t="shared" si="164"/>
        <v>1.0361400443714164</v>
      </c>
      <c r="AE187" s="9">
        <f t="shared" si="164"/>
        <v>1.0222923033328475</v>
      </c>
      <c r="AF187" s="9">
        <f t="shared" si="164"/>
        <v>1.2442333014232252</v>
      </c>
      <c r="AG187" s="9">
        <f t="shared" si="164"/>
        <v>1.5722194681632184</v>
      </c>
      <c r="AH187" s="9">
        <f t="shared" si="164"/>
        <v>1.2395742646797125</v>
      </c>
      <c r="AI187" s="9">
        <f t="shared" si="164"/>
        <v>1.5923397647071531</v>
      </c>
      <c r="AJ187" s="9">
        <f t="shared" si="164"/>
        <v>1.0179784779575727</v>
      </c>
      <c r="AK187" s="9">
        <f t="shared" si="164"/>
        <v>1.8049045595691684</v>
      </c>
      <c r="AL187" s="9">
        <f t="shared" si="164"/>
        <v>1.4785277236384977</v>
      </c>
      <c r="AM187" s="9">
        <f t="shared" si="164"/>
        <v>1.3567705502668579</v>
      </c>
      <c r="AN187" s="9">
        <f t="shared" si="164"/>
        <v>1.9637843751497084</v>
      </c>
      <c r="AO187" s="9">
        <f t="shared" si="164"/>
        <v>2.5826366539007033</v>
      </c>
      <c r="AP187" s="9">
        <f t="shared" si="164"/>
        <v>0.85926624552111952</v>
      </c>
      <c r="AQ187" s="9">
        <f t="shared" si="164"/>
        <v>1.6668766971835027</v>
      </c>
      <c r="AR187" s="9">
        <f t="shared" si="164"/>
        <v>1.1918593684644383</v>
      </c>
      <c r="AS187" s="9">
        <f t="shared" si="164"/>
        <v>0.91744961636670108</v>
      </c>
      <c r="AT187" s="9">
        <f t="shared" si="164"/>
        <v>1.8908147095139378</v>
      </c>
      <c r="AV187" s="101"/>
      <c r="AW187" s="105"/>
      <c r="AX187" s="14" t="s">
        <v>1</v>
      </c>
      <c r="AY187" s="9">
        <f t="shared" ref="AY187:BD187" si="165">STDEV(AY178:AY185)/SQRT(8)</f>
        <v>1.2707029658463516</v>
      </c>
      <c r="AZ187" s="9">
        <f t="shared" si="165"/>
        <v>0.71484559171893913</v>
      </c>
      <c r="BA187" s="9">
        <f t="shared" si="165"/>
        <v>0.98901801442498805</v>
      </c>
      <c r="BB187" s="9">
        <f t="shared" si="165"/>
        <v>1.5164466397561338</v>
      </c>
      <c r="BC187" s="9">
        <f t="shared" si="165"/>
        <v>1.2225368143375928</v>
      </c>
      <c r="BD187" s="9">
        <f t="shared" si="165"/>
        <v>1.1463829104669607</v>
      </c>
    </row>
    <row r="188" spans="8:63" x14ac:dyDescent="0.3">
      <c r="H188" s="101"/>
      <c r="I188" s="106" t="s">
        <v>7</v>
      </c>
      <c r="J188" s="17">
        <v>1</v>
      </c>
      <c r="K188" s="28">
        <v>8.5285666666666664</v>
      </c>
      <c r="L188" s="28">
        <v>6.051616666666666</v>
      </c>
      <c r="M188" s="28">
        <v>5.8263043478260874</v>
      </c>
      <c r="N188" s="28">
        <v>12.998250000000001</v>
      </c>
      <c r="O188" s="28">
        <v>14.267031250000002</v>
      </c>
      <c r="P188" s="28">
        <v>4.5121166666666666</v>
      </c>
      <c r="Q188" s="28">
        <v>7.9387499999999998</v>
      </c>
      <c r="R188" s="28">
        <v>3.3689201877934267</v>
      </c>
      <c r="T188" s="101"/>
      <c r="U188" s="106" t="s">
        <v>7</v>
      </c>
      <c r="V188" s="17">
        <v>1</v>
      </c>
      <c r="W188" s="28">
        <v>12.3871</v>
      </c>
      <c r="X188" s="28">
        <v>9.9014299999999995</v>
      </c>
      <c r="Y188" s="28">
        <v>3.2000299999999999</v>
      </c>
      <c r="Z188" s="28">
        <v>3.0432999999999999</v>
      </c>
      <c r="AA188" s="28">
        <v>2.3772899999999999</v>
      </c>
      <c r="AB188" s="28">
        <v>3.36856</v>
      </c>
      <c r="AC188" s="28">
        <v>6.2530299999999999</v>
      </c>
      <c r="AD188" s="28">
        <v>8.5831099999999996</v>
      </c>
      <c r="AE188" s="28">
        <v>9.1585199999999993</v>
      </c>
      <c r="AF188" s="28">
        <v>2.0723699999999998</v>
      </c>
      <c r="AG188" s="28">
        <v>2.9822700000000002</v>
      </c>
      <c r="AH188" s="28">
        <v>3.6100099999999999</v>
      </c>
      <c r="AI188" s="28">
        <v>2.5806399999999998</v>
      </c>
      <c r="AJ188" s="28">
        <v>2.57023</v>
      </c>
      <c r="AK188" s="28">
        <v>3.5318200000000002</v>
      </c>
      <c r="AL188" s="28">
        <v>4.5342700000000002</v>
      </c>
      <c r="AM188" s="28">
        <v>3.7468699999999999</v>
      </c>
      <c r="AN188" s="28">
        <v>4.4631800000000004</v>
      </c>
      <c r="AO188" s="28">
        <v>4.3306800000000001</v>
      </c>
      <c r="AP188" s="28">
        <v>5.1846300000000003</v>
      </c>
      <c r="AQ188" s="28">
        <v>4.6276599999999997</v>
      </c>
      <c r="AR188" s="28">
        <v>11.72</v>
      </c>
      <c r="AS188" s="28">
        <v>6.5295699999999997</v>
      </c>
      <c r="AT188" s="28">
        <v>5.5744300000000004</v>
      </c>
      <c r="AV188" s="101"/>
      <c r="AW188" s="106" t="s">
        <v>7</v>
      </c>
      <c r="AX188" s="17">
        <v>1</v>
      </c>
      <c r="AY188" s="51">
        <v>6.2065200000000003</v>
      </c>
      <c r="AZ188" s="51">
        <v>6.3878000000000004</v>
      </c>
      <c r="BA188" s="51">
        <v>6.7349899999999998</v>
      </c>
      <c r="BB188" s="51">
        <v>4.1949800000000002</v>
      </c>
      <c r="BC188" s="51">
        <v>6.3147200000000003</v>
      </c>
      <c r="BD188" s="51">
        <v>6.7002300000000004</v>
      </c>
    </row>
    <row r="189" spans="8:63" x14ac:dyDescent="0.3">
      <c r="H189" s="101"/>
      <c r="I189" s="107"/>
      <c r="J189" s="17">
        <v>2</v>
      </c>
      <c r="K189" s="28">
        <v>19.510535117056858</v>
      </c>
      <c r="L189" s="28">
        <v>15.172441860465117</v>
      </c>
      <c r="M189" s="28">
        <v>18.305352112676054</v>
      </c>
      <c r="N189" s="28">
        <v>8.2435294117647064</v>
      </c>
      <c r="O189" s="28">
        <v>19.294333333333334</v>
      </c>
      <c r="P189" s="28">
        <v>15.094734848484848</v>
      </c>
      <c r="Q189" s="28">
        <v>4.0437857142857139</v>
      </c>
      <c r="R189" s="28">
        <v>10.97167391304348</v>
      </c>
      <c r="T189" s="101"/>
      <c r="U189" s="107"/>
      <c r="V189" s="17">
        <v>2</v>
      </c>
      <c r="W189" s="28">
        <v>14.3383</v>
      </c>
      <c r="X189" s="28">
        <v>15.5501</v>
      </c>
      <c r="Y189" s="28">
        <v>21.3431</v>
      </c>
      <c r="Z189" s="28">
        <v>12.0962</v>
      </c>
      <c r="AA189" s="28">
        <v>14.926399999999999</v>
      </c>
      <c r="AB189" s="28">
        <v>17.150400000000001</v>
      </c>
      <c r="AC189" s="28">
        <v>16.779299999999999</v>
      </c>
      <c r="AD189" s="28">
        <v>9.9422800000000002</v>
      </c>
      <c r="AE189" s="28">
        <v>12.9392</v>
      </c>
      <c r="AF189" s="28">
        <v>7.26</v>
      </c>
      <c r="AG189" s="28">
        <v>8.2014300000000002</v>
      </c>
      <c r="AH189" s="28">
        <v>12.270099999999999</v>
      </c>
      <c r="AI189" s="28">
        <v>16.897200000000002</v>
      </c>
      <c r="AJ189" s="28">
        <v>10.107699999999999</v>
      </c>
      <c r="AK189" s="28">
        <v>13.250999999999999</v>
      </c>
      <c r="AL189" s="28">
        <v>11.4847</v>
      </c>
      <c r="AM189" s="28">
        <v>11.2094</v>
      </c>
      <c r="AN189" s="28">
        <v>3.9729999999999999</v>
      </c>
      <c r="AO189" s="28">
        <v>23.033799999999999</v>
      </c>
      <c r="AP189" s="28">
        <v>22.8536</v>
      </c>
      <c r="AQ189" s="28">
        <v>12.605600000000001</v>
      </c>
      <c r="AR189" s="28">
        <v>18.497800000000002</v>
      </c>
      <c r="AS189" s="28">
        <v>19.816500000000001</v>
      </c>
      <c r="AT189" s="28">
        <v>23.690999999999999</v>
      </c>
      <c r="AV189" s="101"/>
      <c r="AW189" s="107"/>
      <c r="AX189" s="17">
        <v>2</v>
      </c>
      <c r="AY189" s="51">
        <v>20.767800000000001</v>
      </c>
      <c r="AZ189" s="51">
        <v>19.335799999999999</v>
      </c>
      <c r="BA189" s="51">
        <v>20.853400000000001</v>
      </c>
      <c r="BB189" s="51">
        <v>18.302</v>
      </c>
      <c r="BC189" s="51">
        <v>18.342199999999998</v>
      </c>
      <c r="BD189" s="51">
        <v>15.727</v>
      </c>
    </row>
    <row r="190" spans="8:63" x14ac:dyDescent="0.3">
      <c r="H190" s="101"/>
      <c r="I190" s="107"/>
      <c r="J190" s="17">
        <v>3</v>
      </c>
      <c r="K190" s="28">
        <v>17.479882812499998</v>
      </c>
      <c r="L190" s="28">
        <v>19.78533333333333</v>
      </c>
      <c r="M190" s="28">
        <v>26.140166666666669</v>
      </c>
      <c r="N190" s="28">
        <v>17.204999999999998</v>
      </c>
      <c r="O190" s="28">
        <v>23.047747252747254</v>
      </c>
      <c r="P190" s="28">
        <v>17.690147058823531</v>
      </c>
      <c r="Q190" s="28">
        <v>18.642692307692311</v>
      </c>
      <c r="R190" s="28">
        <v>23.230999999999998</v>
      </c>
      <c r="T190" s="101"/>
      <c r="U190" s="107"/>
      <c r="V190" s="17">
        <v>3</v>
      </c>
      <c r="W190" s="28">
        <v>25.7257</v>
      </c>
      <c r="X190" s="28">
        <v>26.590699999999998</v>
      </c>
      <c r="Y190" s="28">
        <v>17.3903</v>
      </c>
      <c r="Z190" s="28">
        <v>22.990200000000002</v>
      </c>
      <c r="AA190" s="28">
        <v>22.332100000000001</v>
      </c>
      <c r="AB190" s="28">
        <v>21.062000000000001</v>
      </c>
      <c r="AC190" s="28">
        <v>25.7151</v>
      </c>
      <c r="AD190" s="28">
        <v>13.4771</v>
      </c>
      <c r="AE190" s="28">
        <v>27.915099999999999</v>
      </c>
      <c r="AF190" s="28">
        <v>24.1433</v>
      </c>
      <c r="AG190" s="28">
        <v>24.4497</v>
      </c>
      <c r="AH190" s="28">
        <v>23.688300000000002</v>
      </c>
      <c r="AI190" s="28">
        <v>27.245799999999999</v>
      </c>
      <c r="AJ190" s="28">
        <v>27.094899999999999</v>
      </c>
      <c r="AK190" s="28">
        <v>27.061800000000002</v>
      </c>
      <c r="AL190" s="28">
        <v>22.9711</v>
      </c>
      <c r="AM190" s="28">
        <v>17.3888</v>
      </c>
      <c r="AN190" s="28">
        <v>23.2239</v>
      </c>
      <c r="AO190" s="28">
        <v>16.3277</v>
      </c>
      <c r="AP190" s="28">
        <v>24.380600000000001</v>
      </c>
      <c r="AQ190" s="28">
        <v>18.401900000000001</v>
      </c>
      <c r="AR190" s="28">
        <v>25.842500000000001</v>
      </c>
      <c r="AS190" s="28">
        <v>20.915400000000002</v>
      </c>
      <c r="AT190" s="28">
        <v>10.660600000000001</v>
      </c>
      <c r="AV190" s="101"/>
      <c r="AW190" s="107"/>
      <c r="AX190" s="17">
        <v>3</v>
      </c>
      <c r="AY190" s="51">
        <v>24.610499999999998</v>
      </c>
      <c r="AZ190" s="51">
        <v>21.112200000000001</v>
      </c>
      <c r="BA190" s="51">
        <v>26.512799999999999</v>
      </c>
      <c r="BB190" s="51">
        <v>23.632899999999999</v>
      </c>
      <c r="BC190" s="51">
        <v>22.706700000000001</v>
      </c>
      <c r="BD190" s="51">
        <v>24.1936</v>
      </c>
    </row>
    <row r="191" spans="8:63" x14ac:dyDescent="0.3">
      <c r="H191" s="101"/>
      <c r="I191" s="107"/>
      <c r="J191" s="17">
        <v>4</v>
      </c>
      <c r="K191" s="28">
        <v>19.192</v>
      </c>
      <c r="L191" s="28">
        <v>10.988177083333335</v>
      </c>
      <c r="M191" s="28">
        <v>13.470833333333333</v>
      </c>
      <c r="N191" s="28">
        <v>12.641933333333332</v>
      </c>
      <c r="O191" s="28">
        <v>8.9243556701030933</v>
      </c>
      <c r="P191" s="28">
        <v>10.091266666666666</v>
      </c>
      <c r="Q191" s="28">
        <v>9.543333333333333</v>
      </c>
      <c r="R191" s="28">
        <v>19.850999999999999</v>
      </c>
      <c r="T191" s="101"/>
      <c r="U191" s="107"/>
      <c r="V191" s="17">
        <v>4</v>
      </c>
      <c r="W191" s="28">
        <v>13.2089</v>
      </c>
      <c r="X191" s="28">
        <v>21.429300000000001</v>
      </c>
      <c r="Y191" s="28">
        <v>20.6462</v>
      </c>
      <c r="Z191" s="28">
        <v>10.935499999999999</v>
      </c>
      <c r="AA191" s="28">
        <v>18.686800000000002</v>
      </c>
      <c r="AB191" s="28">
        <v>19.8309</v>
      </c>
      <c r="AC191" s="28">
        <v>16.009399999999999</v>
      </c>
      <c r="AD191" s="28">
        <v>21.522500000000001</v>
      </c>
      <c r="AE191" s="28">
        <v>22.246200000000002</v>
      </c>
      <c r="AF191" s="28">
        <v>19.062999999999999</v>
      </c>
      <c r="AG191" s="28">
        <v>11.6067</v>
      </c>
      <c r="AH191" s="28">
        <v>11.2562</v>
      </c>
      <c r="AI191" s="28">
        <v>17.951499999999999</v>
      </c>
      <c r="AJ191" s="28">
        <v>16.175599999999999</v>
      </c>
      <c r="AK191" s="28">
        <v>12.3233</v>
      </c>
      <c r="AL191" s="28">
        <v>22.233499999999999</v>
      </c>
      <c r="AM191" s="28">
        <v>10.7195</v>
      </c>
      <c r="AN191" s="28">
        <v>20.2224</v>
      </c>
      <c r="AO191" s="28">
        <v>21.0395</v>
      </c>
      <c r="AP191" s="28">
        <v>22.238299999999999</v>
      </c>
      <c r="AQ191" s="28">
        <v>22.462</v>
      </c>
      <c r="AR191" s="28">
        <v>23.536000000000001</v>
      </c>
      <c r="AS191" s="28">
        <v>20.052099999999999</v>
      </c>
      <c r="AT191" s="28">
        <v>23.271899999999999</v>
      </c>
      <c r="AV191" s="101"/>
      <c r="AW191" s="107"/>
      <c r="AX191" s="17">
        <v>4</v>
      </c>
      <c r="AY191" s="51">
        <v>10.007400000000001</v>
      </c>
      <c r="AZ191" s="51">
        <v>16.0886</v>
      </c>
      <c r="BA191" s="51">
        <v>17.982900000000001</v>
      </c>
      <c r="BB191" s="51">
        <v>12.6508</v>
      </c>
      <c r="BC191" s="51">
        <v>16.747399999999999</v>
      </c>
      <c r="BD191" s="51">
        <v>12.821400000000001</v>
      </c>
    </row>
    <row r="192" spans="8:63" x14ac:dyDescent="0.3">
      <c r="H192" s="101"/>
      <c r="I192" s="107"/>
      <c r="J192" s="17">
        <v>5</v>
      </c>
      <c r="K192" s="28">
        <v>12.060251798561151</v>
      </c>
      <c r="L192" s="28">
        <v>8.5853465346534659</v>
      </c>
      <c r="M192" s="28">
        <v>18.398576642335765</v>
      </c>
      <c r="N192" s="28">
        <v>12.774127906976744</v>
      </c>
      <c r="O192" s="28">
        <v>7.9533333333333331</v>
      </c>
      <c r="P192" s="28">
        <v>15.024261744966443</v>
      </c>
      <c r="Q192" s="28">
        <v>8.8211344537815126</v>
      </c>
      <c r="R192" s="28">
        <v>11.182929292929293</v>
      </c>
      <c r="T192" s="101"/>
      <c r="U192" s="107"/>
      <c r="V192" s="17">
        <v>5</v>
      </c>
      <c r="W192" s="28">
        <v>14.91</v>
      </c>
      <c r="X192" s="28">
        <v>10.323600000000001</v>
      </c>
      <c r="Y192" s="28">
        <v>4.2716500000000002</v>
      </c>
      <c r="Z192" s="28">
        <v>5.0342000000000002</v>
      </c>
      <c r="AA192" s="28">
        <v>8.1597899999999992</v>
      </c>
      <c r="AB192" s="28">
        <v>11.259</v>
      </c>
      <c r="AC192" s="28">
        <v>11.8729</v>
      </c>
      <c r="AD192" s="28">
        <v>11.262</v>
      </c>
      <c r="AE192" s="28">
        <v>3.9169999999999998</v>
      </c>
      <c r="AF192" s="28">
        <v>10.1143</v>
      </c>
      <c r="AG192" s="28">
        <v>9.1280199999999994</v>
      </c>
      <c r="AH192" s="28">
        <v>10.338900000000001</v>
      </c>
      <c r="AI192" s="28">
        <v>12.9665</v>
      </c>
      <c r="AJ192" s="28">
        <v>9.3253599999999999</v>
      </c>
      <c r="AK192" s="28">
        <v>11.3446</v>
      </c>
      <c r="AL192" s="28">
        <v>4.7684499999999996</v>
      </c>
      <c r="AM192" s="28">
        <v>8.5914000000000001</v>
      </c>
      <c r="AN192" s="28">
        <v>5.9753400000000001</v>
      </c>
      <c r="AO192" s="28">
        <v>3.0038800000000001</v>
      </c>
      <c r="AP192" s="28">
        <v>14.6999</v>
      </c>
      <c r="AQ192" s="28">
        <v>6.2926900000000003</v>
      </c>
      <c r="AR192" s="28">
        <v>9.4486299999999996</v>
      </c>
      <c r="AS192" s="28">
        <v>13.4489</v>
      </c>
      <c r="AT192" s="28">
        <v>6.3833799999999998</v>
      </c>
      <c r="AV192" s="101"/>
      <c r="AW192" s="107"/>
      <c r="AX192" s="17">
        <v>5</v>
      </c>
      <c r="AY192" s="51">
        <v>7.9156700000000004</v>
      </c>
      <c r="AZ192" s="51">
        <v>2.3210500000000001</v>
      </c>
      <c r="BA192" s="51">
        <v>5.4479199999999999</v>
      </c>
      <c r="BB192" s="51">
        <v>2.9998</v>
      </c>
      <c r="BC192" s="51">
        <v>8.0427700000000009</v>
      </c>
      <c r="BD192" s="51">
        <v>2.13673</v>
      </c>
    </row>
    <row r="193" spans="8:56" x14ac:dyDescent="0.3">
      <c r="H193" s="101"/>
      <c r="I193" s="107"/>
      <c r="J193" s="17">
        <v>6</v>
      </c>
      <c r="K193" s="28">
        <v>10.648</v>
      </c>
      <c r="L193" s="28">
        <v>17.352318548387096</v>
      </c>
      <c r="M193" s="28">
        <v>21.68933333333333</v>
      </c>
      <c r="N193" s="28">
        <v>7.948383333333334</v>
      </c>
      <c r="O193" s="28">
        <v>7.4620000000000006</v>
      </c>
      <c r="P193" s="28">
        <v>13.088933333333333</v>
      </c>
      <c r="Q193" s="28">
        <v>11.068883333333334</v>
      </c>
      <c r="R193" s="28">
        <v>8.6091833333333341</v>
      </c>
      <c r="T193" s="101"/>
      <c r="U193" s="107"/>
      <c r="V193" s="17">
        <v>6</v>
      </c>
      <c r="W193" s="28">
        <v>14.6729</v>
      </c>
      <c r="X193" s="28">
        <v>12.504200000000001</v>
      </c>
      <c r="Y193" s="28">
        <v>11.465299999999999</v>
      </c>
      <c r="Z193" s="28">
        <v>14.079800000000001</v>
      </c>
      <c r="AA193" s="28">
        <v>12.318899999999999</v>
      </c>
      <c r="AB193" s="28">
        <v>13.6538</v>
      </c>
      <c r="AC193" s="28">
        <v>10.163399999999999</v>
      </c>
      <c r="AD193" s="28">
        <v>15.608599999999999</v>
      </c>
      <c r="AE193" s="28">
        <v>12.9253</v>
      </c>
      <c r="AF193" s="28">
        <v>8.4721100000000007</v>
      </c>
      <c r="AG193" s="28">
        <v>8.4342000000000006</v>
      </c>
      <c r="AH193" s="28">
        <v>12.004099999999999</v>
      </c>
      <c r="AI193" s="28">
        <v>14.2224</v>
      </c>
      <c r="AJ193" s="28">
        <v>1.204</v>
      </c>
      <c r="AK193" s="28">
        <v>17.879000000000001</v>
      </c>
      <c r="AL193" s="28">
        <v>8.4115900000000003</v>
      </c>
      <c r="AM193" s="28">
        <v>15.9169</v>
      </c>
      <c r="AN193" s="28">
        <v>11.532400000000001</v>
      </c>
      <c r="AO193" s="28">
        <v>2.1846100000000002</v>
      </c>
      <c r="AP193" s="28">
        <v>15.7867</v>
      </c>
      <c r="AQ193" s="28">
        <v>6.71692</v>
      </c>
      <c r="AR193" s="28">
        <v>6.6993400000000003</v>
      </c>
      <c r="AS193" s="28">
        <v>14.569000000000001</v>
      </c>
      <c r="AT193" s="28">
        <v>7.4811500000000004</v>
      </c>
      <c r="AV193" s="101"/>
      <c r="AW193" s="107"/>
      <c r="AX193" s="17">
        <v>6</v>
      </c>
      <c r="AY193" s="51">
        <v>8.1204000000000001</v>
      </c>
      <c r="AZ193" s="51">
        <v>8.9453099999999992</v>
      </c>
      <c r="BA193" s="51">
        <v>6.8266999999999998</v>
      </c>
      <c r="BB193" s="51">
        <v>9.5684900000000006</v>
      </c>
      <c r="BC193" s="51">
        <v>1.6331199999999999</v>
      </c>
      <c r="BD193" s="51">
        <v>1.68031</v>
      </c>
    </row>
    <row r="194" spans="8:56" x14ac:dyDescent="0.3">
      <c r="H194" s="101"/>
      <c r="I194" s="107"/>
      <c r="J194" s="17">
        <v>7</v>
      </c>
      <c r="K194" s="28">
        <v>8.0520166666666668</v>
      </c>
      <c r="L194" s="28">
        <v>4.0635500000000002</v>
      </c>
      <c r="M194" s="28">
        <v>3.4682666666666666</v>
      </c>
      <c r="N194" s="28">
        <v>4.3606898734177211</v>
      </c>
      <c r="O194" s="28">
        <v>12.846583333333333</v>
      </c>
      <c r="P194" s="28">
        <v>16.220208333333336</v>
      </c>
      <c r="Q194" s="28">
        <v>15.901633466135456</v>
      </c>
      <c r="R194" s="28">
        <v>7.7146713615023463</v>
      </c>
      <c r="T194" s="101"/>
      <c r="U194" s="107"/>
      <c r="V194" s="17">
        <v>7</v>
      </c>
      <c r="W194" s="28">
        <v>9.5605600000000006</v>
      </c>
      <c r="X194" s="28">
        <v>6.8989399999999996</v>
      </c>
      <c r="Y194" s="28">
        <v>10.9635</v>
      </c>
      <c r="Z194" s="28">
        <v>8.7269299999999994</v>
      </c>
      <c r="AA194" s="28">
        <v>5.24864</v>
      </c>
      <c r="AB194" s="28">
        <v>9.0112400000000008</v>
      </c>
      <c r="AC194" s="28">
        <v>5.4515099999999999</v>
      </c>
      <c r="AD194" s="28">
        <v>4.6358199999999998</v>
      </c>
      <c r="AE194" s="28">
        <v>3.7673299999999998</v>
      </c>
      <c r="AF194" s="28">
        <v>16.624600000000001</v>
      </c>
      <c r="AG194" s="28">
        <v>3.8331300000000001</v>
      </c>
      <c r="AH194" s="28">
        <v>7.0916399999999999</v>
      </c>
      <c r="AI194" s="28">
        <v>11.4389</v>
      </c>
      <c r="AJ194" s="28">
        <v>10.744999999999999</v>
      </c>
      <c r="AK194" s="28">
        <v>14.0395</v>
      </c>
      <c r="AL194" s="28">
        <v>3.0994000000000002</v>
      </c>
      <c r="AM194" s="28">
        <v>11.3634</v>
      </c>
      <c r="AN194" s="28">
        <v>14.4422</v>
      </c>
      <c r="AO194" s="28">
        <v>4.3857100000000004</v>
      </c>
      <c r="AP194" s="28">
        <v>12.7271</v>
      </c>
      <c r="AQ194" s="28">
        <v>8.29711</v>
      </c>
      <c r="AR194" s="28">
        <v>7.92957</v>
      </c>
      <c r="AS194" s="28">
        <v>14.307</v>
      </c>
      <c r="AT194" s="28">
        <v>5.0276199999999998</v>
      </c>
      <c r="AV194" s="101"/>
      <c r="AW194" s="107"/>
      <c r="AX194" s="17">
        <v>7</v>
      </c>
      <c r="AY194" s="51">
        <v>9.5557200000000009</v>
      </c>
      <c r="AZ194" s="51">
        <v>9.5741999999999994</v>
      </c>
      <c r="BA194" s="51">
        <v>11.226800000000001</v>
      </c>
      <c r="BB194" s="51">
        <v>6.3901599999999998</v>
      </c>
      <c r="BC194" s="51">
        <v>3.7587700000000002</v>
      </c>
      <c r="BD194" s="51">
        <v>8.0796899999999994</v>
      </c>
    </row>
    <row r="195" spans="8:56" x14ac:dyDescent="0.3">
      <c r="H195" s="101"/>
      <c r="I195" s="107"/>
      <c r="J195" s="17">
        <v>8</v>
      </c>
      <c r="K195" s="28">
        <v>15.662783333333334</v>
      </c>
      <c r="L195" s="28">
        <v>20.807666666666666</v>
      </c>
      <c r="M195" s="28">
        <v>13.546756756756755</v>
      </c>
      <c r="N195" s="28">
        <v>12.335819444444443</v>
      </c>
      <c r="O195" s="28">
        <v>8.0608936170212768</v>
      </c>
      <c r="P195" s="28">
        <v>20.616620689655171</v>
      </c>
      <c r="Q195" s="28">
        <v>17.66762773722628</v>
      </c>
      <c r="R195" s="28">
        <v>16.852719298245614</v>
      </c>
      <c r="T195" s="101"/>
      <c r="U195" s="107"/>
      <c r="V195" s="17">
        <v>8</v>
      </c>
      <c r="W195" s="28">
        <v>19.156700000000001</v>
      </c>
      <c r="X195" s="28">
        <v>14.7561</v>
      </c>
      <c r="Y195" s="28">
        <v>17.268699999999999</v>
      </c>
      <c r="Z195" s="28">
        <v>19.767900000000001</v>
      </c>
      <c r="AA195" s="28">
        <v>16.126200000000001</v>
      </c>
      <c r="AB195" s="28">
        <v>17.374300000000002</v>
      </c>
      <c r="AC195" s="28">
        <v>11.212999999999999</v>
      </c>
      <c r="AD195" s="28">
        <v>16.938700000000001</v>
      </c>
      <c r="AE195" s="28">
        <v>16.947299999999998</v>
      </c>
      <c r="AF195" s="28">
        <v>17.747299999999999</v>
      </c>
      <c r="AG195" s="28">
        <v>14.8186</v>
      </c>
      <c r="AH195" s="28">
        <v>9.8948099999999997</v>
      </c>
      <c r="AI195" s="28">
        <v>14.9222</v>
      </c>
      <c r="AJ195" s="28">
        <v>19.6126</v>
      </c>
      <c r="AK195" s="28">
        <v>19.211300000000001</v>
      </c>
      <c r="AL195" s="28">
        <v>12.600300000000001</v>
      </c>
      <c r="AM195" s="28">
        <v>16.619399999999999</v>
      </c>
      <c r="AN195" s="28">
        <v>18.360399999999998</v>
      </c>
      <c r="AO195" s="28">
        <v>11.018700000000001</v>
      </c>
      <c r="AP195" s="28">
        <v>15.5998</v>
      </c>
      <c r="AQ195" s="28">
        <v>10.566000000000001</v>
      </c>
      <c r="AR195" s="28">
        <v>17.735299999999999</v>
      </c>
      <c r="AS195" s="28">
        <v>15.9635</v>
      </c>
      <c r="AT195" s="28">
        <v>9.2313399999999994</v>
      </c>
      <c r="AV195" s="101"/>
      <c r="AW195" s="107"/>
      <c r="AX195" s="17">
        <v>8</v>
      </c>
      <c r="AY195" s="51">
        <v>19.9176</v>
      </c>
      <c r="AZ195" s="51">
        <v>22.0945</v>
      </c>
      <c r="BA195" s="51">
        <v>20.1007</v>
      </c>
      <c r="BB195" s="51">
        <v>16.109300000000001</v>
      </c>
      <c r="BC195" s="51">
        <v>18.629799999999999</v>
      </c>
      <c r="BD195" s="51">
        <v>10.7964</v>
      </c>
    </row>
    <row r="196" spans="8:56" x14ac:dyDescent="0.3">
      <c r="H196" s="101"/>
      <c r="I196" s="107"/>
      <c r="J196" s="17" t="s">
        <v>10</v>
      </c>
      <c r="K196" s="9">
        <f>AVERAGE(K188:K195)</f>
        <v>13.891754549348084</v>
      </c>
      <c r="L196" s="9">
        <f t="shared" ref="L196:R196" si="166">AVERAGE(L188:L195)</f>
        <v>12.85080633668821</v>
      </c>
      <c r="M196" s="9">
        <f t="shared" si="166"/>
        <v>15.105698732449332</v>
      </c>
      <c r="N196" s="9">
        <f t="shared" si="166"/>
        <v>11.063466662908786</v>
      </c>
      <c r="O196" s="9">
        <f t="shared" si="166"/>
        <v>12.732034723733953</v>
      </c>
      <c r="P196" s="9">
        <f t="shared" si="166"/>
        <v>14.042286167741249</v>
      </c>
      <c r="Q196" s="9">
        <f t="shared" si="166"/>
        <v>11.703480043223491</v>
      </c>
      <c r="R196" s="9">
        <f t="shared" si="166"/>
        <v>12.722762173355935</v>
      </c>
      <c r="T196" s="101"/>
      <c r="U196" s="107"/>
      <c r="V196" s="17" t="s">
        <v>10</v>
      </c>
      <c r="W196" s="9">
        <f>AVERAGE(W188:W195)</f>
        <v>15.495019999999998</v>
      </c>
      <c r="X196" s="9">
        <f t="shared" ref="X196:AT196" si="167">AVERAGE(X188:X195)</f>
        <v>14.74429625</v>
      </c>
      <c r="Y196" s="9">
        <f t="shared" si="167"/>
        <v>13.318597499999999</v>
      </c>
      <c r="Z196" s="9">
        <f t="shared" si="167"/>
        <v>12.084253749999998</v>
      </c>
      <c r="AA196" s="9">
        <f t="shared" si="167"/>
        <v>12.522015</v>
      </c>
      <c r="AB196" s="9">
        <f t="shared" si="167"/>
        <v>14.088775000000002</v>
      </c>
      <c r="AC196" s="9">
        <f t="shared" si="167"/>
        <v>12.932204999999998</v>
      </c>
      <c r="AD196" s="9">
        <f t="shared" si="167"/>
        <v>12.746263749999999</v>
      </c>
      <c r="AE196" s="9">
        <f t="shared" si="167"/>
        <v>13.726993749999998</v>
      </c>
      <c r="AF196" s="9">
        <f t="shared" si="167"/>
        <v>13.187122499999999</v>
      </c>
      <c r="AG196" s="9">
        <f t="shared" si="167"/>
        <v>10.431756249999999</v>
      </c>
      <c r="AH196" s="9">
        <f t="shared" si="167"/>
        <v>11.269257499999998</v>
      </c>
      <c r="AI196" s="9">
        <f t="shared" si="167"/>
        <v>14.7781425</v>
      </c>
      <c r="AJ196" s="9">
        <f t="shared" si="167"/>
        <v>12.10442375</v>
      </c>
      <c r="AK196" s="9">
        <f t="shared" si="167"/>
        <v>14.830290000000002</v>
      </c>
      <c r="AL196" s="9">
        <f t="shared" si="167"/>
        <v>11.262913750000001</v>
      </c>
      <c r="AM196" s="9">
        <f t="shared" si="167"/>
        <v>11.944458750000001</v>
      </c>
      <c r="AN196" s="9">
        <f t="shared" si="167"/>
        <v>12.7741025</v>
      </c>
      <c r="AO196" s="9">
        <f t="shared" si="167"/>
        <v>10.6655725</v>
      </c>
      <c r="AP196" s="9">
        <f t="shared" si="167"/>
        <v>16.683828749999996</v>
      </c>
      <c r="AQ196" s="9">
        <f t="shared" si="167"/>
        <v>11.246235</v>
      </c>
      <c r="AR196" s="9">
        <f t="shared" si="167"/>
        <v>15.176142500000001</v>
      </c>
      <c r="AS196" s="9">
        <f t="shared" si="167"/>
        <v>15.700246249999999</v>
      </c>
      <c r="AT196" s="9">
        <f t="shared" si="167"/>
        <v>11.4151775</v>
      </c>
      <c r="AV196" s="101"/>
      <c r="AW196" s="107"/>
      <c r="AX196" s="17" t="s">
        <v>10</v>
      </c>
      <c r="AY196" s="9">
        <f t="shared" ref="AY196:BD196" si="168">AVERAGE(AY188:AY195)</f>
        <v>13.387701249999999</v>
      </c>
      <c r="AZ196" s="9">
        <f t="shared" si="168"/>
        <v>13.232432500000002</v>
      </c>
      <c r="BA196" s="9">
        <f t="shared" si="168"/>
        <v>14.46077625</v>
      </c>
      <c r="BB196" s="9">
        <f t="shared" si="168"/>
        <v>11.731053750000001</v>
      </c>
      <c r="BC196" s="9">
        <f t="shared" si="168"/>
        <v>12.021935000000001</v>
      </c>
      <c r="BD196" s="9">
        <f t="shared" si="168"/>
        <v>10.266919999999999</v>
      </c>
    </row>
    <row r="197" spans="8:56" x14ac:dyDescent="0.3">
      <c r="H197" s="102"/>
      <c r="I197" s="108"/>
      <c r="J197" s="17" t="s">
        <v>1</v>
      </c>
      <c r="K197" s="9">
        <f>STDEV(K188:K195)/SQRT(8)</f>
        <v>1.6497682358747587</v>
      </c>
      <c r="L197" s="9">
        <f t="shared" ref="L197:R197" si="169">STDEV(L188:L195)/SQRT(8)</f>
        <v>2.244681348007298</v>
      </c>
      <c r="M197" s="9">
        <f t="shared" si="169"/>
        <v>2.7151184663056109</v>
      </c>
      <c r="N197" s="9">
        <f t="shared" si="169"/>
        <v>1.4084035145885194</v>
      </c>
      <c r="O197" s="9">
        <f t="shared" si="169"/>
        <v>2.0649033863799113</v>
      </c>
      <c r="P197" s="9">
        <f t="shared" si="169"/>
        <v>1.745850182524249</v>
      </c>
      <c r="Q197" s="9">
        <f t="shared" si="169"/>
        <v>1.8301502140246002</v>
      </c>
      <c r="R197" s="9">
        <f t="shared" si="169"/>
        <v>2.3650190361915566</v>
      </c>
      <c r="T197" s="102"/>
      <c r="U197" s="108"/>
      <c r="V197" s="17" t="s">
        <v>1</v>
      </c>
      <c r="W197" s="9">
        <f>STDEV(W188:W195)/SQRT(8)</f>
        <v>1.7450653457392393</v>
      </c>
      <c r="X197" s="9">
        <f t="shared" ref="X197:AT197" si="170">STDEV(X188:X195)/SQRT(8)</f>
        <v>2.296113061498823</v>
      </c>
      <c r="Y197" s="9">
        <f t="shared" si="170"/>
        <v>2.4766132294979193</v>
      </c>
      <c r="Z197" s="9">
        <f t="shared" si="170"/>
        <v>2.4127407036833644</v>
      </c>
      <c r="AA197" s="9">
        <f t="shared" si="170"/>
        <v>2.4197891378618679</v>
      </c>
      <c r="AB197" s="9">
        <f t="shared" si="170"/>
        <v>2.1157035713673182</v>
      </c>
      <c r="AC197" s="9">
        <f t="shared" si="170"/>
        <v>2.314503664761165</v>
      </c>
      <c r="AD197" s="9">
        <f t="shared" si="170"/>
        <v>1.8732250912358333</v>
      </c>
      <c r="AE197" s="9">
        <f t="shared" si="170"/>
        <v>2.9934892746264099</v>
      </c>
      <c r="AF197" s="9">
        <f t="shared" si="170"/>
        <v>2.5964168904299298</v>
      </c>
      <c r="AG197" s="9">
        <f t="shared" si="170"/>
        <v>2.4158282594018927</v>
      </c>
      <c r="AH197" s="9">
        <f t="shared" si="170"/>
        <v>2.046973801106641</v>
      </c>
      <c r="AI197" s="9">
        <f t="shared" si="170"/>
        <v>2.4405222823533874</v>
      </c>
      <c r="AJ197" s="9">
        <f t="shared" si="170"/>
        <v>3.0499993771837404</v>
      </c>
      <c r="AK197" s="9">
        <f t="shared" si="170"/>
        <v>2.4175979883731107</v>
      </c>
      <c r="AL197" s="9">
        <f t="shared" si="170"/>
        <v>2.7434951933228326</v>
      </c>
      <c r="AM197" s="9">
        <f t="shared" si="170"/>
        <v>1.6262256130448156</v>
      </c>
      <c r="AN197" s="9">
        <f t="shared" si="170"/>
        <v>2.6489907347420272</v>
      </c>
      <c r="AO197" s="9">
        <f t="shared" si="170"/>
        <v>2.9969377317907768</v>
      </c>
      <c r="AP197" s="9">
        <f t="shared" si="170"/>
        <v>2.2438874180851553</v>
      </c>
      <c r="AQ197" s="9">
        <f t="shared" si="170"/>
        <v>2.2235054961479181</v>
      </c>
      <c r="AR197" s="9">
        <f t="shared" si="170"/>
        <v>2.571684444632925</v>
      </c>
      <c r="AS197" s="9">
        <f t="shared" si="170"/>
        <v>1.6665834554335361</v>
      </c>
      <c r="AT197" s="9">
        <f t="shared" si="170"/>
        <v>2.7134815556170824</v>
      </c>
      <c r="AV197" s="102"/>
      <c r="AW197" s="108"/>
      <c r="AX197" s="17" t="s">
        <v>1</v>
      </c>
      <c r="AY197" s="9">
        <f t="shared" ref="AY197:BD197" si="171">STDEV(AY188:AY195)/SQRT(8)</f>
        <v>2.5299072416426363</v>
      </c>
      <c r="AZ197" s="9">
        <f t="shared" si="171"/>
        <v>2.6176090178284754</v>
      </c>
      <c r="BA197" s="9">
        <f t="shared" si="171"/>
        <v>2.803021596790007</v>
      </c>
      <c r="BB197" s="9">
        <f t="shared" si="171"/>
        <v>2.574168658459699</v>
      </c>
      <c r="BC197" s="9">
        <f t="shared" si="171"/>
        <v>2.818045428809782</v>
      </c>
      <c r="BD197" s="9">
        <f t="shared" si="171"/>
        <v>2.6318981469342075</v>
      </c>
    </row>
    <row r="198" spans="8:56" x14ac:dyDescent="0.3">
      <c r="I198" s="1"/>
      <c r="J198" s="8" t="s">
        <v>10</v>
      </c>
      <c r="K198" s="10">
        <f>AVERAGE(K178:K185,K188:K195)</f>
        <v>13.500798180195277</v>
      </c>
      <c r="L198" s="10">
        <f t="shared" ref="L198:R198" si="172">AVERAGE(L178:L185,L188:L195)</f>
        <v>12.326950460482996</v>
      </c>
      <c r="M198" s="10">
        <f t="shared" si="172"/>
        <v>14.124291164824282</v>
      </c>
      <c r="N198" s="10">
        <f t="shared" si="172"/>
        <v>10.217865400204618</v>
      </c>
      <c r="O198" s="10">
        <f t="shared" si="172"/>
        <v>13.009994562381339</v>
      </c>
      <c r="P198" s="10">
        <f t="shared" si="172"/>
        <v>14.802710214801271</v>
      </c>
      <c r="Q198" s="10">
        <f t="shared" si="172"/>
        <v>12.93614445154501</v>
      </c>
      <c r="R198" s="10">
        <f t="shared" si="172"/>
        <v>13.24180006735938</v>
      </c>
      <c r="U198" s="1"/>
      <c r="V198" s="8" t="s">
        <v>10</v>
      </c>
      <c r="W198" s="10">
        <f t="shared" ref="W198:AT198" si="173">AVERAGE(W178:W185,W188:W195)</f>
        <v>16.669252499999999</v>
      </c>
      <c r="X198" s="10">
        <f t="shared" si="173"/>
        <v>13.616760625000001</v>
      </c>
      <c r="Y198" s="10">
        <f t="shared" si="173"/>
        <v>16.91178</v>
      </c>
      <c r="Z198" s="10">
        <f t="shared" si="173"/>
        <v>12.573708125</v>
      </c>
      <c r="AA198" s="10">
        <f t="shared" si="173"/>
        <v>11.973916249999998</v>
      </c>
      <c r="AB198" s="10">
        <f t="shared" si="173"/>
        <v>14.17011875</v>
      </c>
      <c r="AC198" s="10">
        <f t="shared" si="173"/>
        <v>15.502421249999999</v>
      </c>
      <c r="AD198" s="10">
        <f t="shared" si="173"/>
        <v>12.108704375</v>
      </c>
      <c r="AE198" s="10">
        <f t="shared" si="173"/>
        <v>14.383819374999998</v>
      </c>
      <c r="AF198" s="10">
        <f t="shared" si="173"/>
        <v>14.340567499999999</v>
      </c>
      <c r="AG198" s="10">
        <f t="shared" si="173"/>
        <v>12.688453124999999</v>
      </c>
      <c r="AH198" s="10">
        <f t="shared" si="173"/>
        <v>13.408835</v>
      </c>
      <c r="AI198" s="10">
        <f t="shared" si="173"/>
        <v>15.006108125000001</v>
      </c>
      <c r="AJ198" s="10">
        <f t="shared" si="173"/>
        <v>14.359955625000001</v>
      </c>
      <c r="AK198" s="10">
        <f t="shared" si="173"/>
        <v>14.767602499999999</v>
      </c>
      <c r="AL198" s="10">
        <f t="shared" si="173"/>
        <v>13.248329999999999</v>
      </c>
      <c r="AM198" s="10">
        <f t="shared" si="173"/>
        <v>14.382054374999999</v>
      </c>
      <c r="AN198" s="10">
        <f t="shared" si="173"/>
        <v>14.708808749999998</v>
      </c>
      <c r="AO198" s="10">
        <f t="shared" si="173"/>
        <v>13.35333625</v>
      </c>
      <c r="AP198" s="10">
        <f t="shared" si="173"/>
        <v>17.770795625000002</v>
      </c>
      <c r="AQ198" s="10">
        <f t="shared" si="173"/>
        <v>14.11330375</v>
      </c>
      <c r="AR198" s="10">
        <f t="shared" si="173"/>
        <v>17.504658750000001</v>
      </c>
      <c r="AS198" s="10">
        <f t="shared" si="173"/>
        <v>17.684323125000002</v>
      </c>
      <c r="AT198" s="10">
        <f t="shared" si="173"/>
        <v>13.328738749999999</v>
      </c>
      <c r="AW198" s="1"/>
      <c r="AX198" s="8" t="s">
        <v>10</v>
      </c>
      <c r="AY198" s="10">
        <f t="shared" ref="AY198:BD198" si="174">AVERAGE(AY178:AY185,AY188:AY195)</f>
        <v>16.277413124999999</v>
      </c>
      <c r="AZ198" s="10">
        <f t="shared" si="174"/>
        <v>17.287391250000002</v>
      </c>
      <c r="BA198" s="10">
        <f t="shared" si="174"/>
        <v>18.058138125000003</v>
      </c>
      <c r="BB198" s="10">
        <f t="shared" si="174"/>
        <v>14.446870624999999</v>
      </c>
      <c r="BC198" s="10">
        <f t="shared" si="174"/>
        <v>15.257979999999998</v>
      </c>
      <c r="BD198" s="10">
        <f t="shared" si="174"/>
        <v>12.627997500000001</v>
      </c>
    </row>
    <row r="199" spans="8:56" x14ac:dyDescent="0.3">
      <c r="I199" s="1"/>
      <c r="J199" s="8" t="s">
        <v>1</v>
      </c>
      <c r="K199" s="10">
        <f>STDEV(K178:K185,K188:K195)/SQRT(16)</f>
        <v>1.0852554843626847</v>
      </c>
      <c r="L199" s="10">
        <f t="shared" ref="L199:R199" si="175">STDEV(L178:L185,L188:L195)/SQRT(16)</f>
        <v>1.4346003998168166</v>
      </c>
      <c r="M199" s="10">
        <f t="shared" si="175"/>
        <v>1.4643984562026382</v>
      </c>
      <c r="N199" s="10">
        <f t="shared" si="175"/>
        <v>1.0111381515792028</v>
      </c>
      <c r="O199" s="10">
        <f t="shared" si="175"/>
        <v>1.2292391663176236</v>
      </c>
      <c r="P199" s="10">
        <f t="shared" si="175"/>
        <v>1.1422861441292667</v>
      </c>
      <c r="Q199" s="10">
        <f t="shared" si="175"/>
        <v>1.2285069348857596</v>
      </c>
      <c r="R199" s="10">
        <f t="shared" si="175"/>
        <v>1.4709317900404886</v>
      </c>
      <c r="U199" s="1"/>
      <c r="V199" s="8" t="s">
        <v>1</v>
      </c>
      <c r="W199" s="10">
        <f t="shared" ref="W199:AT199" si="176">STDEV(W178:W185,W188:W195)/SQRT(16)</f>
        <v>1.19563884050867</v>
      </c>
      <c r="X199" s="10">
        <f t="shared" si="176"/>
        <v>1.4293921387331239</v>
      </c>
      <c r="Y199" s="10">
        <f t="shared" si="176"/>
        <v>1.6905923635531308</v>
      </c>
      <c r="Z199" s="10">
        <f t="shared" si="176"/>
        <v>1.2851433043339371</v>
      </c>
      <c r="AA199" s="10">
        <f t="shared" si="176"/>
        <v>1.5485725730582436</v>
      </c>
      <c r="AB199" s="10">
        <f t="shared" si="176"/>
        <v>1.1127323868814527</v>
      </c>
      <c r="AC199" s="10">
        <f t="shared" si="176"/>
        <v>1.4314342381881888</v>
      </c>
      <c r="AD199" s="10">
        <f t="shared" si="176"/>
        <v>1.0470732695024927</v>
      </c>
      <c r="AE199" s="10">
        <f t="shared" si="176"/>
        <v>1.5373706659814981</v>
      </c>
      <c r="AF199" s="10">
        <f t="shared" si="176"/>
        <v>1.4222910037097731</v>
      </c>
      <c r="AG199" s="10">
        <f t="shared" si="176"/>
        <v>1.5093272587065956</v>
      </c>
      <c r="AH199" s="10">
        <f t="shared" si="176"/>
        <v>1.2811727239463717</v>
      </c>
      <c r="AI199" s="10">
        <f t="shared" si="176"/>
        <v>1.4088506096682787</v>
      </c>
      <c r="AJ199" s="10">
        <f t="shared" si="176"/>
        <v>1.6587774891479974</v>
      </c>
      <c r="AK199" s="10">
        <f t="shared" si="176"/>
        <v>1.4574530634304905</v>
      </c>
      <c r="AL199" s="10">
        <f t="shared" si="176"/>
        <v>1.590318899979918</v>
      </c>
      <c r="AM199" s="10">
        <f t="shared" si="176"/>
        <v>1.2011355371230914</v>
      </c>
      <c r="AN199" s="10">
        <f t="shared" si="176"/>
        <v>1.6693450156812706</v>
      </c>
      <c r="AO199" s="10">
        <f t="shared" si="176"/>
        <v>2.0331394683407464</v>
      </c>
      <c r="AP199" s="10">
        <f t="shared" si="176"/>
        <v>1.194104665357048</v>
      </c>
      <c r="AQ199" s="10">
        <f t="shared" si="176"/>
        <v>1.5329421465442072</v>
      </c>
      <c r="AR199" s="10">
        <f t="shared" si="176"/>
        <v>1.4953550672195117</v>
      </c>
      <c r="AS199" s="10">
        <f t="shared" si="176"/>
        <v>1.0521029984320751</v>
      </c>
      <c r="AT199" s="10">
        <f t="shared" si="176"/>
        <v>1.6722297513970363</v>
      </c>
      <c r="AW199" s="1"/>
      <c r="AX199" s="8" t="s">
        <v>1</v>
      </c>
      <c r="AY199" s="10">
        <f t="shared" ref="AY199:BD199" si="177">STDEV(AY178:AY185,AY188:AY195)/SQRT(16)</f>
        <v>1.5578477267490787</v>
      </c>
      <c r="AZ199" s="10">
        <f t="shared" si="177"/>
        <v>1.6775532704897114</v>
      </c>
      <c r="BA199" s="10">
        <f t="shared" si="177"/>
        <v>1.7100451441790003</v>
      </c>
      <c r="BB199" s="10">
        <f t="shared" si="177"/>
        <v>1.6045041336919512</v>
      </c>
      <c r="BC199" s="10">
        <f t="shared" si="177"/>
        <v>1.7028976147807111</v>
      </c>
      <c r="BD199" s="10">
        <f t="shared" si="177"/>
        <v>1.5147821114463662</v>
      </c>
    </row>
    <row r="200" spans="8:56" x14ac:dyDescent="0.3">
      <c r="I200" s="1"/>
      <c r="J200" s="11"/>
      <c r="K200" s="11"/>
      <c r="L200" s="11"/>
      <c r="M200" s="11"/>
      <c r="N200" s="11"/>
      <c r="O200" s="11"/>
      <c r="P200" s="11"/>
      <c r="Q200" s="11"/>
      <c r="R200" s="11"/>
      <c r="U200" s="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W200" s="1"/>
      <c r="AX200" s="11"/>
      <c r="AY200" s="51"/>
      <c r="AZ200" s="51"/>
      <c r="BA200" s="51"/>
      <c r="BB200" s="51"/>
      <c r="BC200" s="51"/>
      <c r="BD200" s="51"/>
    </row>
    <row r="201" spans="8:56" x14ac:dyDescent="0.3">
      <c r="H201" s="81" t="s">
        <v>9</v>
      </c>
      <c r="I201" s="84" t="s">
        <v>6</v>
      </c>
      <c r="J201" s="50">
        <v>1</v>
      </c>
      <c r="K201" s="28">
        <v>20.001851851851853</v>
      </c>
      <c r="L201" s="28">
        <v>18.011484848484848</v>
      </c>
      <c r="M201" s="28">
        <v>19.013999999999999</v>
      </c>
      <c r="N201" s="28">
        <v>18.704499999999999</v>
      </c>
      <c r="O201" s="28">
        <v>20.851833333333332</v>
      </c>
      <c r="P201" s="28">
        <v>8.7844642857142858</v>
      </c>
      <c r="Q201" s="28">
        <v>12.133833333333333</v>
      </c>
      <c r="R201" s="28">
        <v>22.040520833333336</v>
      </c>
      <c r="T201" s="81" t="s">
        <v>9</v>
      </c>
      <c r="U201" s="84" t="s">
        <v>6</v>
      </c>
      <c r="V201" s="50">
        <v>1</v>
      </c>
      <c r="W201" s="28">
        <v>23.342099999999999</v>
      </c>
      <c r="X201" s="28">
        <v>20.746700000000001</v>
      </c>
      <c r="Y201" s="28">
        <v>22.3537</v>
      </c>
      <c r="Z201" s="28">
        <v>23.435300000000002</v>
      </c>
      <c r="AA201" s="28">
        <v>21.171299999999999</v>
      </c>
      <c r="AB201" s="28">
        <v>21.493200000000002</v>
      </c>
      <c r="AC201" s="28">
        <v>21.974900000000002</v>
      </c>
      <c r="AD201" s="28">
        <v>22.421600000000002</v>
      </c>
      <c r="AE201" s="28">
        <v>18.916399999999999</v>
      </c>
      <c r="AF201" s="28">
        <v>10.5383</v>
      </c>
      <c r="AG201" s="28">
        <v>19.864100000000001</v>
      </c>
      <c r="AH201" s="28">
        <v>22.770700000000001</v>
      </c>
      <c r="AI201" s="28">
        <v>11.176299999999999</v>
      </c>
      <c r="AJ201" s="28">
        <v>24.332799999999999</v>
      </c>
      <c r="AK201" s="28">
        <v>22.225100000000001</v>
      </c>
      <c r="AL201" s="28">
        <v>22.9297</v>
      </c>
      <c r="AM201" s="28">
        <v>9.7941099999999999</v>
      </c>
      <c r="AN201" s="28">
        <v>21.1418</v>
      </c>
      <c r="AO201" s="28">
        <v>23.834800000000001</v>
      </c>
      <c r="AP201" s="28">
        <v>21.882999999999999</v>
      </c>
      <c r="AQ201" s="28">
        <v>16.787500000000001</v>
      </c>
      <c r="AR201" s="28">
        <v>17.428000000000001</v>
      </c>
      <c r="AS201" s="28">
        <v>20.439800000000002</v>
      </c>
      <c r="AT201" s="28">
        <v>14.9466</v>
      </c>
      <c r="AV201" s="81" t="s">
        <v>9</v>
      </c>
      <c r="AW201" s="84" t="s">
        <v>6</v>
      </c>
      <c r="AX201" s="50">
        <v>1</v>
      </c>
      <c r="AY201" s="51">
        <v>22.4467</v>
      </c>
      <c r="AZ201" s="51">
        <v>19.915199999999999</v>
      </c>
      <c r="BA201" s="51">
        <v>23.099900000000002</v>
      </c>
      <c r="BB201" s="51">
        <v>12.763999999999999</v>
      </c>
      <c r="BC201" s="51">
        <v>20.033100000000001</v>
      </c>
      <c r="BD201" s="51">
        <v>10.4216</v>
      </c>
    </row>
    <row r="202" spans="8:56" x14ac:dyDescent="0.3">
      <c r="H202" s="82"/>
      <c r="I202" s="85"/>
      <c r="J202" s="22">
        <v>2</v>
      </c>
      <c r="K202" s="28">
        <v>12.941566666666667</v>
      </c>
      <c r="L202" s="28">
        <v>13.116547619047619</v>
      </c>
      <c r="M202" s="28">
        <v>11.797216666666666</v>
      </c>
      <c r="N202" s="28">
        <v>13.378164556962025</v>
      </c>
      <c r="O202" s="28">
        <v>18.360833333333332</v>
      </c>
      <c r="P202" s="28">
        <v>17.323407407407409</v>
      </c>
      <c r="Q202" s="28">
        <v>9.1040145985401466</v>
      </c>
      <c r="R202" s="28">
        <v>20.229677419354839</v>
      </c>
      <c r="T202" s="82"/>
      <c r="U202" s="85"/>
      <c r="V202" s="22">
        <v>2</v>
      </c>
      <c r="W202" s="28">
        <v>13.266500000000001</v>
      </c>
      <c r="X202" s="28">
        <v>11.536</v>
      </c>
      <c r="Y202" s="28">
        <v>24.689800000000002</v>
      </c>
      <c r="Z202" s="28">
        <v>10.6722</v>
      </c>
      <c r="AA202" s="28">
        <v>11.6416</v>
      </c>
      <c r="AB202" s="28">
        <v>6.3827800000000003</v>
      </c>
      <c r="AC202" s="28">
        <v>14.977</v>
      </c>
      <c r="AD202" s="28">
        <v>6.31454</v>
      </c>
      <c r="AE202" s="28">
        <v>14.3241</v>
      </c>
      <c r="AF202" s="28">
        <v>4.6452299999999997</v>
      </c>
      <c r="AG202" s="28">
        <v>6.2147399999999999</v>
      </c>
      <c r="AH202" s="28">
        <v>10.352</v>
      </c>
      <c r="AI202" s="28">
        <v>8.4055099999999996</v>
      </c>
      <c r="AJ202" s="28">
        <v>4.90557</v>
      </c>
      <c r="AK202" s="28">
        <v>10.337300000000001</v>
      </c>
      <c r="AL202" s="28">
        <v>15.913600000000001</v>
      </c>
      <c r="AM202" s="28">
        <v>17.7606</v>
      </c>
      <c r="AN202" s="28">
        <v>11.4443</v>
      </c>
      <c r="AO202" s="28">
        <v>11.529400000000001</v>
      </c>
      <c r="AP202" s="28">
        <v>19.580200000000001</v>
      </c>
      <c r="AQ202" s="28">
        <v>16.759599999999999</v>
      </c>
      <c r="AR202" s="28">
        <v>19.7622</v>
      </c>
      <c r="AS202" s="28">
        <v>19.6066</v>
      </c>
      <c r="AT202" s="28">
        <v>16.686</v>
      </c>
      <c r="AV202" s="82"/>
      <c r="AW202" s="85"/>
      <c r="AX202" s="22">
        <v>2</v>
      </c>
      <c r="AY202" s="51">
        <v>23.266999999999999</v>
      </c>
      <c r="AZ202" s="51">
        <v>18.614699999999999</v>
      </c>
      <c r="BA202" s="51">
        <v>14.387499999999999</v>
      </c>
      <c r="BB202" s="51">
        <v>15.912699999999999</v>
      </c>
      <c r="BC202" s="51">
        <v>18.750800000000002</v>
      </c>
      <c r="BD202" s="51">
        <v>19.873200000000001</v>
      </c>
    </row>
    <row r="203" spans="8:56" x14ac:dyDescent="0.3">
      <c r="H203" s="82"/>
      <c r="I203" s="85"/>
      <c r="J203" s="22">
        <v>3</v>
      </c>
      <c r="K203" s="28">
        <v>18.840791855203619</v>
      </c>
      <c r="L203" s="28">
        <v>14.839873417721519</v>
      </c>
      <c r="M203" s="28">
        <v>26.559538461538462</v>
      </c>
      <c r="N203" s="28">
        <v>21.307708333333334</v>
      </c>
      <c r="O203" s="28">
        <v>18.407333333333334</v>
      </c>
      <c r="P203" s="28">
        <v>19.747068965517244</v>
      </c>
      <c r="Q203" s="28">
        <v>14.884015625</v>
      </c>
      <c r="R203" s="28">
        <v>23.173977272727271</v>
      </c>
      <c r="T203" s="82"/>
      <c r="U203" s="85"/>
      <c r="V203" s="22">
        <v>3</v>
      </c>
      <c r="W203" s="28">
        <v>20.497199999999999</v>
      </c>
      <c r="X203" s="28">
        <v>17.090800000000002</v>
      </c>
      <c r="Y203" s="28">
        <v>21.846299999999999</v>
      </c>
      <c r="Z203" s="28">
        <v>22.220199999999998</v>
      </c>
      <c r="AA203" s="28">
        <v>20.846499999999999</v>
      </c>
      <c r="AB203" s="28">
        <v>19.545200000000001</v>
      </c>
      <c r="AC203" s="28">
        <v>20.663699999999999</v>
      </c>
      <c r="AD203" s="28">
        <v>20.408899999999999</v>
      </c>
      <c r="AE203" s="28">
        <v>23.0944</v>
      </c>
      <c r="AF203" s="28">
        <v>19.712299999999999</v>
      </c>
      <c r="AG203" s="28">
        <v>19.658300000000001</v>
      </c>
      <c r="AH203" s="28">
        <v>20.364599999999999</v>
      </c>
      <c r="AI203" s="28">
        <v>21.236499999999999</v>
      </c>
      <c r="AJ203" s="28">
        <v>13.702199999999999</v>
      </c>
      <c r="AK203" s="28">
        <v>19.988499999999998</v>
      </c>
      <c r="AL203" s="28">
        <v>21.8171</v>
      </c>
      <c r="AM203" s="28">
        <v>15.0161</v>
      </c>
      <c r="AN203" s="28">
        <v>12.9732</v>
      </c>
      <c r="AO203" s="28">
        <v>16.792100000000001</v>
      </c>
      <c r="AP203" s="28">
        <v>16.898</v>
      </c>
      <c r="AQ203" s="28">
        <v>20.202300000000001</v>
      </c>
      <c r="AR203" s="28">
        <v>19.876000000000001</v>
      </c>
      <c r="AS203" s="28">
        <v>17.378499999999999</v>
      </c>
      <c r="AT203" s="28">
        <v>23.686900000000001</v>
      </c>
      <c r="AV203" s="82"/>
      <c r="AW203" s="85"/>
      <c r="AX203" s="22">
        <v>3</v>
      </c>
      <c r="AY203" s="51">
        <v>19.181699999999999</v>
      </c>
      <c r="AZ203" s="51">
        <v>21.757100000000001</v>
      </c>
      <c r="BA203" s="51">
        <v>25.229800000000001</v>
      </c>
      <c r="BB203" s="51">
        <v>22.5425</v>
      </c>
      <c r="BC203" s="51">
        <v>20.674900000000001</v>
      </c>
      <c r="BD203" s="51">
        <v>13.919</v>
      </c>
    </row>
    <row r="204" spans="8:56" x14ac:dyDescent="0.3">
      <c r="H204" s="82"/>
      <c r="I204" s="85"/>
      <c r="J204" s="22">
        <v>4</v>
      </c>
      <c r="K204" s="28">
        <v>8.0970401337792648</v>
      </c>
      <c r="L204" s="28">
        <v>6.8773</v>
      </c>
      <c r="M204" s="28">
        <v>13.463416666666665</v>
      </c>
      <c r="N204" s="28">
        <v>9.8352316602316598</v>
      </c>
      <c r="O204" s="28">
        <v>11.794657894736842</v>
      </c>
      <c r="P204" s="28">
        <v>8.4908361204013385</v>
      </c>
      <c r="Q204" s="28">
        <v>8.4542142857142846</v>
      </c>
      <c r="R204" s="28">
        <v>17.258695652173916</v>
      </c>
      <c r="T204" s="82"/>
      <c r="U204" s="85"/>
      <c r="V204" s="22">
        <v>4</v>
      </c>
      <c r="W204" s="28">
        <v>12.0131</v>
      </c>
      <c r="X204" s="28">
        <v>5.5394300000000003</v>
      </c>
      <c r="Y204" s="28">
        <v>4.3508699999999996</v>
      </c>
      <c r="Z204" s="28">
        <v>3.57009</v>
      </c>
      <c r="AA204" s="28">
        <v>2.3161100000000001</v>
      </c>
      <c r="AB204" s="28">
        <v>4.7630400000000002</v>
      </c>
      <c r="AC204" s="28">
        <v>5.1981900000000003</v>
      </c>
      <c r="AD204" s="28">
        <v>4.0276399999999999</v>
      </c>
      <c r="AE204" s="28">
        <v>5.9933100000000001</v>
      </c>
      <c r="AF204" s="28">
        <v>5.0361500000000001</v>
      </c>
      <c r="AG204" s="28">
        <v>5.4324300000000001</v>
      </c>
      <c r="AH204" s="28">
        <v>2.25813</v>
      </c>
      <c r="AI204" s="28">
        <v>6.13931</v>
      </c>
      <c r="AJ204" s="28">
        <v>1.80904</v>
      </c>
      <c r="AK204" s="28">
        <v>1.94211</v>
      </c>
      <c r="AL204" s="28">
        <v>5.7682799999999999</v>
      </c>
      <c r="AM204" s="28">
        <v>1.6339999999999999</v>
      </c>
      <c r="AN204" s="28">
        <v>1.99682</v>
      </c>
      <c r="AO204" s="28">
        <v>12.8637</v>
      </c>
      <c r="AP204" s="28">
        <v>11.2904</v>
      </c>
      <c r="AQ204" s="28">
        <v>4.0312999999999999</v>
      </c>
      <c r="AR204" s="28">
        <v>14.625999999999999</v>
      </c>
      <c r="AS204" s="28">
        <v>4.5835499999999998</v>
      </c>
      <c r="AT204" s="28">
        <v>16.474299999999999</v>
      </c>
      <c r="AV204" s="82"/>
      <c r="AW204" s="85"/>
      <c r="AX204" s="22">
        <v>4</v>
      </c>
      <c r="AY204" s="51">
        <v>5.4735500000000004</v>
      </c>
      <c r="AZ204" s="51">
        <v>9.4587699999999995</v>
      </c>
      <c r="BA204" s="51">
        <v>9.3201199999999993</v>
      </c>
      <c r="BB204" s="51">
        <v>3.0227900000000001</v>
      </c>
      <c r="BC204" s="51">
        <v>8.7373200000000004</v>
      </c>
      <c r="BD204" s="51">
        <v>4.0270299999999999</v>
      </c>
    </row>
    <row r="205" spans="8:56" x14ac:dyDescent="0.3">
      <c r="H205" s="82"/>
      <c r="I205" s="85"/>
      <c r="J205" s="22">
        <v>5</v>
      </c>
      <c r="K205" s="28">
        <v>25.999166666666667</v>
      </c>
      <c r="L205" s="28">
        <v>12.819302325581395</v>
      </c>
      <c r="M205" s="28">
        <v>16.901108108108108</v>
      </c>
      <c r="N205" s="28">
        <v>16.672166666666666</v>
      </c>
      <c r="O205" s="28">
        <v>14.597187500000002</v>
      </c>
      <c r="P205" s="28">
        <v>18.737500000000001</v>
      </c>
      <c r="Q205" s="28">
        <v>13.748636363636363</v>
      </c>
      <c r="R205" s="28">
        <v>17.765396341463418</v>
      </c>
      <c r="T205" s="82"/>
      <c r="U205" s="85"/>
      <c r="V205" s="22">
        <v>5</v>
      </c>
      <c r="W205" s="28">
        <v>17.029800000000002</v>
      </c>
      <c r="X205" s="28">
        <v>13.7286</v>
      </c>
      <c r="Y205" s="28">
        <v>12.973599999999999</v>
      </c>
      <c r="Z205" s="28">
        <v>8.9362600000000008</v>
      </c>
      <c r="AA205" s="28">
        <v>14.8101</v>
      </c>
      <c r="AB205" s="28">
        <v>16.8354</v>
      </c>
      <c r="AC205" s="28">
        <v>15.643800000000001</v>
      </c>
      <c r="AD205" s="28">
        <v>7.1700999999999997</v>
      </c>
      <c r="AE205" s="28">
        <v>9.9187700000000003</v>
      </c>
      <c r="AF205" s="28">
        <v>17.412800000000001</v>
      </c>
      <c r="AG205" s="28">
        <v>16.999099999999999</v>
      </c>
      <c r="AH205" s="28">
        <v>15.827400000000001</v>
      </c>
      <c r="AI205" s="28">
        <v>16.815100000000001</v>
      </c>
      <c r="AJ205" s="28">
        <v>9.9946699999999993</v>
      </c>
      <c r="AK205" s="28">
        <v>7.1308499999999997</v>
      </c>
      <c r="AL205" s="28">
        <v>8.3063900000000004</v>
      </c>
      <c r="AM205" s="28">
        <v>11.2247</v>
      </c>
      <c r="AN205" s="28">
        <v>10.476100000000001</v>
      </c>
      <c r="AO205" s="28">
        <v>8.8459900000000005</v>
      </c>
      <c r="AP205" s="28">
        <v>13.3956</v>
      </c>
      <c r="AQ205" s="28">
        <v>15.736800000000001</v>
      </c>
      <c r="AR205" s="28">
        <v>10.412599999999999</v>
      </c>
      <c r="AS205" s="28">
        <v>10.345700000000001</v>
      </c>
      <c r="AT205" s="28">
        <v>8.5160300000000007</v>
      </c>
      <c r="AV205" s="82"/>
      <c r="AW205" s="85"/>
      <c r="AX205" s="22">
        <v>5</v>
      </c>
      <c r="AY205" s="51">
        <v>17.038</v>
      </c>
      <c r="AZ205" s="51">
        <v>10.3195</v>
      </c>
      <c r="BA205" s="51">
        <v>13.4734</v>
      </c>
      <c r="BB205" s="51">
        <v>11.881399999999999</v>
      </c>
      <c r="BC205" s="51">
        <v>12.109299999999999</v>
      </c>
      <c r="BD205" s="51">
        <v>16.609100000000002</v>
      </c>
    </row>
    <row r="206" spans="8:56" x14ac:dyDescent="0.3">
      <c r="H206" s="82"/>
      <c r="I206" s="85"/>
      <c r="J206" s="22">
        <v>6</v>
      </c>
      <c r="K206" s="28">
        <v>17.242000000000001</v>
      </c>
      <c r="L206" s="28">
        <v>17.735128205128206</v>
      </c>
      <c r="M206" s="28">
        <v>19.156666666666666</v>
      </c>
      <c r="N206" s="28">
        <v>9.7742678571428581</v>
      </c>
      <c r="O206" s="28">
        <v>18.610806451612902</v>
      </c>
      <c r="P206" s="28">
        <v>18.575315789473684</v>
      </c>
      <c r="Q206" s="28">
        <v>17.565731707317074</v>
      </c>
      <c r="R206" s="28">
        <v>17.447911764705882</v>
      </c>
      <c r="T206" s="82"/>
      <c r="U206" s="85"/>
      <c r="V206" s="22">
        <v>6</v>
      </c>
      <c r="W206" s="28">
        <v>21.302</v>
      </c>
      <c r="X206" s="28">
        <v>12.172700000000001</v>
      </c>
      <c r="Y206" s="28">
        <v>17.839400000000001</v>
      </c>
      <c r="Z206" s="28">
        <v>14.7842</v>
      </c>
      <c r="AA206" s="28">
        <v>19.067499999999999</v>
      </c>
      <c r="AB206" s="28">
        <v>6.61557</v>
      </c>
      <c r="AC206" s="28">
        <v>15.0825</v>
      </c>
      <c r="AD206" s="28">
        <v>7.2457900000000004</v>
      </c>
      <c r="AE206" s="28">
        <v>10.461600000000001</v>
      </c>
      <c r="AF206" s="28">
        <v>17.5383</v>
      </c>
      <c r="AG206" s="28">
        <v>14.5806</v>
      </c>
      <c r="AH206" s="28">
        <v>9.85412</v>
      </c>
      <c r="AI206" s="28">
        <v>14.363899999999999</v>
      </c>
      <c r="AJ206" s="28">
        <v>15.207700000000001</v>
      </c>
      <c r="AK206" s="28">
        <v>12.823600000000001</v>
      </c>
      <c r="AL206" s="28">
        <v>10.777200000000001</v>
      </c>
      <c r="AM206" s="28">
        <v>15.832700000000001</v>
      </c>
      <c r="AN206" s="28">
        <v>16.9251</v>
      </c>
      <c r="AO206" s="28">
        <v>15.473599999999999</v>
      </c>
      <c r="AP206" s="28">
        <v>16.195599999999999</v>
      </c>
      <c r="AQ206" s="28">
        <v>10.016400000000001</v>
      </c>
      <c r="AR206" s="28">
        <v>19.225899999999999</v>
      </c>
      <c r="AS206" s="28">
        <v>18.080100000000002</v>
      </c>
      <c r="AT206" s="28">
        <v>12.318099999999999</v>
      </c>
      <c r="AV206" s="82"/>
      <c r="AW206" s="85"/>
      <c r="AX206" s="22">
        <v>6</v>
      </c>
      <c r="AY206" s="51">
        <v>17.872800000000002</v>
      </c>
      <c r="AZ206" s="51">
        <v>17.834099999999999</v>
      </c>
      <c r="BA206" s="51">
        <v>16.6648</v>
      </c>
      <c r="BB206" s="51">
        <v>11.7797</v>
      </c>
      <c r="BC206" s="51">
        <v>20.6356</v>
      </c>
      <c r="BD206" s="51">
        <v>18.702000000000002</v>
      </c>
    </row>
    <row r="207" spans="8:56" x14ac:dyDescent="0.3">
      <c r="H207" s="82"/>
      <c r="I207" s="85"/>
      <c r="J207" s="22">
        <v>7</v>
      </c>
      <c r="K207" s="28">
        <v>9.8427526132404193</v>
      </c>
      <c r="L207" s="28">
        <v>8.9890000000000008</v>
      </c>
      <c r="M207" s="28">
        <v>9.8234183673469371</v>
      </c>
      <c r="N207" s="28">
        <v>16.305789473684211</v>
      </c>
      <c r="O207" s="28">
        <v>15.609921874999998</v>
      </c>
      <c r="P207" s="28">
        <v>18.010769230769231</v>
      </c>
      <c r="Q207" s="28">
        <v>15.381168224299065</v>
      </c>
      <c r="R207" s="28">
        <v>17.450027932960896</v>
      </c>
      <c r="T207" s="82"/>
      <c r="U207" s="85"/>
      <c r="V207" s="22">
        <v>7</v>
      </c>
      <c r="W207" s="28">
        <v>13.3809</v>
      </c>
      <c r="X207" s="28">
        <v>13.825200000000001</v>
      </c>
      <c r="Y207" s="28">
        <v>17.104900000000001</v>
      </c>
      <c r="Z207" s="28">
        <v>9.6116299999999999</v>
      </c>
      <c r="AA207" s="28">
        <v>14.315</v>
      </c>
      <c r="AB207" s="28">
        <v>12.414999999999999</v>
      </c>
      <c r="AC207" s="28">
        <v>15.3146</v>
      </c>
      <c r="AD207" s="28">
        <v>12.984500000000001</v>
      </c>
      <c r="AE207" s="28">
        <v>11.148</v>
      </c>
      <c r="AF207" s="28">
        <v>15.1921</v>
      </c>
      <c r="AG207" s="28">
        <v>18.871200000000002</v>
      </c>
      <c r="AH207" s="28">
        <v>18.757100000000001</v>
      </c>
      <c r="AI207" s="28">
        <v>18.2668</v>
      </c>
      <c r="AJ207" s="28">
        <v>18.223199999999999</v>
      </c>
      <c r="AK207" s="28">
        <v>14.611499999999999</v>
      </c>
      <c r="AL207" s="28">
        <v>14.8432</v>
      </c>
      <c r="AM207" s="28">
        <v>16.548999999999999</v>
      </c>
      <c r="AN207" s="28">
        <v>17.351800000000001</v>
      </c>
      <c r="AO207" s="28">
        <v>18.6435</v>
      </c>
      <c r="AP207" s="28">
        <v>16.922000000000001</v>
      </c>
      <c r="AQ207" s="28">
        <v>10.9672</v>
      </c>
      <c r="AR207" s="28">
        <v>19.128599999999999</v>
      </c>
      <c r="AS207" s="28">
        <v>15.487500000000001</v>
      </c>
      <c r="AT207" s="28">
        <v>18.6111</v>
      </c>
      <c r="AV207" s="82"/>
      <c r="AW207" s="85"/>
      <c r="AX207" s="22">
        <v>7</v>
      </c>
      <c r="AY207" s="51">
        <v>17.0791</v>
      </c>
      <c r="AZ207" s="51">
        <v>17.7209</v>
      </c>
      <c r="BA207" s="51">
        <v>20.263500000000001</v>
      </c>
      <c r="BB207" s="51">
        <v>17.670300000000001</v>
      </c>
      <c r="BC207" s="51">
        <v>15.2836</v>
      </c>
      <c r="BD207" s="51">
        <v>9.8863500000000002</v>
      </c>
    </row>
    <row r="208" spans="8:56" x14ac:dyDescent="0.3">
      <c r="H208" s="82"/>
      <c r="I208" s="85"/>
      <c r="J208" s="22">
        <v>8</v>
      </c>
      <c r="K208" s="28">
        <v>7.7578666666666667</v>
      </c>
      <c r="L208" s="28">
        <v>7.3745333333333329</v>
      </c>
      <c r="M208" s="28">
        <v>16.68</v>
      </c>
      <c r="N208" s="28">
        <v>6.328033472803348</v>
      </c>
      <c r="O208" s="28">
        <v>14.688716666666666</v>
      </c>
      <c r="P208" s="28">
        <v>5.365875</v>
      </c>
      <c r="Q208" s="28">
        <v>10.5030405405405</v>
      </c>
      <c r="R208" s="28">
        <v>6.9354882812499996</v>
      </c>
      <c r="T208" s="82"/>
      <c r="U208" s="85"/>
      <c r="V208" s="22">
        <v>8</v>
      </c>
      <c r="W208" s="28">
        <v>11.217499999999999</v>
      </c>
      <c r="X208" s="28">
        <v>3.1626599999999998</v>
      </c>
      <c r="Y208" s="28">
        <v>16.155000000000001</v>
      </c>
      <c r="Z208" s="28">
        <v>4.1857800000000003</v>
      </c>
      <c r="AA208" s="28">
        <v>16.581299999999999</v>
      </c>
      <c r="AB208" s="28">
        <v>7.5466800000000003</v>
      </c>
      <c r="AC208" s="28">
        <v>11.333</v>
      </c>
      <c r="AD208" s="28">
        <v>6.9889299999999999</v>
      </c>
      <c r="AE208" s="28">
        <v>8.1308299999999996</v>
      </c>
      <c r="AF208" s="28">
        <v>18.122299999999999</v>
      </c>
      <c r="AG208" s="28">
        <v>10.791399999999999</v>
      </c>
      <c r="AH208" s="28">
        <v>6.4436999999999998</v>
      </c>
      <c r="AI208" s="28">
        <v>21.927800000000001</v>
      </c>
      <c r="AJ208" s="28">
        <v>14.7286</v>
      </c>
      <c r="AK208" s="28">
        <v>10.433199999999999</v>
      </c>
      <c r="AL208" s="28">
        <v>10.3369</v>
      </c>
      <c r="AM208" s="28">
        <v>13.812799999999999</v>
      </c>
      <c r="AN208" s="28">
        <v>14.8514</v>
      </c>
      <c r="AO208" s="28">
        <v>12.0977</v>
      </c>
      <c r="AP208" s="28">
        <v>16.759699999999999</v>
      </c>
      <c r="AQ208" s="28">
        <v>10.0298</v>
      </c>
      <c r="AR208" s="28">
        <v>11.321099999999999</v>
      </c>
      <c r="AS208" s="28">
        <v>14.9213</v>
      </c>
      <c r="AT208" s="28">
        <v>9.2872299999999992</v>
      </c>
      <c r="AV208" s="82"/>
      <c r="AW208" s="85"/>
      <c r="AX208" s="22">
        <v>8</v>
      </c>
      <c r="AY208" s="51">
        <v>15.828799999999999</v>
      </c>
      <c r="AZ208" s="51">
        <v>17.8992</v>
      </c>
      <c r="BA208" s="51">
        <v>16.9209</v>
      </c>
      <c r="BB208" s="51">
        <v>12.7561</v>
      </c>
      <c r="BC208" s="51">
        <v>18.2331</v>
      </c>
      <c r="BD208" s="51">
        <v>16.7776</v>
      </c>
    </row>
    <row r="209" spans="8:56" x14ac:dyDescent="0.3">
      <c r="H209" s="82"/>
      <c r="I209" s="85"/>
      <c r="J209" s="22" t="s">
        <v>10</v>
      </c>
      <c r="K209" s="9">
        <f>AVERAGE(K201:K208)</f>
        <v>15.090379556759396</v>
      </c>
      <c r="L209" s="9">
        <f t="shared" ref="L209:R209" si="178">AVERAGE(L201:L208)</f>
        <v>12.470396218662115</v>
      </c>
      <c r="M209" s="9">
        <f t="shared" si="178"/>
        <v>16.674420617124188</v>
      </c>
      <c r="N209" s="9">
        <f t="shared" si="178"/>
        <v>14.038232752603012</v>
      </c>
      <c r="O209" s="9">
        <f t="shared" si="178"/>
        <v>16.615161298502052</v>
      </c>
      <c r="P209" s="9">
        <f t="shared" si="178"/>
        <v>14.3794045999104</v>
      </c>
      <c r="Q209" s="9">
        <f t="shared" si="178"/>
        <v>12.721831834797594</v>
      </c>
      <c r="R209" s="9">
        <f t="shared" si="178"/>
        <v>17.787711937246193</v>
      </c>
      <c r="T209" s="82"/>
      <c r="U209" s="85"/>
      <c r="V209" s="22" t="s">
        <v>10</v>
      </c>
      <c r="W209" s="9">
        <f>AVERAGE(W201:W208)</f>
        <v>16.506137499999998</v>
      </c>
      <c r="X209" s="9">
        <f t="shared" ref="X209:AT209" si="179">AVERAGE(X201:X208)</f>
        <v>12.225261250000001</v>
      </c>
      <c r="Y209" s="9">
        <f t="shared" si="179"/>
        <v>17.164196250000003</v>
      </c>
      <c r="Z209" s="9">
        <f t="shared" si="179"/>
        <v>12.1769575</v>
      </c>
      <c r="AA209" s="9">
        <f t="shared" si="179"/>
        <v>15.09367625</v>
      </c>
      <c r="AB209" s="9">
        <f t="shared" si="179"/>
        <v>11.949608750000001</v>
      </c>
      <c r="AC209" s="9">
        <f t="shared" si="179"/>
        <v>15.023461249999999</v>
      </c>
      <c r="AD209" s="9">
        <f t="shared" si="179"/>
        <v>10.94525</v>
      </c>
      <c r="AE209" s="9">
        <f t="shared" si="179"/>
        <v>12.74842625</v>
      </c>
      <c r="AF209" s="9">
        <f t="shared" si="179"/>
        <v>13.524685</v>
      </c>
      <c r="AG209" s="9">
        <f t="shared" si="179"/>
        <v>14.051483749999999</v>
      </c>
      <c r="AH209" s="9">
        <f t="shared" si="179"/>
        <v>13.328468750000003</v>
      </c>
      <c r="AI209" s="9">
        <f t="shared" si="179"/>
        <v>14.7914025</v>
      </c>
      <c r="AJ209" s="9">
        <f t="shared" si="179"/>
        <v>12.862972500000001</v>
      </c>
      <c r="AK209" s="9">
        <f t="shared" si="179"/>
        <v>12.436520000000002</v>
      </c>
      <c r="AL209" s="9">
        <f t="shared" si="179"/>
        <v>13.83654625</v>
      </c>
      <c r="AM209" s="9">
        <f t="shared" si="179"/>
        <v>12.703001249999998</v>
      </c>
      <c r="AN209" s="9">
        <f t="shared" si="179"/>
        <v>13.395065000000001</v>
      </c>
      <c r="AO209" s="9">
        <f t="shared" si="179"/>
        <v>15.010098750000001</v>
      </c>
      <c r="AP209" s="9">
        <f t="shared" si="179"/>
        <v>16.615562499999999</v>
      </c>
      <c r="AQ209" s="9">
        <f t="shared" si="179"/>
        <v>13.0663625</v>
      </c>
      <c r="AR209" s="9">
        <f t="shared" si="179"/>
        <v>16.472550000000002</v>
      </c>
      <c r="AS209" s="9">
        <f t="shared" si="179"/>
        <v>15.105381250000001</v>
      </c>
      <c r="AT209" s="9">
        <f t="shared" si="179"/>
        <v>15.065782500000001</v>
      </c>
      <c r="AV209" s="82"/>
      <c r="AW209" s="85"/>
      <c r="AX209" s="22" t="s">
        <v>10</v>
      </c>
      <c r="AY209" s="9">
        <f t="shared" ref="AY209:BD209" si="180">AVERAGE(AY201:AY208)</f>
        <v>17.273456249999999</v>
      </c>
      <c r="AZ209" s="9">
        <f t="shared" si="180"/>
        <v>16.689933750000002</v>
      </c>
      <c r="BA209" s="9">
        <f t="shared" si="180"/>
        <v>17.419989999999999</v>
      </c>
      <c r="BB209" s="9">
        <f t="shared" si="180"/>
        <v>13.541186250000001</v>
      </c>
      <c r="BC209" s="9">
        <f t="shared" si="180"/>
        <v>16.807215000000003</v>
      </c>
      <c r="BD209" s="9">
        <f t="shared" si="180"/>
        <v>13.776985</v>
      </c>
    </row>
    <row r="210" spans="8:56" x14ac:dyDescent="0.3">
      <c r="H210" s="82"/>
      <c r="I210" s="86"/>
      <c r="J210" s="22" t="s">
        <v>1</v>
      </c>
      <c r="K210" s="9">
        <f>STDEV(K201:K208)/SQRT(8)</f>
        <v>2.3015785972356908</v>
      </c>
      <c r="L210" s="9">
        <f t="shared" ref="L210:R210" si="181">STDEV(L201:L208)/SQRT(8)</f>
        <v>1.5465710856254868</v>
      </c>
      <c r="M210" s="9">
        <f t="shared" si="181"/>
        <v>1.8440834292016939</v>
      </c>
      <c r="N210" s="9">
        <f t="shared" si="181"/>
        <v>1.8048952500236826</v>
      </c>
      <c r="O210" s="9">
        <f t="shared" si="181"/>
        <v>1.0370150114177477</v>
      </c>
      <c r="P210" s="9">
        <f t="shared" si="181"/>
        <v>2.0462804247120223</v>
      </c>
      <c r="Q210" s="9">
        <f t="shared" si="181"/>
        <v>1.1404474406688845</v>
      </c>
      <c r="R210" s="9">
        <f t="shared" si="181"/>
        <v>1.7491939078478445</v>
      </c>
      <c r="T210" s="82"/>
      <c r="U210" s="86"/>
      <c r="V210" s="22" t="s">
        <v>1</v>
      </c>
      <c r="W210" s="9">
        <f>STDEV(W201:W208)/SQRT(8)</f>
        <v>1.6602114530704404</v>
      </c>
      <c r="X210" s="9">
        <f t="shared" ref="X210:AT210" si="182">STDEV(X201:X208)/SQRT(8)</f>
        <v>2.019623116248987</v>
      </c>
      <c r="Y210" s="9">
        <f t="shared" si="182"/>
        <v>2.2705729147963751</v>
      </c>
      <c r="Z210" s="9">
        <f t="shared" si="182"/>
        <v>2.6447357274693202</v>
      </c>
      <c r="AA210" s="9">
        <f t="shared" si="182"/>
        <v>2.1708563693011755</v>
      </c>
      <c r="AB210" s="9">
        <f t="shared" si="182"/>
        <v>2.3273789259313613</v>
      </c>
      <c r="AC210" s="9">
        <f t="shared" si="182"/>
        <v>1.8456777664513897</v>
      </c>
      <c r="AD210" s="9">
        <f t="shared" si="182"/>
        <v>2.457905809322964</v>
      </c>
      <c r="AE210" s="9">
        <f t="shared" si="182"/>
        <v>2.0280070461380282</v>
      </c>
      <c r="AF210" s="9">
        <f t="shared" si="182"/>
        <v>2.1265746367255218</v>
      </c>
      <c r="AG210" s="9">
        <f t="shared" si="182"/>
        <v>2.0863149015428566</v>
      </c>
      <c r="AH210" s="9">
        <f t="shared" si="182"/>
        <v>2.5539202178202123</v>
      </c>
      <c r="AI210" s="9">
        <f t="shared" si="182"/>
        <v>2.059521626755616</v>
      </c>
      <c r="AJ210" s="9">
        <f t="shared" si="182"/>
        <v>2.5484884702202453</v>
      </c>
      <c r="AK210" s="9">
        <f t="shared" si="182"/>
        <v>2.3315838435469733</v>
      </c>
      <c r="AL210" s="9">
        <f t="shared" si="182"/>
        <v>2.1916597555660031</v>
      </c>
      <c r="AM210" s="9">
        <f t="shared" si="182"/>
        <v>1.8415730679720914</v>
      </c>
      <c r="AN210" s="9">
        <f t="shared" si="182"/>
        <v>2.0383532992721283</v>
      </c>
      <c r="AO210" s="9">
        <f t="shared" si="182"/>
        <v>1.6779447100656433</v>
      </c>
      <c r="AP210" s="9">
        <f t="shared" si="182"/>
        <v>1.1621355533083881</v>
      </c>
      <c r="AQ210" s="9">
        <f t="shared" si="182"/>
        <v>1.8424630671756357</v>
      </c>
      <c r="AR210" s="9">
        <f t="shared" si="182"/>
        <v>1.3668516324019897</v>
      </c>
      <c r="AS210" s="9">
        <f t="shared" si="182"/>
        <v>1.8721474168799146</v>
      </c>
      <c r="AT210" s="9">
        <f t="shared" si="182"/>
        <v>1.7695684492843664</v>
      </c>
      <c r="AV210" s="82"/>
      <c r="AW210" s="86"/>
      <c r="AX210" s="22" t="s">
        <v>1</v>
      </c>
      <c r="AY210" s="9">
        <f t="shared" ref="AY210:BD210" si="183">STDEV(AY201:AY208)/SQRT(8)</f>
        <v>1.9277283907082556</v>
      </c>
      <c r="AZ210" s="9">
        <f t="shared" si="183"/>
        <v>1.5611907619311132</v>
      </c>
      <c r="BA210" s="9">
        <f t="shared" si="183"/>
        <v>1.8542370589968133</v>
      </c>
      <c r="BB210" s="9">
        <f t="shared" si="183"/>
        <v>1.9884131766336912</v>
      </c>
      <c r="BC210" s="9">
        <f t="shared" si="183"/>
        <v>1.5546447516382693</v>
      </c>
      <c r="BD210" s="9">
        <f t="shared" si="183"/>
        <v>1.889451998178687</v>
      </c>
    </row>
    <row r="211" spans="8:56" x14ac:dyDescent="0.3">
      <c r="H211" s="82"/>
      <c r="I211" s="87" t="s">
        <v>7</v>
      </c>
      <c r="J211" s="25">
        <v>1</v>
      </c>
      <c r="K211" s="28">
        <v>6.7856304347826093</v>
      </c>
      <c r="L211" s="28">
        <v>17.030333333333335</v>
      </c>
      <c r="M211" s="28">
        <v>13.659666666666668</v>
      </c>
      <c r="N211" s="28">
        <v>7.3325166666666668</v>
      </c>
      <c r="O211" s="28">
        <v>10.086069767441861</v>
      </c>
      <c r="P211" s="28">
        <v>15.71575</v>
      </c>
      <c r="Q211" s="28">
        <v>8.4036166666666663</v>
      </c>
      <c r="R211" s="28">
        <v>13.321183333333332</v>
      </c>
      <c r="T211" s="82"/>
      <c r="U211" s="87" t="s">
        <v>7</v>
      </c>
      <c r="V211" s="25">
        <v>1</v>
      </c>
      <c r="W211" s="28">
        <v>5.9241400000000004</v>
      </c>
      <c r="X211" s="28">
        <v>5.7267999999999999</v>
      </c>
      <c r="Y211" s="28">
        <v>2.2198899999999999</v>
      </c>
      <c r="Z211" s="28">
        <v>4.8430999999999997</v>
      </c>
      <c r="AA211" s="28">
        <v>8.4769900000000007</v>
      </c>
      <c r="AB211" s="28">
        <v>3.5367099999999998</v>
      </c>
      <c r="AC211" s="28">
        <v>10.0671</v>
      </c>
      <c r="AD211" s="28">
        <v>11.809699999999999</v>
      </c>
      <c r="AE211" s="28">
        <v>7.2232099999999999</v>
      </c>
      <c r="AF211" s="28">
        <v>5.4597199999999999</v>
      </c>
      <c r="AG211" s="28">
        <v>4.2768499999999996</v>
      </c>
      <c r="AH211" s="28">
        <v>12.3209</v>
      </c>
      <c r="AI211" s="28">
        <v>14.260400000000001</v>
      </c>
      <c r="AJ211" s="28">
        <v>7.34781</v>
      </c>
      <c r="AK211" s="28">
        <v>6.3973100000000001</v>
      </c>
      <c r="AL211" s="28">
        <v>2.8458600000000001</v>
      </c>
      <c r="AM211" s="28">
        <v>6.5728900000000001</v>
      </c>
      <c r="AN211" s="28">
        <v>6.4258600000000001</v>
      </c>
      <c r="AO211" s="28">
        <v>14.7003</v>
      </c>
      <c r="AP211" s="28">
        <v>9.9229400000000005</v>
      </c>
      <c r="AQ211" s="28">
        <v>11.5093</v>
      </c>
      <c r="AR211" s="28">
        <v>9.26173</v>
      </c>
      <c r="AS211" s="28">
        <v>7.8831100000000003</v>
      </c>
      <c r="AT211" s="28">
        <v>8.7046700000000001</v>
      </c>
      <c r="AV211" s="82"/>
      <c r="AW211" s="87" t="s">
        <v>7</v>
      </c>
      <c r="AX211" s="25">
        <v>1</v>
      </c>
      <c r="AY211" s="51">
        <v>5.2177499999999997</v>
      </c>
      <c r="AZ211" s="51">
        <v>13.6562</v>
      </c>
      <c r="BA211" s="51">
        <v>11.976699999999999</v>
      </c>
      <c r="BB211" s="51">
        <v>8.6802600000000005</v>
      </c>
      <c r="BC211" s="51">
        <v>10.3042</v>
      </c>
      <c r="BD211" s="51">
        <v>12.0375</v>
      </c>
    </row>
    <row r="212" spans="8:56" x14ac:dyDescent="0.3">
      <c r="H212" s="82"/>
      <c r="I212" s="88"/>
      <c r="J212" s="25">
        <v>2</v>
      </c>
      <c r="K212" s="28">
        <v>15.801483333333334</v>
      </c>
      <c r="L212" s="28">
        <v>12.8988</v>
      </c>
      <c r="M212" s="28">
        <v>17.655173267326735</v>
      </c>
      <c r="N212" s="28">
        <v>8.8449545454545451</v>
      </c>
      <c r="O212" s="28">
        <v>21.201551724137932</v>
      </c>
      <c r="P212" s="28">
        <v>21.99816666666667</v>
      </c>
      <c r="Q212" s="28">
        <v>22.196412429378533</v>
      </c>
      <c r="R212" s="28">
        <v>6.4284878048780492</v>
      </c>
      <c r="T212" s="82"/>
      <c r="U212" s="88"/>
      <c r="V212" s="25">
        <v>2</v>
      </c>
      <c r="W212" s="28">
        <v>22.199400000000001</v>
      </c>
      <c r="X212" s="28">
        <v>17.495000000000001</v>
      </c>
      <c r="Y212" s="28">
        <v>26.354299999999999</v>
      </c>
      <c r="Z212" s="28">
        <v>20.421199999999999</v>
      </c>
      <c r="AA212" s="28">
        <v>12.345000000000001</v>
      </c>
      <c r="AB212" s="28">
        <v>21.888300000000001</v>
      </c>
      <c r="AC212" s="28">
        <v>22.87</v>
      </c>
      <c r="AD212" s="28">
        <v>26.476500000000001</v>
      </c>
      <c r="AE212" s="28">
        <v>24.722100000000001</v>
      </c>
      <c r="AF212" s="28">
        <v>19.599599999999999</v>
      </c>
      <c r="AG212" s="28">
        <v>26.7362</v>
      </c>
      <c r="AH212" s="28">
        <v>21.211099999999998</v>
      </c>
      <c r="AI212" s="28">
        <v>25.112300000000001</v>
      </c>
      <c r="AJ212" s="28">
        <v>25.857600000000001</v>
      </c>
      <c r="AK212" s="28">
        <v>24.408000000000001</v>
      </c>
      <c r="AL212" s="28">
        <v>24.163799999999998</v>
      </c>
      <c r="AM212" s="28">
        <v>10.261900000000001</v>
      </c>
      <c r="AN212" s="28">
        <v>24.347100000000001</v>
      </c>
      <c r="AO212" s="28">
        <v>11.765599999999999</v>
      </c>
      <c r="AP212" s="28">
        <v>24.7195</v>
      </c>
      <c r="AQ212" s="28">
        <v>19.871500000000001</v>
      </c>
      <c r="AR212" s="28">
        <v>23.834800000000001</v>
      </c>
      <c r="AS212" s="28">
        <v>24.9526</v>
      </c>
      <c r="AT212" s="28">
        <v>13.862399999999999</v>
      </c>
      <c r="AV212" s="82"/>
      <c r="AW212" s="88"/>
      <c r="AX212" s="25">
        <v>2</v>
      </c>
      <c r="AY212" s="51">
        <v>17.912299999999998</v>
      </c>
      <c r="AZ212" s="51">
        <v>23.813800000000001</v>
      </c>
      <c r="BA212" s="51">
        <v>22.0396</v>
      </c>
      <c r="BB212" s="51">
        <v>17.444900000000001</v>
      </c>
      <c r="BC212" s="51">
        <v>18.412500000000001</v>
      </c>
      <c r="BD212" s="51">
        <v>13.397</v>
      </c>
    </row>
    <row r="213" spans="8:56" x14ac:dyDescent="0.3">
      <c r="H213" s="82"/>
      <c r="I213" s="88"/>
      <c r="J213" s="25">
        <v>3</v>
      </c>
      <c r="K213" s="28">
        <v>17.012</v>
      </c>
      <c r="L213" s="28">
        <v>14.756634241245136</v>
      </c>
      <c r="M213" s="28">
        <v>19.997666666666664</v>
      </c>
      <c r="N213" s="28">
        <v>21.081500000000002</v>
      </c>
      <c r="O213" s="28">
        <v>19.37685185185185</v>
      </c>
      <c r="P213" s="28">
        <v>18.798500000000001</v>
      </c>
      <c r="Q213" s="28">
        <v>11.887166666666667</v>
      </c>
      <c r="R213" s="28">
        <v>11.427859999999999</v>
      </c>
      <c r="T213" s="82"/>
      <c r="U213" s="88"/>
      <c r="V213" s="25">
        <v>3</v>
      </c>
      <c r="W213" s="28">
        <v>22.952300000000001</v>
      </c>
      <c r="X213" s="28">
        <v>16.204599999999999</v>
      </c>
      <c r="Y213" s="28">
        <v>7.3857400000000002</v>
      </c>
      <c r="Z213" s="28">
        <v>20.327000000000002</v>
      </c>
      <c r="AA213" s="28">
        <v>16.0932</v>
      </c>
      <c r="AB213" s="28">
        <v>13.4617</v>
      </c>
      <c r="AC213" s="28">
        <v>4.8722799999999999</v>
      </c>
      <c r="AD213" s="28">
        <v>3.4396900000000001</v>
      </c>
      <c r="AE213" s="28">
        <v>16.4739</v>
      </c>
      <c r="AF213" s="28">
        <v>14.1669</v>
      </c>
      <c r="AG213" s="28">
        <v>17.436299999999999</v>
      </c>
      <c r="AH213" s="28">
        <v>12.3165</v>
      </c>
      <c r="AI213" s="28">
        <v>16.285900000000002</v>
      </c>
      <c r="AJ213" s="28">
        <v>10.7018</v>
      </c>
      <c r="AK213" s="28">
        <v>6.71455</v>
      </c>
      <c r="AL213" s="28">
        <v>17.2499</v>
      </c>
      <c r="AM213" s="28">
        <v>6.5622800000000003</v>
      </c>
      <c r="AN213" s="28">
        <v>13.8346</v>
      </c>
      <c r="AO213" s="28">
        <v>14.1187</v>
      </c>
      <c r="AP213" s="28">
        <v>13.106299999999999</v>
      </c>
      <c r="AQ213" s="28">
        <v>5.5062100000000003</v>
      </c>
      <c r="AR213" s="28">
        <v>12.7585</v>
      </c>
      <c r="AS213" s="28">
        <v>9.2659800000000008</v>
      </c>
      <c r="AT213" s="28">
        <v>22.976299999999998</v>
      </c>
      <c r="AV213" s="82"/>
      <c r="AW213" s="88"/>
      <c r="AX213" s="25">
        <v>3</v>
      </c>
      <c r="AY213" s="51">
        <v>6.9025100000000004</v>
      </c>
      <c r="AZ213" s="51">
        <v>8.5447900000000008</v>
      </c>
      <c r="BA213" s="51">
        <v>8.1376000000000008</v>
      </c>
      <c r="BB213" s="51">
        <v>15.148099999999999</v>
      </c>
      <c r="BC213" s="51">
        <v>9.8185000000000002</v>
      </c>
      <c r="BD213" s="51">
        <v>20.488600000000002</v>
      </c>
    </row>
    <row r="214" spans="8:56" x14ac:dyDescent="0.3">
      <c r="H214" s="82"/>
      <c r="I214" s="88"/>
      <c r="J214" s="25">
        <v>4</v>
      </c>
      <c r="K214" s="28">
        <v>14.554466666666666</v>
      </c>
      <c r="L214" s="28">
        <v>18.654444444444444</v>
      </c>
      <c r="M214" s="28">
        <v>10.173249999999999</v>
      </c>
      <c r="N214" s="28">
        <v>9.6788269230769224</v>
      </c>
      <c r="O214" s="28">
        <v>10.786149425287357</v>
      </c>
      <c r="P214" s="28">
        <v>21.393771043771043</v>
      </c>
      <c r="Q214" s="28">
        <v>10.605354166666668</v>
      </c>
      <c r="R214" s="28">
        <v>21.222500000000004</v>
      </c>
      <c r="T214" s="82"/>
      <c r="U214" s="88"/>
      <c r="V214" s="25">
        <v>4</v>
      </c>
      <c r="W214" s="28">
        <v>24.423100000000002</v>
      </c>
      <c r="X214" s="28">
        <v>23.8703</v>
      </c>
      <c r="Y214" s="28">
        <v>23.243600000000001</v>
      </c>
      <c r="Z214" s="28">
        <v>9.6082099999999997</v>
      </c>
      <c r="AA214" s="28">
        <v>23.465599999999998</v>
      </c>
      <c r="AB214" s="28">
        <v>23.102599999999999</v>
      </c>
      <c r="AC214" s="28">
        <v>14.2546</v>
      </c>
      <c r="AD214" s="28">
        <v>20.911799999999999</v>
      </c>
      <c r="AE214" s="28">
        <v>24.565999999999999</v>
      </c>
      <c r="AF214" s="28">
        <v>12.682499999999999</v>
      </c>
      <c r="AG214" s="28">
        <v>21.352599999999999</v>
      </c>
      <c r="AH214" s="28">
        <v>18.553000000000001</v>
      </c>
      <c r="AI214" s="28">
        <v>11.7654</v>
      </c>
      <c r="AJ214" s="28">
        <v>19.388100000000001</v>
      </c>
      <c r="AK214" s="28">
        <v>25.4633</v>
      </c>
      <c r="AL214" s="28">
        <v>21.3156</v>
      </c>
      <c r="AM214" s="28">
        <v>21.262699999999999</v>
      </c>
      <c r="AN214" s="28">
        <v>15.214</v>
      </c>
      <c r="AO214" s="28">
        <v>21.947500000000002</v>
      </c>
      <c r="AP214" s="28">
        <v>21.087499999999999</v>
      </c>
      <c r="AQ214" s="28">
        <v>24.910699999999999</v>
      </c>
      <c r="AR214" s="28">
        <v>21.3811</v>
      </c>
      <c r="AS214" s="28">
        <v>22.357399999999998</v>
      </c>
      <c r="AT214" s="28">
        <v>18.815999999999999</v>
      </c>
      <c r="AV214" s="82"/>
      <c r="AW214" s="88"/>
      <c r="AX214" s="25">
        <v>4</v>
      </c>
      <c r="AY214" s="51">
        <v>8.0734999999999992</v>
      </c>
      <c r="AZ214" s="51">
        <v>18.665700000000001</v>
      </c>
      <c r="BA214" s="51">
        <v>22.534500000000001</v>
      </c>
      <c r="BB214" s="51">
        <v>19.179200000000002</v>
      </c>
      <c r="BC214" s="51">
        <v>20.434000000000001</v>
      </c>
      <c r="BD214" s="51">
        <v>16.472000000000001</v>
      </c>
    </row>
    <row r="215" spans="8:56" x14ac:dyDescent="0.3">
      <c r="H215" s="82"/>
      <c r="I215" s="88"/>
      <c r="J215" s="25">
        <v>5</v>
      </c>
      <c r="K215" s="28">
        <v>19.362166666666667</v>
      </c>
      <c r="L215" s="28">
        <v>11.076283333333333</v>
      </c>
      <c r="M215" s="28">
        <v>14.836266666666667</v>
      </c>
      <c r="N215" s="28">
        <v>12.410530973451326</v>
      </c>
      <c r="O215" s="28">
        <v>19.191195219123504</v>
      </c>
      <c r="P215" s="28">
        <v>12.81890977443609</v>
      </c>
      <c r="Q215" s="28">
        <v>14.898910256410257</v>
      </c>
      <c r="R215" s="28">
        <v>15.404566666666666</v>
      </c>
      <c r="T215" s="82"/>
      <c r="U215" s="88"/>
      <c r="V215" s="25">
        <v>5</v>
      </c>
      <c r="W215" s="28">
        <v>10.7883</v>
      </c>
      <c r="X215" s="28">
        <v>17.7044</v>
      </c>
      <c r="Y215" s="28">
        <v>14.562200000000001</v>
      </c>
      <c r="Z215" s="28">
        <v>15.9657</v>
      </c>
      <c r="AA215" s="28">
        <v>11.1524</v>
      </c>
      <c r="AB215" s="28">
        <v>6.3220000000000001</v>
      </c>
      <c r="AC215" s="28">
        <v>16.485900000000001</v>
      </c>
      <c r="AD215" s="28">
        <v>6.7071199999999997</v>
      </c>
      <c r="AE215" s="28">
        <v>17.850200000000001</v>
      </c>
      <c r="AF215" s="28">
        <v>15.2233</v>
      </c>
      <c r="AG215" s="28">
        <v>16.490200000000002</v>
      </c>
      <c r="AH215" s="28">
        <v>12.7226</v>
      </c>
      <c r="AI215" s="28">
        <v>19.5304</v>
      </c>
      <c r="AJ215" s="28">
        <v>15.523400000000001</v>
      </c>
      <c r="AK215" s="28">
        <v>10.139200000000001</v>
      </c>
      <c r="AL215" s="28">
        <v>15.940099999999999</v>
      </c>
      <c r="AM215" s="28">
        <v>16.4422</v>
      </c>
      <c r="AN215" s="28">
        <v>17.618500000000001</v>
      </c>
      <c r="AO215" s="28">
        <v>13.611499999999999</v>
      </c>
      <c r="AP215" s="28">
        <v>18.304600000000001</v>
      </c>
      <c r="AQ215" s="28">
        <v>15.8687</v>
      </c>
      <c r="AR215" s="28">
        <v>21.7041</v>
      </c>
      <c r="AS215" s="28">
        <v>15.819000000000001</v>
      </c>
      <c r="AT215" s="28">
        <v>15.4689</v>
      </c>
      <c r="AV215" s="82"/>
      <c r="AW215" s="88"/>
      <c r="AX215" s="25">
        <v>5</v>
      </c>
      <c r="AY215" s="51">
        <v>19.6387</v>
      </c>
      <c r="AZ215" s="51">
        <v>20.248100000000001</v>
      </c>
      <c r="BA215" s="51">
        <v>17.617000000000001</v>
      </c>
      <c r="BB215" s="51">
        <v>15.7591</v>
      </c>
      <c r="BC215" s="51">
        <v>14.994999999999999</v>
      </c>
      <c r="BD215" s="51">
        <v>19.588799999999999</v>
      </c>
    </row>
    <row r="216" spans="8:56" x14ac:dyDescent="0.3">
      <c r="H216" s="82"/>
      <c r="I216" s="88"/>
      <c r="J216" s="25">
        <v>6</v>
      </c>
      <c r="K216" s="28">
        <v>14.020250000000001</v>
      </c>
      <c r="L216" s="28">
        <v>9.5286666666666662</v>
      </c>
      <c r="M216" s="28">
        <v>13.724587628865981</v>
      </c>
      <c r="N216" s="28">
        <v>13.486916666666668</v>
      </c>
      <c r="O216" s="28">
        <v>9.3622727272727264</v>
      </c>
      <c r="P216" s="28">
        <v>16.603974358974359</v>
      </c>
      <c r="Q216" s="28">
        <v>18.998630952380953</v>
      </c>
      <c r="R216" s="28">
        <v>15.6904</v>
      </c>
      <c r="T216" s="82"/>
      <c r="U216" s="88"/>
      <c r="V216" s="25">
        <v>6</v>
      </c>
      <c r="W216" s="28">
        <v>14.432399999999999</v>
      </c>
      <c r="X216" s="28">
        <v>12.267099999999999</v>
      </c>
      <c r="Y216" s="28">
        <v>6.9066799999999997</v>
      </c>
      <c r="Z216" s="28">
        <v>10.5101</v>
      </c>
      <c r="AA216" s="28">
        <v>14.8621</v>
      </c>
      <c r="AB216" s="28">
        <v>6.70662</v>
      </c>
      <c r="AC216" s="28">
        <v>14.889900000000001</v>
      </c>
      <c r="AD216" s="28">
        <v>9.3017699999999994</v>
      </c>
      <c r="AE216" s="28">
        <v>13.184200000000001</v>
      </c>
      <c r="AF216" s="28">
        <v>17.748999999999999</v>
      </c>
      <c r="AG216" s="28">
        <v>18.0609</v>
      </c>
      <c r="AH216" s="28">
        <v>9.1026600000000002</v>
      </c>
      <c r="AI216" s="28">
        <v>17.754799999999999</v>
      </c>
      <c r="AJ216" s="28">
        <v>19.075900000000001</v>
      </c>
      <c r="AK216" s="28">
        <v>9.2978799999999993</v>
      </c>
      <c r="AL216" s="28">
        <v>16.538499999999999</v>
      </c>
      <c r="AM216" s="28">
        <v>19.650300000000001</v>
      </c>
      <c r="AN216" s="28">
        <v>16.973800000000001</v>
      </c>
      <c r="AO216" s="28">
        <v>12.3187</v>
      </c>
      <c r="AP216" s="28">
        <v>19.592300000000002</v>
      </c>
      <c r="AQ216" s="28">
        <v>5.4809400000000004</v>
      </c>
      <c r="AR216" s="28">
        <v>17.8049</v>
      </c>
      <c r="AS216" s="28">
        <v>22.341799999999999</v>
      </c>
      <c r="AT216" s="28">
        <v>9.1604100000000006</v>
      </c>
      <c r="AV216" s="82"/>
      <c r="AW216" s="88"/>
      <c r="AX216" s="25">
        <v>6</v>
      </c>
      <c r="AY216" s="51">
        <v>14.5708</v>
      </c>
      <c r="AZ216" s="51">
        <v>11.776</v>
      </c>
      <c r="BA216" s="51">
        <v>4.8251799999999996</v>
      </c>
      <c r="BB216" s="51">
        <v>5.3458399999999999</v>
      </c>
      <c r="BC216" s="51">
        <v>1.1464799999999999</v>
      </c>
      <c r="BD216" s="51">
        <v>13.2826</v>
      </c>
    </row>
    <row r="217" spans="8:56" x14ac:dyDescent="0.3">
      <c r="H217" s="82"/>
      <c r="I217" s="88"/>
      <c r="J217" s="25">
        <v>7</v>
      </c>
      <c r="K217" s="28">
        <v>19.209999999999997</v>
      </c>
      <c r="L217" s="28">
        <v>11.47293795620438</v>
      </c>
      <c r="M217" s="28">
        <v>11.831</v>
      </c>
      <c r="N217" s="28">
        <v>17.921455696202532</v>
      </c>
      <c r="O217" s="28">
        <v>8.7484070796460163</v>
      </c>
      <c r="P217" s="28">
        <v>9.1937333333333342</v>
      </c>
      <c r="Q217" s="28">
        <v>6.2236153846153845</v>
      </c>
      <c r="R217" s="28">
        <v>12.772979452054795</v>
      </c>
      <c r="T217" s="82"/>
      <c r="U217" s="88"/>
      <c r="V217" s="25">
        <v>7</v>
      </c>
      <c r="W217" s="28">
        <v>7.6841400000000002</v>
      </c>
      <c r="X217" s="28">
        <v>11.6876</v>
      </c>
      <c r="Y217" s="28">
        <v>13.362399999999999</v>
      </c>
      <c r="Z217" s="28">
        <v>3.81019</v>
      </c>
      <c r="AA217" s="28">
        <v>12.335000000000001</v>
      </c>
      <c r="AB217" s="28">
        <v>18.8735</v>
      </c>
      <c r="AC217" s="28">
        <v>11.0801</v>
      </c>
      <c r="AD217" s="28">
        <v>14.528499999999999</v>
      </c>
      <c r="AE217" s="28">
        <v>14.0314</v>
      </c>
      <c r="AF217" s="28">
        <v>10.8797</v>
      </c>
      <c r="AG217" s="28">
        <v>14.4872</v>
      </c>
      <c r="AH217" s="28">
        <v>7.1695599999999997</v>
      </c>
      <c r="AI217" s="28">
        <v>6.3542899999999998</v>
      </c>
      <c r="AJ217" s="28">
        <v>18.746400000000001</v>
      </c>
      <c r="AK217" s="28">
        <v>8.9988600000000005</v>
      </c>
      <c r="AL217" s="28">
        <v>19.7835</v>
      </c>
      <c r="AM217" s="28">
        <v>6.4520099999999996</v>
      </c>
      <c r="AN217" s="28">
        <v>17.4316</v>
      </c>
      <c r="AO217" s="28">
        <v>12.9497</v>
      </c>
      <c r="AP217" s="28">
        <v>19.715800000000002</v>
      </c>
      <c r="AQ217" s="28">
        <v>13.2637</v>
      </c>
      <c r="AR217" s="28">
        <v>20.953900000000001</v>
      </c>
      <c r="AS217" s="28">
        <v>21.031300000000002</v>
      </c>
      <c r="AT217" s="28">
        <v>15.061199999999999</v>
      </c>
      <c r="AV217" s="82"/>
      <c r="AW217" s="88"/>
      <c r="AX217" s="25">
        <v>7</v>
      </c>
      <c r="AY217" s="51">
        <v>14.688499999999999</v>
      </c>
      <c r="AZ217" s="51">
        <v>19.5823</v>
      </c>
      <c r="BA217" s="51">
        <v>21.251999999999999</v>
      </c>
      <c r="BB217" s="51">
        <v>17.814699999999998</v>
      </c>
      <c r="BC217" s="51">
        <v>15.3512</v>
      </c>
      <c r="BD217" s="51">
        <v>8.18384</v>
      </c>
    </row>
    <row r="218" spans="8:56" x14ac:dyDescent="0.3">
      <c r="H218" s="82"/>
      <c r="I218" s="88"/>
      <c r="J218" s="25">
        <v>8</v>
      </c>
      <c r="K218" s="28">
        <v>7.7869166666666665</v>
      </c>
      <c r="L218" s="28">
        <v>10.713216666666666</v>
      </c>
      <c r="M218" s="28">
        <v>5.7184833333333334</v>
      </c>
      <c r="N218" s="28">
        <v>13.306916666666666</v>
      </c>
      <c r="O218" s="28">
        <v>3.5060759493670886</v>
      </c>
      <c r="P218" s="28">
        <v>10.881464968152867</v>
      </c>
      <c r="Q218" s="28">
        <v>7.9991601562499994</v>
      </c>
      <c r="R218" s="28">
        <v>11.631</v>
      </c>
      <c r="T218" s="82"/>
      <c r="U218" s="88"/>
      <c r="V218" s="25">
        <v>8</v>
      </c>
      <c r="W218" s="28">
        <v>4.8405399999999998</v>
      </c>
      <c r="X218" s="28">
        <v>9.2625200000000003</v>
      </c>
      <c r="Y218" s="28">
        <v>9.2029599999999991</v>
      </c>
      <c r="Z218" s="28">
        <v>2.1295099999999998</v>
      </c>
      <c r="AA218" s="28">
        <v>6.7518099999999999</v>
      </c>
      <c r="AB218" s="28">
        <v>1.84846</v>
      </c>
      <c r="AC218" s="28">
        <v>2.4111400000000001</v>
      </c>
      <c r="AD218" s="28">
        <v>2.1638999999999999</v>
      </c>
      <c r="AE218" s="28">
        <v>2.05924</v>
      </c>
      <c r="AF218" s="28">
        <v>3.8215499999999998</v>
      </c>
      <c r="AG218" s="28">
        <v>1.2881199999999999</v>
      </c>
      <c r="AH218" s="28">
        <v>1.7368600000000001</v>
      </c>
      <c r="AI218" s="28">
        <v>1.46269</v>
      </c>
      <c r="AJ218" s="28">
        <v>1.56735</v>
      </c>
      <c r="AK218" s="28">
        <v>1.7803599999999999</v>
      </c>
      <c r="AL218" s="28">
        <v>3.0643699999999998</v>
      </c>
      <c r="AM218" s="28">
        <v>1.5166500000000001</v>
      </c>
      <c r="AN218" s="28">
        <v>2.29061</v>
      </c>
      <c r="AO218" s="28">
        <v>1.74285</v>
      </c>
      <c r="AP218" s="28">
        <v>2.02094</v>
      </c>
      <c r="AQ218" s="28">
        <v>1.66821</v>
      </c>
      <c r="AR218" s="28">
        <v>1.55454</v>
      </c>
      <c r="AS218" s="28">
        <v>1.98092</v>
      </c>
      <c r="AT218" s="28">
        <v>1.8597399999999999</v>
      </c>
      <c r="AV218" s="82"/>
      <c r="AW218" s="88"/>
      <c r="AX218" s="25">
        <v>8</v>
      </c>
      <c r="AY218" s="51">
        <v>2.0581399999999999</v>
      </c>
      <c r="AZ218" s="51">
        <v>2.3442500000000002</v>
      </c>
      <c r="BA218" s="51">
        <v>1.68303</v>
      </c>
      <c r="BB218" s="51">
        <v>1.86408</v>
      </c>
      <c r="BC218" s="51">
        <v>1.67343</v>
      </c>
      <c r="BD218" s="51">
        <v>2.18418</v>
      </c>
    </row>
    <row r="219" spans="8:56" x14ac:dyDescent="0.3">
      <c r="H219" s="82"/>
      <c r="I219" s="88"/>
      <c r="J219" s="25" t="s">
        <v>10</v>
      </c>
      <c r="K219" s="9">
        <f>AVERAGE(K211:K218)</f>
        <v>14.316614221014493</v>
      </c>
      <c r="L219" s="9">
        <f t="shared" ref="L219:R219" si="184">AVERAGE(L211:L218)</f>
        <v>13.266414580236745</v>
      </c>
      <c r="M219" s="9">
        <f t="shared" si="184"/>
        <v>13.449511778690756</v>
      </c>
      <c r="N219" s="9">
        <f t="shared" si="184"/>
        <v>13.007952267273167</v>
      </c>
      <c r="O219" s="9">
        <f t="shared" si="184"/>
        <v>12.782321718016041</v>
      </c>
      <c r="P219" s="9">
        <f t="shared" si="184"/>
        <v>15.925533768166794</v>
      </c>
      <c r="Q219" s="9">
        <f t="shared" si="184"/>
        <v>12.651608334879391</v>
      </c>
      <c r="R219" s="9">
        <f t="shared" si="184"/>
        <v>13.487372157116607</v>
      </c>
      <c r="T219" s="82"/>
      <c r="U219" s="88"/>
      <c r="V219" s="25" t="s">
        <v>10</v>
      </c>
      <c r="W219" s="9">
        <f>AVERAGE(W211:W218)</f>
        <v>14.15554</v>
      </c>
      <c r="X219" s="9">
        <f t="shared" ref="X219:AT219" si="185">AVERAGE(X211:X218)</f>
        <v>14.277290000000001</v>
      </c>
      <c r="Y219" s="9">
        <f t="shared" si="185"/>
        <v>12.90472125</v>
      </c>
      <c r="Z219" s="9">
        <f t="shared" si="185"/>
        <v>10.95187625</v>
      </c>
      <c r="AA219" s="9">
        <f t="shared" si="185"/>
        <v>13.1852625</v>
      </c>
      <c r="AB219" s="9">
        <f t="shared" si="185"/>
        <v>11.967486250000002</v>
      </c>
      <c r="AC219" s="9">
        <f t="shared" si="185"/>
        <v>12.1163775</v>
      </c>
      <c r="AD219" s="9">
        <f t="shared" si="185"/>
        <v>11.917372499999999</v>
      </c>
      <c r="AE219" s="9">
        <f t="shared" si="185"/>
        <v>15.013781250000001</v>
      </c>
      <c r="AF219" s="9">
        <f t="shared" si="185"/>
        <v>12.447783749999999</v>
      </c>
      <c r="AG219" s="9">
        <f t="shared" si="185"/>
        <v>15.01604625</v>
      </c>
      <c r="AH219" s="9">
        <f t="shared" si="185"/>
        <v>11.891647500000001</v>
      </c>
      <c r="AI219" s="9">
        <f t="shared" si="185"/>
        <v>14.065772500000001</v>
      </c>
      <c r="AJ219" s="9">
        <f t="shared" si="185"/>
        <v>14.776045</v>
      </c>
      <c r="AK219" s="9">
        <f t="shared" si="185"/>
        <v>11.649932500000002</v>
      </c>
      <c r="AL219" s="9">
        <f t="shared" si="185"/>
        <v>15.11270375</v>
      </c>
      <c r="AM219" s="9">
        <f t="shared" si="185"/>
        <v>11.090116250000001</v>
      </c>
      <c r="AN219" s="9">
        <f t="shared" si="185"/>
        <v>14.26700875</v>
      </c>
      <c r="AO219" s="9">
        <f t="shared" si="185"/>
        <v>12.894356250000001</v>
      </c>
      <c r="AP219" s="9">
        <f t="shared" si="185"/>
        <v>16.058734999999999</v>
      </c>
      <c r="AQ219" s="9">
        <f t="shared" si="185"/>
        <v>12.259907500000001</v>
      </c>
      <c r="AR219" s="9">
        <f t="shared" si="185"/>
        <v>16.15669625</v>
      </c>
      <c r="AS219" s="9">
        <f t="shared" si="185"/>
        <v>15.70401375</v>
      </c>
      <c r="AT219" s="9">
        <f t="shared" si="185"/>
        <v>13.2387025</v>
      </c>
      <c r="AV219" s="82"/>
      <c r="AW219" s="88"/>
      <c r="AX219" s="25" t="s">
        <v>10</v>
      </c>
      <c r="AY219" s="9">
        <f t="shared" ref="AY219:BD219" si="186">AVERAGE(AY211:AY218)</f>
        <v>11.132775000000001</v>
      </c>
      <c r="AZ219" s="9">
        <f t="shared" si="186"/>
        <v>14.828892499999998</v>
      </c>
      <c r="BA219" s="9">
        <f t="shared" si="186"/>
        <v>13.758201250000001</v>
      </c>
      <c r="BB219" s="9">
        <f t="shared" si="186"/>
        <v>12.654522500000001</v>
      </c>
      <c r="BC219" s="9">
        <f t="shared" si="186"/>
        <v>11.516913750000001</v>
      </c>
      <c r="BD219" s="9">
        <f t="shared" si="186"/>
        <v>13.204315000000001</v>
      </c>
    </row>
    <row r="220" spans="8:56" x14ac:dyDescent="0.3">
      <c r="H220" s="83"/>
      <c r="I220" s="89"/>
      <c r="J220" s="25" t="s">
        <v>1</v>
      </c>
      <c r="K220" s="9">
        <f>STDEV(K211:K218)/SQRT(8)</f>
        <v>1.6816755946675388</v>
      </c>
      <c r="L220" s="9">
        <f t="shared" ref="L220:R220" si="187">STDEV(L211:L218)/SQRT(8)</f>
        <v>1.14997404975406</v>
      </c>
      <c r="M220" s="9">
        <f t="shared" si="187"/>
        <v>1.5568461385850947</v>
      </c>
      <c r="N220" s="9">
        <f t="shared" si="187"/>
        <v>1.6400380145577345</v>
      </c>
      <c r="O220" s="9">
        <f t="shared" si="187"/>
        <v>2.2389304585783818</v>
      </c>
      <c r="P220" s="9">
        <f t="shared" si="187"/>
        <v>1.6687655555629617</v>
      </c>
      <c r="Q220" s="9">
        <f t="shared" si="187"/>
        <v>1.9920362655264712</v>
      </c>
      <c r="R220" s="9">
        <f t="shared" si="187"/>
        <v>1.5024664310560747</v>
      </c>
      <c r="T220" s="83"/>
      <c r="U220" s="89"/>
      <c r="V220" s="25" t="s">
        <v>1</v>
      </c>
      <c r="W220" s="9">
        <f>STDEV(W211:W218)/SQRT(8)</f>
        <v>2.8514676801980907</v>
      </c>
      <c r="X220" s="9">
        <f t="shared" ref="X220:AT220" si="188">STDEV(X211:X218)/SQRT(8)</f>
        <v>2.0126619758135522</v>
      </c>
      <c r="Y220" s="9">
        <f t="shared" si="188"/>
        <v>2.9430444516086438</v>
      </c>
      <c r="Z220" s="9">
        <f t="shared" si="188"/>
        <v>2.5734046634613801</v>
      </c>
      <c r="AA220" s="9">
        <f t="shared" si="188"/>
        <v>1.8228308143563305</v>
      </c>
      <c r="AB220" s="9">
        <f t="shared" si="188"/>
        <v>3.0040446349718812</v>
      </c>
      <c r="AC220" s="9">
        <f t="shared" si="188"/>
        <v>2.310455811236753</v>
      </c>
      <c r="AD220" s="9">
        <f t="shared" si="188"/>
        <v>2.9901234259443625</v>
      </c>
      <c r="AE220" s="9">
        <f t="shared" si="188"/>
        <v>2.7661833361629973</v>
      </c>
      <c r="AF220" s="9">
        <f t="shared" si="188"/>
        <v>1.9624562897169906</v>
      </c>
      <c r="AG220" s="9">
        <f t="shared" si="188"/>
        <v>2.9847283400545468</v>
      </c>
      <c r="AH220" s="9">
        <f t="shared" si="188"/>
        <v>2.1773071599239837</v>
      </c>
      <c r="AI220" s="9">
        <f t="shared" si="188"/>
        <v>2.6526942432114113</v>
      </c>
      <c r="AJ220" s="9">
        <f t="shared" si="188"/>
        <v>2.7552893775375802</v>
      </c>
      <c r="AK220" s="9">
        <f t="shared" si="188"/>
        <v>3.0407252481807854</v>
      </c>
      <c r="AL220" s="9">
        <f t="shared" si="188"/>
        <v>2.8193764884227877</v>
      </c>
      <c r="AM220" s="9">
        <f t="shared" si="188"/>
        <v>2.536022153516166</v>
      </c>
      <c r="AN220" s="9">
        <f t="shared" si="188"/>
        <v>2.4501588882556158</v>
      </c>
      <c r="AO220" s="9">
        <f t="shared" si="188"/>
        <v>1.9511845428170911</v>
      </c>
      <c r="AP220" s="9">
        <f t="shared" si="188"/>
        <v>2.586455049889024</v>
      </c>
      <c r="AQ220" s="9">
        <f t="shared" si="188"/>
        <v>2.7913263993554001</v>
      </c>
      <c r="AR220" s="9">
        <f t="shared" si="188"/>
        <v>2.7224672502831075</v>
      </c>
      <c r="AS220" s="9">
        <f t="shared" si="188"/>
        <v>2.9676692972750627</v>
      </c>
      <c r="AT220" s="9">
        <f t="shared" si="188"/>
        <v>2.3194905424180901</v>
      </c>
      <c r="AV220" s="83"/>
      <c r="AW220" s="89"/>
      <c r="AX220" s="25" t="s">
        <v>1</v>
      </c>
      <c r="AY220" s="9">
        <f t="shared" ref="AY220:BD220" si="189">STDEV(AY211:AY218)/SQRT(8)</f>
        <v>2.2652922475335733</v>
      </c>
      <c r="AZ220" s="9">
        <f t="shared" si="189"/>
        <v>2.5123407919143799</v>
      </c>
      <c r="BA220" s="9">
        <f t="shared" si="189"/>
        <v>2.9186159482501504</v>
      </c>
      <c r="BB220" s="9">
        <f t="shared" si="189"/>
        <v>2.2899163535703888</v>
      </c>
      <c r="BC220" s="9">
        <f t="shared" si="189"/>
        <v>2.5448046667102937</v>
      </c>
      <c r="BD220" s="9">
        <f t="shared" si="189"/>
        <v>2.1236486454171604</v>
      </c>
    </row>
    <row r="221" spans="8:56" x14ac:dyDescent="0.3">
      <c r="J221" s="8" t="s">
        <v>10</v>
      </c>
      <c r="K221" s="10">
        <f>AVERAGE(K201:K208,K211:K218)</f>
        <v>14.703496888886944</v>
      </c>
      <c r="L221" s="10">
        <f t="shared" ref="L221:R221" si="190">AVERAGE(L201:L208,L211:L218)</f>
        <v>12.868405399449427</v>
      </c>
      <c r="M221" s="10">
        <f t="shared" si="190"/>
        <v>15.061966197907472</v>
      </c>
      <c r="N221" s="10">
        <f t="shared" si="190"/>
        <v>13.52309250993809</v>
      </c>
      <c r="O221" s="10">
        <f t="shared" si="190"/>
        <v>14.698741508259051</v>
      </c>
      <c r="P221" s="10">
        <f t="shared" si="190"/>
        <v>15.152469184038598</v>
      </c>
      <c r="Q221" s="10">
        <f t="shared" si="190"/>
        <v>12.686720084838495</v>
      </c>
      <c r="R221" s="10">
        <f t="shared" si="190"/>
        <v>15.637542047181398</v>
      </c>
      <c r="V221" s="8" t="s">
        <v>10</v>
      </c>
      <c r="W221" s="10">
        <f t="shared" ref="W221:AT221" si="191">AVERAGE(W201:W208,W211:W218)</f>
        <v>15.33083875</v>
      </c>
      <c r="X221" s="10">
        <f t="shared" si="191"/>
        <v>13.251275625</v>
      </c>
      <c r="Y221" s="10">
        <f t="shared" si="191"/>
        <v>15.034458750000001</v>
      </c>
      <c r="Z221" s="10">
        <f t="shared" si="191"/>
        <v>11.564416874999999</v>
      </c>
      <c r="AA221" s="10">
        <f t="shared" si="191"/>
        <v>14.139469375000001</v>
      </c>
      <c r="AB221" s="10">
        <f t="shared" si="191"/>
        <v>11.9585475</v>
      </c>
      <c r="AC221" s="10">
        <f t="shared" si="191"/>
        <v>13.569919375</v>
      </c>
      <c r="AD221" s="10">
        <f t="shared" si="191"/>
        <v>11.431311250000002</v>
      </c>
      <c r="AE221" s="10">
        <f t="shared" si="191"/>
        <v>13.881103749999998</v>
      </c>
      <c r="AF221" s="10">
        <f t="shared" si="191"/>
        <v>12.986234374999999</v>
      </c>
      <c r="AG221" s="10">
        <f t="shared" si="191"/>
        <v>14.533764999999997</v>
      </c>
      <c r="AH221" s="10">
        <f t="shared" si="191"/>
        <v>12.610058125</v>
      </c>
      <c r="AI221" s="10">
        <f t="shared" si="191"/>
        <v>14.428587499999999</v>
      </c>
      <c r="AJ221" s="10">
        <f t="shared" si="191"/>
        <v>13.819508750000001</v>
      </c>
      <c r="AK221" s="10">
        <f t="shared" si="191"/>
        <v>12.043226250000002</v>
      </c>
      <c r="AL221" s="10">
        <f t="shared" si="191"/>
        <v>14.474625</v>
      </c>
      <c r="AM221" s="10">
        <f t="shared" si="191"/>
        <v>11.896558750000001</v>
      </c>
      <c r="AN221" s="10">
        <f t="shared" si="191"/>
        <v>13.831036875000001</v>
      </c>
      <c r="AO221" s="10">
        <f t="shared" si="191"/>
        <v>13.952227500000001</v>
      </c>
      <c r="AP221" s="10">
        <f t="shared" si="191"/>
        <v>16.337148750000001</v>
      </c>
      <c r="AQ221" s="10">
        <f t="shared" si="191"/>
        <v>12.663134999999999</v>
      </c>
      <c r="AR221" s="10">
        <f t="shared" si="191"/>
        <v>16.314623125000001</v>
      </c>
      <c r="AS221" s="10">
        <f t="shared" si="191"/>
        <v>15.404697499999999</v>
      </c>
      <c r="AT221" s="10">
        <f t="shared" si="191"/>
        <v>14.1522425</v>
      </c>
      <c r="AX221" s="8" t="s">
        <v>10</v>
      </c>
      <c r="AY221" s="10">
        <f t="shared" ref="AY221:BD221" si="192">AVERAGE(AY201:AY208,AY211:AY218)</f>
        <v>14.203115624999999</v>
      </c>
      <c r="AZ221" s="10">
        <f t="shared" si="192"/>
        <v>15.759413125000002</v>
      </c>
      <c r="BA221" s="10">
        <f t="shared" si="192"/>
        <v>15.589095624999999</v>
      </c>
      <c r="BB221" s="10">
        <f t="shared" si="192"/>
        <v>13.097854375000001</v>
      </c>
      <c r="BC221" s="10">
        <f t="shared" si="192"/>
        <v>14.162064375000002</v>
      </c>
      <c r="BD221" s="10">
        <f t="shared" si="192"/>
        <v>13.490649999999999</v>
      </c>
    </row>
    <row r="222" spans="8:56" x14ac:dyDescent="0.3">
      <c r="J222" s="8" t="s">
        <v>1</v>
      </c>
      <c r="K222" s="10">
        <f>STDEV(K201:K208,K211:K218)/SQRT(16)</f>
        <v>1.3805365419777571</v>
      </c>
      <c r="L222" s="10">
        <f t="shared" ref="L222:R222" si="193">STDEV(L201:L208,L211:L218)/SQRT(16)</f>
        <v>0.93660877072528603</v>
      </c>
      <c r="M222" s="10">
        <f t="shared" si="193"/>
        <v>1.237886823847913</v>
      </c>
      <c r="N222" s="10">
        <f t="shared" si="193"/>
        <v>1.1855004542174492</v>
      </c>
      <c r="O222" s="10">
        <f t="shared" si="193"/>
        <v>1.2905140803914812</v>
      </c>
      <c r="P222" s="10">
        <f t="shared" si="193"/>
        <v>1.2909886662866483</v>
      </c>
      <c r="Q222" s="10">
        <f t="shared" si="193"/>
        <v>1.1088172017466233</v>
      </c>
      <c r="R222" s="10">
        <f t="shared" si="193"/>
        <v>1.244535442621052</v>
      </c>
      <c r="V222" s="8" t="s">
        <v>1</v>
      </c>
      <c r="W222" s="10">
        <f t="shared" ref="W222:AT222" si="194">STDEV(W201:W208,W211:W218)/SQRT(16)</f>
        <v>1.62247593001506</v>
      </c>
      <c r="X222" s="10">
        <f t="shared" si="194"/>
        <v>1.4025359332226777</v>
      </c>
      <c r="Y222" s="10">
        <f t="shared" si="194"/>
        <v>1.8778591327774634</v>
      </c>
      <c r="Z222" s="10">
        <f t="shared" si="194"/>
        <v>1.7895034920809092</v>
      </c>
      <c r="AA222" s="10">
        <f t="shared" si="194"/>
        <v>1.3912623572127056</v>
      </c>
      <c r="AB222" s="10">
        <f t="shared" si="194"/>
        <v>1.8356379239827647</v>
      </c>
      <c r="AC222" s="10">
        <f t="shared" si="194"/>
        <v>1.4769190372473788</v>
      </c>
      <c r="AD222" s="10">
        <f t="shared" si="194"/>
        <v>1.8739217750188759</v>
      </c>
      <c r="AE222" s="10">
        <f t="shared" si="194"/>
        <v>1.6824386708700756</v>
      </c>
      <c r="AF222" s="10">
        <f t="shared" si="194"/>
        <v>1.4046914106358535</v>
      </c>
      <c r="AG222" s="10">
        <f t="shared" si="194"/>
        <v>1.7634661166244472</v>
      </c>
      <c r="AH222" s="10">
        <f t="shared" si="194"/>
        <v>1.6317112927410031</v>
      </c>
      <c r="AI222" s="10">
        <f t="shared" si="194"/>
        <v>1.6249326345189163</v>
      </c>
      <c r="AJ222" s="10">
        <f t="shared" si="194"/>
        <v>1.8297068476748479</v>
      </c>
      <c r="AK222" s="10">
        <f t="shared" si="194"/>
        <v>1.8536937245085534</v>
      </c>
      <c r="AL222" s="10">
        <f t="shared" si="194"/>
        <v>1.732821233863773</v>
      </c>
      <c r="AM222" s="10">
        <f t="shared" si="194"/>
        <v>1.5281829854028908</v>
      </c>
      <c r="AN222" s="10">
        <f t="shared" si="194"/>
        <v>1.5436675182180359</v>
      </c>
      <c r="AO222" s="10">
        <f t="shared" si="194"/>
        <v>1.272746638237064</v>
      </c>
      <c r="AP222" s="10">
        <f t="shared" si="194"/>
        <v>1.3715829032896854</v>
      </c>
      <c r="AQ222" s="10">
        <f t="shared" si="194"/>
        <v>1.6189337786027056</v>
      </c>
      <c r="AR222" s="10">
        <f t="shared" si="194"/>
        <v>1.4720808514111687</v>
      </c>
      <c r="AS222" s="10">
        <f t="shared" si="194"/>
        <v>1.6966944283386507</v>
      </c>
      <c r="AT222" s="10">
        <f t="shared" si="194"/>
        <v>1.4288570347739191</v>
      </c>
      <c r="AX222" s="8" t="s">
        <v>1</v>
      </c>
      <c r="AY222" s="10">
        <f t="shared" ref="AY222:BD222" si="195">STDEV(AY201:AY208,AY211:AY218)/SQRT(16)</f>
        <v>1.6410137427070219</v>
      </c>
      <c r="AZ222" s="10">
        <f t="shared" si="195"/>
        <v>1.4488610149135877</v>
      </c>
      <c r="BA222" s="10">
        <f t="shared" si="195"/>
        <v>1.7358950361429697</v>
      </c>
      <c r="BB222" s="10">
        <f t="shared" si="195"/>
        <v>1.4694172696945684</v>
      </c>
      <c r="BC222" s="10">
        <f t="shared" si="195"/>
        <v>1.594200963141349</v>
      </c>
      <c r="BD222" s="10">
        <f t="shared" si="195"/>
        <v>1.3750559070170578</v>
      </c>
    </row>
    <row r="223" spans="8:56" x14ac:dyDescent="0.3">
      <c r="AY223" s="51"/>
      <c r="AZ223" s="51"/>
      <c r="BA223" s="51"/>
      <c r="BB223" s="51"/>
      <c r="BC223" s="51"/>
      <c r="BD223" s="51"/>
    </row>
  </sheetData>
  <mergeCells count="181">
    <mergeCell ref="U201:U210"/>
    <mergeCell ref="U211:U220"/>
    <mergeCell ref="W78:AT78"/>
    <mergeCell ref="W79:AB79"/>
    <mergeCell ref="AC79:AH79"/>
    <mergeCell ref="V152:V154"/>
    <mergeCell ref="AI79:AN79"/>
    <mergeCell ref="AO79:AT79"/>
    <mergeCell ref="W152:AT152"/>
    <mergeCell ref="W153:AB153"/>
    <mergeCell ref="AC153:AH153"/>
    <mergeCell ref="AI153:AN153"/>
    <mergeCell ref="AO153:AT153"/>
    <mergeCell ref="T155:T174"/>
    <mergeCell ref="U155:U164"/>
    <mergeCell ref="U165:U174"/>
    <mergeCell ref="T178:T197"/>
    <mergeCell ref="U178:U187"/>
    <mergeCell ref="U188:U197"/>
    <mergeCell ref="U104:U113"/>
    <mergeCell ref="U114:U123"/>
    <mergeCell ref="T127:T146"/>
    <mergeCell ref="U127:U136"/>
    <mergeCell ref="U137:U146"/>
    <mergeCell ref="T152:T154"/>
    <mergeCell ref="U152:U154"/>
    <mergeCell ref="U53:U62"/>
    <mergeCell ref="U63:U72"/>
    <mergeCell ref="T78:T80"/>
    <mergeCell ref="U78:U80"/>
    <mergeCell ref="V78:V80"/>
    <mergeCell ref="T81:T100"/>
    <mergeCell ref="U81:U90"/>
    <mergeCell ref="U91:U100"/>
    <mergeCell ref="U4:U6"/>
    <mergeCell ref="V4:V6"/>
    <mergeCell ref="T7:T26"/>
    <mergeCell ref="U7:U16"/>
    <mergeCell ref="U17:U26"/>
    <mergeCell ref="T30:T49"/>
    <mergeCell ref="U30:U39"/>
    <mergeCell ref="U40:U49"/>
    <mergeCell ref="H201:H220"/>
    <mergeCell ref="I201:I210"/>
    <mergeCell ref="I211:I220"/>
    <mergeCell ref="T4:T6"/>
    <mergeCell ref="T53:T72"/>
    <mergeCell ref="T104:T123"/>
    <mergeCell ref="T201:T220"/>
    <mergeCell ref="H155:H174"/>
    <mergeCell ref="I155:I164"/>
    <mergeCell ref="I165:I174"/>
    <mergeCell ref="H178:H197"/>
    <mergeCell ref="I178:I187"/>
    <mergeCell ref="I188:I197"/>
    <mergeCell ref="H152:H154"/>
    <mergeCell ref="I152:I154"/>
    <mergeCell ref="J152:J154"/>
    <mergeCell ref="K152:R152"/>
    <mergeCell ref="K153:N153"/>
    <mergeCell ref="O153:R153"/>
    <mergeCell ref="I81:I90"/>
    <mergeCell ref="I91:I100"/>
    <mergeCell ref="H104:H123"/>
    <mergeCell ref="I104:I113"/>
    <mergeCell ref="I114:I123"/>
    <mergeCell ref="H127:H146"/>
    <mergeCell ref="I127:I136"/>
    <mergeCell ref="I137:I146"/>
    <mergeCell ref="K4:R4"/>
    <mergeCell ref="H78:H80"/>
    <mergeCell ref="I78:I80"/>
    <mergeCell ref="J78:J80"/>
    <mergeCell ref="K78:R78"/>
    <mergeCell ref="K79:N79"/>
    <mergeCell ref="O79:R79"/>
    <mergeCell ref="H7:H26"/>
    <mergeCell ref="I7:I16"/>
    <mergeCell ref="I17:I26"/>
    <mergeCell ref="H30:H49"/>
    <mergeCell ref="I30:I39"/>
    <mergeCell ref="I40:I49"/>
    <mergeCell ref="H53:H72"/>
    <mergeCell ref="I53:I62"/>
    <mergeCell ref="I63:I72"/>
    <mergeCell ref="H81:H100"/>
    <mergeCell ref="K5:N5"/>
    <mergeCell ref="O5:R5"/>
    <mergeCell ref="H4:H6"/>
    <mergeCell ref="I4:I6"/>
    <mergeCell ref="J4:J6"/>
    <mergeCell ref="B53:B72"/>
    <mergeCell ref="C53:C62"/>
    <mergeCell ref="C63:C72"/>
    <mergeCell ref="E4:E5"/>
    <mergeCell ref="F4:F5"/>
    <mergeCell ref="B7:B26"/>
    <mergeCell ref="C7:C16"/>
    <mergeCell ref="C17:C26"/>
    <mergeCell ref="B30:B49"/>
    <mergeCell ref="C30:C39"/>
    <mergeCell ref="C40:C49"/>
    <mergeCell ref="B4:B6"/>
    <mergeCell ref="C4:C6"/>
    <mergeCell ref="D4:D6"/>
    <mergeCell ref="AF2:AJ2"/>
    <mergeCell ref="AV4:AV6"/>
    <mergeCell ref="AW4:AW6"/>
    <mergeCell ref="AX4:AX6"/>
    <mergeCell ref="AV7:AV26"/>
    <mergeCell ref="AW7:AW16"/>
    <mergeCell ref="AW17:AW26"/>
    <mergeCell ref="AV30:AV49"/>
    <mergeCell ref="AW30:AW39"/>
    <mergeCell ref="AW40:AW49"/>
    <mergeCell ref="W4:AT4"/>
    <mergeCell ref="W5:AB5"/>
    <mergeCell ref="AC5:AH5"/>
    <mergeCell ref="AI5:AN5"/>
    <mergeCell ref="AO5:AT5"/>
    <mergeCell ref="AV53:AV72"/>
    <mergeCell ref="AW53:AW62"/>
    <mergeCell ref="AW63:AW72"/>
    <mergeCell ref="AV78:AV80"/>
    <mergeCell ref="AW78:AW80"/>
    <mergeCell ref="AX78:AX80"/>
    <mergeCell ref="AV81:AV100"/>
    <mergeCell ref="AW81:AW90"/>
    <mergeCell ref="AW91:AW100"/>
    <mergeCell ref="AV104:AV123"/>
    <mergeCell ref="AW104:AW113"/>
    <mergeCell ref="AW114:AW123"/>
    <mergeCell ref="AV127:AV146"/>
    <mergeCell ref="AW127:AW136"/>
    <mergeCell ref="AW137:AW146"/>
    <mergeCell ref="AV152:AV154"/>
    <mergeCell ref="AW152:AW154"/>
    <mergeCell ref="AX152:AX154"/>
    <mergeCell ref="AV155:AV174"/>
    <mergeCell ref="AW155:AW164"/>
    <mergeCell ref="AW165:AW174"/>
    <mergeCell ref="AV178:AV197"/>
    <mergeCell ref="AW178:AW187"/>
    <mergeCell ref="AW188:AW197"/>
    <mergeCell ref="AV201:AV220"/>
    <mergeCell ref="AW201:AW210"/>
    <mergeCell ref="AW211:AW220"/>
    <mergeCell ref="AY4:BD5"/>
    <mergeCell ref="AY78:BD79"/>
    <mergeCell ref="AY152:BD153"/>
    <mergeCell ref="AX2:BB2"/>
    <mergeCell ref="BF4:BF6"/>
    <mergeCell ref="BG4:BG6"/>
    <mergeCell ref="BH4:BH6"/>
    <mergeCell ref="BF7:BF26"/>
    <mergeCell ref="BG7:BG16"/>
    <mergeCell ref="BG17:BG26"/>
    <mergeCell ref="BF30:BF49"/>
    <mergeCell ref="BG30:BG39"/>
    <mergeCell ref="BG40:BG49"/>
    <mergeCell ref="BF53:BF72"/>
    <mergeCell ref="BG53:BG62"/>
    <mergeCell ref="BG63:BG72"/>
    <mergeCell ref="BI4:BJ5"/>
    <mergeCell ref="BK4:BK6"/>
    <mergeCell ref="BG2:BK2"/>
    <mergeCell ref="BN2:BR2"/>
    <mergeCell ref="BM4:BM6"/>
    <mergeCell ref="BN4:BN6"/>
    <mergeCell ref="BO4:BO6"/>
    <mergeCell ref="BP4:BQ5"/>
    <mergeCell ref="BR4:BR6"/>
    <mergeCell ref="BM7:BM26"/>
    <mergeCell ref="BN7:BN16"/>
    <mergeCell ref="BN17:BN26"/>
    <mergeCell ref="BM30:BM49"/>
    <mergeCell ref="BN30:BN39"/>
    <mergeCell ref="BN40:BN49"/>
    <mergeCell ref="BM53:BM72"/>
    <mergeCell ref="BN53:BN62"/>
    <mergeCell ref="BN63:BN72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F0CE-234D-4386-8D68-7D5008C79536}">
  <dimension ref="C3:FB50"/>
  <sheetViews>
    <sheetView zoomScale="50" zoomScaleNormal="50" workbookViewId="0">
      <selection activeCell="A12" sqref="A12"/>
    </sheetView>
  </sheetViews>
  <sheetFormatPr baseColWidth="10" defaultRowHeight="14.4" x14ac:dyDescent="0.3"/>
  <sheetData>
    <row r="3" spans="3:158" ht="23.4" x14ac:dyDescent="0.45">
      <c r="H3" s="130" t="s">
        <v>92</v>
      </c>
      <c r="I3" s="130"/>
      <c r="J3" s="130"/>
      <c r="X3" s="96" t="s">
        <v>91</v>
      </c>
      <c r="Y3" s="96"/>
      <c r="Z3" s="96"/>
      <c r="AA3" s="96"/>
      <c r="AB3" s="96"/>
      <c r="EU3" s="75"/>
      <c r="EV3" s="57" t="s">
        <v>93</v>
      </c>
      <c r="EW3" s="75"/>
      <c r="EX3" s="75"/>
    </row>
    <row r="4" spans="3:158" ht="13.8" customHeight="1" x14ac:dyDescent="0.45">
      <c r="H4" s="77"/>
      <c r="I4" s="77"/>
      <c r="J4" s="77"/>
      <c r="X4" s="78"/>
      <c r="Y4" s="78"/>
      <c r="Z4" s="78"/>
      <c r="AA4" s="78"/>
      <c r="AB4" s="78"/>
      <c r="EU4" s="1"/>
      <c r="EV4" s="63"/>
      <c r="EW4" s="1"/>
      <c r="EX4" s="1"/>
    </row>
    <row r="5" spans="3:158" x14ac:dyDescent="0.3">
      <c r="F5" s="1" t="s">
        <v>96</v>
      </c>
      <c r="R5" s="1" t="s">
        <v>99</v>
      </c>
      <c r="EQ5" s="1" t="s">
        <v>100</v>
      </c>
    </row>
    <row r="6" spans="3:158" x14ac:dyDescent="0.3">
      <c r="F6" s="119" t="s">
        <v>90</v>
      </c>
      <c r="G6" s="119"/>
      <c r="H6" s="119"/>
      <c r="I6" s="119"/>
      <c r="J6" s="119"/>
      <c r="K6" s="119"/>
      <c r="L6" s="119"/>
      <c r="M6" s="119"/>
      <c r="R6" s="131" t="s">
        <v>97</v>
      </c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5"/>
      <c r="BI6" s="119" t="s">
        <v>98</v>
      </c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Q6" s="119" t="s">
        <v>94</v>
      </c>
      <c r="ER6" s="119"/>
      <c r="ES6" s="119"/>
      <c r="ET6" s="119"/>
      <c r="EU6" s="119"/>
      <c r="EV6" s="119"/>
      <c r="EW6" s="131" t="s">
        <v>95</v>
      </c>
      <c r="EX6" s="132"/>
      <c r="EY6" s="132"/>
      <c r="EZ6" s="132"/>
      <c r="FA6" s="132"/>
      <c r="FB6" s="133"/>
    </row>
    <row r="7" spans="3:158" x14ac:dyDescent="0.3">
      <c r="C7" s="53" t="s">
        <v>3</v>
      </c>
      <c r="D7" s="53" t="s">
        <v>5</v>
      </c>
      <c r="E7" s="53" t="s">
        <v>0</v>
      </c>
      <c r="F7" s="53">
        <v>0</v>
      </c>
      <c r="G7" s="53">
        <v>1</v>
      </c>
      <c r="H7" s="53">
        <v>2</v>
      </c>
      <c r="I7" s="53">
        <v>3</v>
      </c>
      <c r="J7" s="53">
        <v>4</v>
      </c>
      <c r="K7" s="53">
        <v>5</v>
      </c>
      <c r="L7" s="53">
        <v>6</v>
      </c>
      <c r="M7" s="53">
        <v>7</v>
      </c>
      <c r="O7" s="53" t="s">
        <v>3</v>
      </c>
      <c r="P7" s="53" t="s">
        <v>5</v>
      </c>
      <c r="Q7" s="53" t="s">
        <v>0</v>
      </c>
      <c r="R7" s="53">
        <v>0</v>
      </c>
      <c r="S7" s="53">
        <v>0.25</v>
      </c>
      <c r="T7" s="53">
        <v>0.5</v>
      </c>
      <c r="U7" s="53">
        <v>0.75</v>
      </c>
      <c r="V7" s="53">
        <v>1</v>
      </c>
      <c r="W7" s="53">
        <v>1.25</v>
      </c>
      <c r="X7" s="53">
        <v>1.5</v>
      </c>
      <c r="Y7" s="53">
        <v>1.75</v>
      </c>
      <c r="Z7" s="53">
        <v>2</v>
      </c>
      <c r="AA7" s="53">
        <v>2.25</v>
      </c>
      <c r="AB7" s="53">
        <v>2.5</v>
      </c>
      <c r="AC7" s="53">
        <v>2.75</v>
      </c>
      <c r="AD7" s="53">
        <v>3</v>
      </c>
      <c r="AE7" s="53">
        <v>3.25</v>
      </c>
      <c r="AF7" s="53">
        <v>3.5</v>
      </c>
      <c r="AG7" s="53">
        <v>3.75</v>
      </c>
      <c r="AH7" s="53">
        <v>4</v>
      </c>
      <c r="AI7" s="53">
        <v>4.25</v>
      </c>
      <c r="AJ7" s="53">
        <v>4.5</v>
      </c>
      <c r="AK7" s="53">
        <v>4.75</v>
      </c>
      <c r="AL7" s="53">
        <v>5</v>
      </c>
      <c r="AM7" s="53">
        <v>5.25</v>
      </c>
      <c r="AN7" s="53">
        <v>5.5</v>
      </c>
      <c r="AO7" s="53">
        <v>5.75</v>
      </c>
      <c r="AP7" s="53">
        <v>6</v>
      </c>
      <c r="AQ7" s="53">
        <v>6.25</v>
      </c>
      <c r="AR7" s="53">
        <v>6.5</v>
      </c>
      <c r="AS7" s="53">
        <v>6.75</v>
      </c>
      <c r="AT7" s="53">
        <v>7</v>
      </c>
      <c r="AU7" s="53">
        <v>7.25</v>
      </c>
      <c r="AV7" s="53">
        <v>7.5</v>
      </c>
      <c r="AW7" s="53">
        <v>7.75</v>
      </c>
      <c r="AX7" s="53">
        <v>8</v>
      </c>
      <c r="AY7" s="53">
        <v>8.25</v>
      </c>
      <c r="AZ7" s="53">
        <v>8.5</v>
      </c>
      <c r="BA7" s="53">
        <v>8.75</v>
      </c>
      <c r="BB7" s="53">
        <v>9</v>
      </c>
      <c r="BC7" s="53">
        <v>9.25</v>
      </c>
      <c r="BD7" s="53">
        <v>9.5</v>
      </c>
      <c r="BE7" s="53">
        <v>9.75</v>
      </c>
      <c r="BF7" s="53">
        <v>10</v>
      </c>
      <c r="BG7" s="53">
        <v>10.25</v>
      </c>
      <c r="BH7" s="53">
        <v>10.5</v>
      </c>
      <c r="BI7" s="53">
        <v>10.75</v>
      </c>
      <c r="BJ7" s="53">
        <v>11</v>
      </c>
      <c r="BK7" s="53">
        <v>11.25</v>
      </c>
      <c r="BL7" s="53">
        <v>11.5</v>
      </c>
      <c r="BM7" s="53">
        <v>11.75</v>
      </c>
      <c r="BN7" s="53">
        <v>12</v>
      </c>
      <c r="BO7" s="53">
        <v>12.25</v>
      </c>
      <c r="BP7" s="53">
        <v>12.5</v>
      </c>
      <c r="BQ7" s="53">
        <v>12.75</v>
      </c>
      <c r="BR7" s="53">
        <v>13</v>
      </c>
      <c r="BS7" s="53">
        <v>13.25</v>
      </c>
      <c r="BT7" s="53">
        <v>13.5</v>
      </c>
      <c r="BU7" s="53">
        <v>13.75</v>
      </c>
      <c r="BV7" s="53">
        <v>14</v>
      </c>
      <c r="BW7" s="53">
        <v>14.25</v>
      </c>
      <c r="BX7" s="53">
        <v>14.5</v>
      </c>
      <c r="BY7" s="53">
        <v>14.75</v>
      </c>
      <c r="BZ7" s="53">
        <v>15</v>
      </c>
      <c r="CA7" s="53">
        <v>15.25</v>
      </c>
      <c r="CB7" s="53">
        <v>15.5</v>
      </c>
      <c r="CC7" s="53">
        <v>15.75</v>
      </c>
      <c r="CD7" s="53">
        <v>16</v>
      </c>
      <c r="CE7" s="53">
        <v>16.25</v>
      </c>
      <c r="CF7" s="53">
        <v>16.5</v>
      </c>
      <c r="CG7" s="53">
        <v>16.75</v>
      </c>
      <c r="CH7" s="53">
        <v>17</v>
      </c>
      <c r="CI7" s="53">
        <v>17.25</v>
      </c>
      <c r="CJ7" s="53">
        <v>17.5</v>
      </c>
      <c r="CK7" s="53">
        <v>17.75</v>
      </c>
      <c r="CL7" s="53">
        <v>18</v>
      </c>
      <c r="CM7" s="53">
        <v>18.25</v>
      </c>
      <c r="CN7" s="53">
        <v>18.5</v>
      </c>
      <c r="CO7" s="53">
        <v>18.75</v>
      </c>
      <c r="CP7" s="53">
        <v>19</v>
      </c>
      <c r="CQ7" s="53">
        <v>19.25</v>
      </c>
      <c r="CR7" s="53">
        <v>19.5</v>
      </c>
      <c r="CS7" s="53">
        <v>19.75</v>
      </c>
      <c r="CT7" s="53">
        <v>20</v>
      </c>
      <c r="CU7" s="53">
        <v>20.25</v>
      </c>
      <c r="CV7" s="53">
        <v>20.5</v>
      </c>
      <c r="CW7" s="53">
        <v>20.75</v>
      </c>
      <c r="CX7" s="53">
        <v>21</v>
      </c>
      <c r="CY7" s="53">
        <v>21.25</v>
      </c>
      <c r="CZ7" s="53">
        <v>21.5</v>
      </c>
      <c r="DA7" s="53">
        <v>21.75</v>
      </c>
      <c r="DB7" s="53">
        <v>22</v>
      </c>
      <c r="DC7" s="53">
        <v>22.25</v>
      </c>
      <c r="DD7" s="53">
        <v>22.5</v>
      </c>
      <c r="DE7" s="53">
        <v>22.75</v>
      </c>
      <c r="DF7" s="53">
        <v>23</v>
      </c>
      <c r="DG7" s="53">
        <v>23.25</v>
      </c>
      <c r="DH7" s="53">
        <v>23.5</v>
      </c>
      <c r="DI7" s="53">
        <v>23.75</v>
      </c>
      <c r="DJ7" s="53">
        <v>24</v>
      </c>
      <c r="DK7" s="53">
        <v>24.25</v>
      </c>
      <c r="DL7" s="53">
        <v>24.5</v>
      </c>
      <c r="DM7" s="53">
        <v>24.75</v>
      </c>
      <c r="DN7" s="53">
        <v>25</v>
      </c>
      <c r="DO7" s="53">
        <v>25.25</v>
      </c>
      <c r="DP7" s="53">
        <v>25.5</v>
      </c>
      <c r="DQ7" s="53">
        <v>25.75</v>
      </c>
      <c r="DR7" s="53">
        <v>26</v>
      </c>
      <c r="DS7" s="53">
        <v>26.25</v>
      </c>
      <c r="DT7" s="53">
        <v>26.5</v>
      </c>
      <c r="DU7" s="53">
        <v>26.75</v>
      </c>
      <c r="DV7" s="53">
        <v>27</v>
      </c>
      <c r="DW7" s="53">
        <v>27.25</v>
      </c>
      <c r="DX7" s="53">
        <v>27.5</v>
      </c>
      <c r="DY7" s="53">
        <v>27.75</v>
      </c>
      <c r="DZ7" s="53">
        <v>28</v>
      </c>
      <c r="EA7" s="53">
        <v>28.25</v>
      </c>
      <c r="EB7" s="53">
        <v>28.5</v>
      </c>
      <c r="EC7" s="53">
        <v>28.75</v>
      </c>
      <c r="ED7" s="53">
        <v>29</v>
      </c>
      <c r="EE7" s="53">
        <v>29.25</v>
      </c>
      <c r="EF7" s="53">
        <v>29.5</v>
      </c>
      <c r="EG7" s="53">
        <v>29.75</v>
      </c>
      <c r="EH7" s="53">
        <v>30</v>
      </c>
      <c r="EI7" s="53">
        <v>30.25</v>
      </c>
      <c r="EJ7" s="53">
        <v>30.5</v>
      </c>
      <c r="EK7" s="53">
        <v>30.75</v>
      </c>
      <c r="EL7" s="53">
        <v>31</v>
      </c>
      <c r="EN7" s="53" t="s">
        <v>3</v>
      </c>
      <c r="EO7" s="53" t="s">
        <v>5</v>
      </c>
      <c r="EP7" s="53" t="s">
        <v>0</v>
      </c>
      <c r="EQ7" s="53">
        <v>20</v>
      </c>
      <c r="ER7" s="53">
        <v>40</v>
      </c>
      <c r="ES7" s="53">
        <v>60</v>
      </c>
      <c r="ET7" s="53">
        <v>80</v>
      </c>
      <c r="EU7" s="53">
        <v>100</v>
      </c>
      <c r="EV7" s="68">
        <v>120</v>
      </c>
      <c r="EW7" s="53">
        <v>20</v>
      </c>
      <c r="EX7" s="53">
        <v>40</v>
      </c>
      <c r="EY7" s="53">
        <v>60</v>
      </c>
      <c r="EZ7" s="53">
        <v>80</v>
      </c>
      <c r="FA7" s="53">
        <v>100</v>
      </c>
      <c r="FB7" s="53">
        <v>120</v>
      </c>
    </row>
    <row r="8" spans="3:158" ht="14.4" customHeight="1" x14ac:dyDescent="0.3">
      <c r="C8" s="126" t="s">
        <v>4</v>
      </c>
      <c r="D8" s="93" t="s">
        <v>6</v>
      </c>
      <c r="E8" s="67">
        <v>1</v>
      </c>
      <c r="F8" s="51">
        <v>-5.0246905796163151E-2</v>
      </c>
      <c r="G8" s="51">
        <v>0.14490620639799745</v>
      </c>
      <c r="H8" s="51">
        <v>4.5524922461275215E-2</v>
      </c>
      <c r="I8" s="51">
        <v>0.28361874286786976</v>
      </c>
      <c r="J8" s="51">
        <v>0.46430253078115669</v>
      </c>
      <c r="K8" s="51">
        <v>0.60449153988934645</v>
      </c>
      <c r="L8" s="51">
        <v>0.77059916542884932</v>
      </c>
      <c r="M8" s="51">
        <v>1</v>
      </c>
      <c r="O8" s="126" t="s">
        <v>4</v>
      </c>
      <c r="P8" s="93" t="s">
        <v>6</v>
      </c>
      <c r="Q8" s="67">
        <v>1</v>
      </c>
      <c r="R8" s="51">
        <v>-8.0513806747538719E-2</v>
      </c>
      <c r="S8" s="51">
        <v>1.217307529362138</v>
      </c>
      <c r="T8" s="51">
        <v>1.1789254817407036</v>
      </c>
      <c r="U8" s="51">
        <v>1.0670785935105271</v>
      </c>
      <c r="V8" s="51">
        <v>1.0781389113625732</v>
      </c>
      <c r="W8" s="51">
        <v>1.0042971637859721</v>
      </c>
      <c r="X8" s="51">
        <v>1.0116626273752356</v>
      </c>
      <c r="Y8" s="51">
        <v>1.0297363945504598</v>
      </c>
      <c r="Z8" s="51">
        <v>0.9438246478239587</v>
      </c>
      <c r="AA8" s="51">
        <v>0.92955428189734546</v>
      </c>
      <c r="AB8" s="51">
        <v>1.0624316165391217</v>
      </c>
      <c r="AC8" s="51">
        <v>1.0399747905541266</v>
      </c>
      <c r="AD8" s="51">
        <v>1.00242123497373</v>
      </c>
      <c r="AE8" s="51">
        <v>1.0383122541965459</v>
      </c>
      <c r="AF8" s="51">
        <v>0.8718237571860904</v>
      </c>
      <c r="AG8" s="51">
        <v>1.0628668223996254</v>
      </c>
      <c r="AH8" s="51">
        <v>1.0649415226744092</v>
      </c>
      <c r="AI8" s="51">
        <v>1.0145338941069888</v>
      </c>
      <c r="AJ8" s="51">
        <v>0.96501425946627684</v>
      </c>
      <c r="AK8" s="51">
        <v>1.0210989046464285</v>
      </c>
      <c r="AL8" s="51">
        <v>0.99268902141891691</v>
      </c>
      <c r="AM8" s="51">
        <v>0.99974253966355475</v>
      </c>
      <c r="AN8" s="51">
        <v>1.0230764401001333</v>
      </c>
      <c r="AO8" s="51">
        <v>1.0507112256692432</v>
      </c>
      <c r="AP8" s="51">
        <v>0.9861815694687206</v>
      </c>
      <c r="AQ8" s="51">
        <v>0.91182383042324922</v>
      </c>
      <c r="AR8" s="51">
        <v>0.96683198192380404</v>
      </c>
      <c r="AS8" s="51">
        <v>1.0415887445011616</v>
      </c>
      <c r="AT8" s="51">
        <v>1.0335891185130053</v>
      </c>
      <c r="AU8" s="51">
        <v>1.0731624068408285</v>
      </c>
      <c r="AV8" s="51">
        <v>1.0107510362776846</v>
      </c>
      <c r="AW8" s="51">
        <v>0.88868324171164959</v>
      </c>
      <c r="AX8" s="51">
        <v>1.0694328508562312</v>
      </c>
      <c r="AY8" s="51">
        <v>0.9744326769179914</v>
      </c>
      <c r="AZ8" s="51">
        <v>0.9947394767573865</v>
      </c>
      <c r="BA8" s="51">
        <v>0.93163786581290953</v>
      </c>
      <c r="BB8" s="51">
        <v>0.89902463242565234</v>
      </c>
      <c r="BC8" s="51">
        <v>0.94107534607712795</v>
      </c>
      <c r="BD8" s="51">
        <v>0.87659464243884544</v>
      </c>
      <c r="BE8" s="51">
        <v>0.88618314459639125</v>
      </c>
      <c r="BF8" s="51">
        <v>0.98686977401570897</v>
      </c>
      <c r="BG8" s="51">
        <v>0.8791701579628376</v>
      </c>
      <c r="BH8" s="51">
        <v>0.97806358747470701</v>
      </c>
      <c r="BI8" s="51">
        <v>1.6108441175323351</v>
      </c>
      <c r="BJ8" s="51">
        <v>1.7258245249732493</v>
      </c>
      <c r="BK8" s="51">
        <v>1.6067228485119243</v>
      </c>
      <c r="BL8" s="51">
        <v>1.319637539788578</v>
      </c>
      <c r="BM8" s="51">
        <v>1.1574788922811166</v>
      </c>
      <c r="BN8" s="51">
        <v>1.0012219434678797</v>
      </c>
      <c r="BO8" s="51">
        <v>1.1597699462241675</v>
      </c>
      <c r="BP8" s="51">
        <v>1.1216872587895714</v>
      </c>
      <c r="BQ8" s="51">
        <v>1.1078684779361494</v>
      </c>
      <c r="BR8" s="51">
        <v>1.0982610055040047</v>
      </c>
      <c r="BS8" s="51">
        <v>1.0665702826894112</v>
      </c>
      <c r="BT8" s="51">
        <v>1.0613767767339402</v>
      </c>
      <c r="BU8" s="51">
        <v>1.0871693172954442</v>
      </c>
      <c r="BV8" s="51">
        <v>1.0289756402704013</v>
      </c>
      <c r="BW8" s="51">
        <v>0.9856676138341951</v>
      </c>
      <c r="BX8" s="51">
        <v>1.0505071795449865</v>
      </c>
      <c r="BY8" s="51">
        <v>0.99528378483126023</v>
      </c>
      <c r="BZ8" s="51">
        <v>1.0939466098344619</v>
      </c>
      <c r="CA8" s="51">
        <v>0.99262563294040407</v>
      </c>
      <c r="CB8" s="51">
        <v>1.0575401543703173</v>
      </c>
      <c r="CC8" s="51">
        <v>1.0340468110892431</v>
      </c>
      <c r="CD8" s="51">
        <v>1.0728212195119629</v>
      </c>
      <c r="CE8" s="51">
        <v>1.051885994625015</v>
      </c>
      <c r="CF8" s="51">
        <v>1.0252762516492924</v>
      </c>
      <c r="CG8" s="51">
        <v>1.0040403710445627</v>
      </c>
      <c r="CH8" s="51">
        <v>1.0926605177551034</v>
      </c>
      <c r="CI8" s="51">
        <v>1.0222131537993633</v>
      </c>
      <c r="CJ8" s="51">
        <v>1.0517422832277474</v>
      </c>
      <c r="CK8" s="51">
        <v>1.0341730328187144</v>
      </c>
      <c r="CL8" s="51">
        <v>1.0118098552136383</v>
      </c>
      <c r="CM8" s="51">
        <v>1.12637560021338</v>
      </c>
      <c r="CN8" s="51">
        <v>1.0569554072232894</v>
      </c>
      <c r="CO8" s="51">
        <v>1.0841624825038028</v>
      </c>
      <c r="CP8" s="51">
        <v>0.93158641472670023</v>
      </c>
      <c r="CQ8" s="51">
        <v>1.1378141205642158</v>
      </c>
      <c r="CR8" s="51">
        <v>1.0905024408100543</v>
      </c>
      <c r="CS8" s="51">
        <v>0.98159048540392069</v>
      </c>
      <c r="CT8" s="51">
        <v>1.0344512018207619</v>
      </c>
      <c r="CU8" s="51">
        <v>1.0776380035754347</v>
      </c>
      <c r="CV8" s="51">
        <v>1.0910961641357804</v>
      </c>
      <c r="CW8" s="51">
        <v>1.1164254598455667</v>
      </c>
      <c r="CX8" s="51">
        <v>1.0455144808864014</v>
      </c>
      <c r="CY8" s="51">
        <v>1.0173378857673869</v>
      </c>
      <c r="CZ8" s="51">
        <v>1.0875843498883235</v>
      </c>
      <c r="DA8" s="51">
        <v>1.131201267917632</v>
      </c>
      <c r="DB8" s="51">
        <v>1.1582676855524014</v>
      </c>
      <c r="DC8" s="51">
        <v>1.0577774216095861</v>
      </c>
      <c r="DD8" s="51">
        <v>1.0391094684189992</v>
      </c>
      <c r="DE8" s="51">
        <v>1.1123009519977849</v>
      </c>
      <c r="DF8" s="51">
        <v>1.1004436975370748</v>
      </c>
      <c r="DG8" s="51">
        <v>1.0679286468880502</v>
      </c>
      <c r="DH8" s="51">
        <v>1.0843480210430974</v>
      </c>
      <c r="DI8" s="51">
        <v>1.1952067893118932</v>
      </c>
      <c r="DJ8" s="51">
        <v>1.1686740378896372</v>
      </c>
      <c r="DK8" s="51">
        <v>1.2173215025887865</v>
      </c>
      <c r="DL8" s="51">
        <v>1.0476389665647443</v>
      </c>
      <c r="DM8" s="51">
        <v>1.0937480234477677</v>
      </c>
      <c r="DN8" s="51">
        <v>1.0942041428792726</v>
      </c>
      <c r="DO8" s="51">
        <v>1.1287871385345505</v>
      </c>
      <c r="DP8" s="51">
        <v>1.0435152915582815</v>
      </c>
      <c r="DQ8" s="51">
        <v>1.2058642895771285</v>
      </c>
      <c r="DR8" s="51">
        <v>1.1569108944984827</v>
      </c>
      <c r="DS8" s="51">
        <v>1.074869453940253</v>
      </c>
      <c r="DT8" s="51">
        <v>1.1290666956054833</v>
      </c>
      <c r="DU8" s="51">
        <v>1.1195912747920795</v>
      </c>
      <c r="DV8" s="51">
        <v>1.1660514205619148</v>
      </c>
      <c r="DW8" s="51">
        <v>1.1707734457903596</v>
      </c>
      <c r="DX8" s="51">
        <v>1.1492721664171925</v>
      </c>
      <c r="DY8" s="51">
        <v>0.9841949652983758</v>
      </c>
      <c r="DZ8" s="51">
        <v>1.1074492811366512</v>
      </c>
      <c r="EA8" s="51">
        <v>1.0250987639094713</v>
      </c>
      <c r="EB8" s="51">
        <v>1.1003517148397814</v>
      </c>
      <c r="EC8" s="51">
        <v>1.1293045180723063</v>
      </c>
      <c r="ED8" s="51">
        <v>1.0789425107018253</v>
      </c>
      <c r="EE8" s="51">
        <v>0.98903469876720618</v>
      </c>
      <c r="EF8" s="51">
        <v>1.1664319365088265</v>
      </c>
      <c r="EG8" s="51">
        <v>1.1443989342195733</v>
      </c>
      <c r="EH8" s="51">
        <v>1.2044605817953145</v>
      </c>
      <c r="EI8" s="51">
        <v>1.235149489035656</v>
      </c>
      <c r="EJ8" s="51">
        <v>1.0883960925649667</v>
      </c>
      <c r="EK8" s="51">
        <v>1.1090503723121337</v>
      </c>
      <c r="EL8" s="51">
        <v>1.0765011751688485</v>
      </c>
      <c r="EN8" s="126" t="s">
        <v>4</v>
      </c>
      <c r="EO8" s="93" t="s">
        <v>6</v>
      </c>
      <c r="EP8" s="67">
        <v>1</v>
      </c>
      <c r="EQ8">
        <v>0.80420537343628395</v>
      </c>
      <c r="ER8">
        <v>0.74177730999564695</v>
      </c>
      <c r="ES8">
        <v>0.72172211995600621</v>
      </c>
      <c r="ET8">
        <v>0.82975902465090434</v>
      </c>
      <c r="EU8">
        <v>0.87964852960496154</v>
      </c>
      <c r="EV8">
        <v>0.76093855308693759</v>
      </c>
      <c r="EW8">
        <v>0.75005262226453318</v>
      </c>
      <c r="EX8">
        <v>0.75436793450512973</v>
      </c>
      <c r="EY8">
        <v>0.8022889530770938</v>
      </c>
      <c r="EZ8">
        <v>0.84395025401645152</v>
      </c>
      <c r="FA8">
        <v>0.86242501786105763</v>
      </c>
      <c r="FB8">
        <v>0.91632524513840263</v>
      </c>
    </row>
    <row r="9" spans="3:158" ht="14.4" customHeight="1" x14ac:dyDescent="0.3">
      <c r="C9" s="126"/>
      <c r="D9" s="94"/>
      <c r="E9" s="67">
        <v>2</v>
      </c>
      <c r="F9" s="51">
        <v>1.3613684938680673E-3</v>
      </c>
      <c r="G9" s="51">
        <v>-1.1955760216136361E-3</v>
      </c>
      <c r="H9" s="51">
        <v>3.3305832311637945E-2</v>
      </c>
      <c r="I9" s="51">
        <v>0.19949219291994094</v>
      </c>
      <c r="J9" s="51">
        <v>0.41745311589374107</v>
      </c>
      <c r="K9" s="51">
        <v>0.69442678171414773</v>
      </c>
      <c r="L9" s="51">
        <v>0.86492926199698827</v>
      </c>
      <c r="M9" s="51">
        <v>1</v>
      </c>
      <c r="O9" s="126"/>
      <c r="P9" s="94"/>
      <c r="Q9" s="67">
        <v>2</v>
      </c>
      <c r="R9" s="51">
        <v>-6.751851092964882E-2</v>
      </c>
      <c r="S9" s="51">
        <v>1.1392546230585305</v>
      </c>
      <c r="T9" s="51">
        <v>1.1554151766557401</v>
      </c>
      <c r="U9" s="51">
        <v>1.0327016354461547</v>
      </c>
      <c r="V9" s="51">
        <v>0.99727066632280437</v>
      </c>
      <c r="W9" s="51">
        <v>1.0226629114625043</v>
      </c>
      <c r="X9" s="51">
        <v>0.94899114285573694</v>
      </c>
      <c r="Y9" s="51">
        <v>1.0258067232208539</v>
      </c>
      <c r="Z9" s="51">
        <v>0.97985368692719133</v>
      </c>
      <c r="AA9" s="51">
        <v>0.99627029393541655</v>
      </c>
      <c r="AB9" s="51">
        <v>0.8757464275750152</v>
      </c>
      <c r="AC9" s="51">
        <v>0.98801237610156445</v>
      </c>
      <c r="AD9" s="51">
        <v>1.0859662108237875</v>
      </c>
      <c r="AE9" s="51">
        <v>0.90807379939278121</v>
      </c>
      <c r="AF9" s="51">
        <v>0.97180680479384629</v>
      </c>
      <c r="AG9" s="51">
        <v>1.0362910347286853</v>
      </c>
      <c r="AH9" s="51">
        <v>1.0230950036042525</v>
      </c>
      <c r="AI9" s="51">
        <v>0.9511619063335921</v>
      </c>
      <c r="AJ9" s="51">
        <v>1.029011813562922</v>
      </c>
      <c r="AK9" s="51">
        <v>1.0008174929082327</v>
      </c>
      <c r="AL9" s="51">
        <v>0.94726517634446783</v>
      </c>
      <c r="AM9" s="51">
        <v>1.0465463358423508</v>
      </c>
      <c r="AN9" s="51">
        <v>0.92922398353767299</v>
      </c>
      <c r="AO9" s="51">
        <v>0.91204063973702476</v>
      </c>
      <c r="AP9" s="51">
        <v>0.99627051104088249</v>
      </c>
      <c r="AQ9" s="51">
        <v>0.95477860084325161</v>
      </c>
      <c r="AR9" s="51">
        <v>0.95036266795455404</v>
      </c>
      <c r="AS9" s="51">
        <v>0.93792475661100772</v>
      </c>
      <c r="AT9" s="51">
        <v>1.0452752434903034</v>
      </c>
      <c r="AU9" s="51">
        <v>1.0733147608092033</v>
      </c>
      <c r="AV9" s="51">
        <v>1.0242604577320007</v>
      </c>
      <c r="AW9" s="51">
        <v>0.98292651434717049</v>
      </c>
      <c r="AX9" s="51">
        <v>1.0146875776524964</v>
      </c>
      <c r="AY9" s="51">
        <v>0.91885060692755871</v>
      </c>
      <c r="AZ9" s="51">
        <v>1.0362405935018513</v>
      </c>
      <c r="BA9" s="51">
        <v>1.0207035159215418</v>
      </c>
      <c r="BB9" s="51">
        <v>0.93269935897038725</v>
      </c>
      <c r="BC9" s="51">
        <v>0.96701335699712632</v>
      </c>
      <c r="BD9" s="51">
        <v>0.95448513985291095</v>
      </c>
      <c r="BE9" s="51">
        <v>1.0914026377464909</v>
      </c>
      <c r="BF9" s="51">
        <v>1.0775255045988783</v>
      </c>
      <c r="BG9" s="51">
        <v>1.0387746085501401</v>
      </c>
      <c r="BH9" s="51">
        <v>0.97921772128112439</v>
      </c>
      <c r="BI9" s="51">
        <v>2.1089906541464067</v>
      </c>
      <c r="BJ9" s="51">
        <v>2.3579982606778311</v>
      </c>
      <c r="BK9" s="51">
        <v>2.0208911055430652</v>
      </c>
      <c r="BL9" s="51">
        <v>1.7749661110317787</v>
      </c>
      <c r="BM9" s="51">
        <v>1.6167929696367083</v>
      </c>
      <c r="BN9" s="51">
        <v>1.4599155687945753</v>
      </c>
      <c r="BO9" s="51">
        <v>1.4125386146297965</v>
      </c>
      <c r="BP9" s="51">
        <v>1.3324625970686026</v>
      </c>
      <c r="BQ9" s="51">
        <v>1.2563179463219913</v>
      </c>
      <c r="BR9" s="51">
        <v>1.2880276319547355</v>
      </c>
      <c r="BS9" s="51">
        <v>1.2163692762587575</v>
      </c>
      <c r="BT9" s="51">
        <v>1.1413035408329597</v>
      </c>
      <c r="BU9" s="51">
        <v>1.1447491676626484</v>
      </c>
      <c r="BV9" s="51">
        <v>1.2054953390688017</v>
      </c>
      <c r="BW9" s="51">
        <v>1.0853419804074693</v>
      </c>
      <c r="BX9" s="51">
        <v>1.1455122120869745</v>
      </c>
      <c r="BY9" s="51">
        <v>1.0748805673175275</v>
      </c>
      <c r="BZ9" s="51">
        <v>0.97710219509220286</v>
      </c>
      <c r="CA9" s="51">
        <v>0.94496429698498641</v>
      </c>
      <c r="CB9" s="51">
        <v>1.1643928849222929</v>
      </c>
      <c r="CC9" s="51">
        <v>1.0160046078979519</v>
      </c>
      <c r="CD9" s="51">
        <v>1.0276152004988779</v>
      </c>
      <c r="CE9" s="51">
        <v>1.0437171676595962</v>
      </c>
      <c r="CF9" s="51">
        <v>1.1339999041911091</v>
      </c>
      <c r="CG9" s="51">
        <v>1.129366832401985</v>
      </c>
      <c r="CH9" s="51">
        <v>0.97317142579895</v>
      </c>
      <c r="CI9" s="51">
        <v>1.118162464180982</v>
      </c>
      <c r="CJ9" s="51">
        <v>1.0100183905682465</v>
      </c>
      <c r="CK9" s="51">
        <v>1.0481952420075968</v>
      </c>
      <c r="CL9" s="51">
        <v>1.1814688969441678</v>
      </c>
      <c r="CM9" s="51">
        <v>1.1905300852755103</v>
      </c>
      <c r="CN9" s="51">
        <v>1.1864787660481044</v>
      </c>
      <c r="CO9" s="51">
        <v>1.1275175649878932</v>
      </c>
      <c r="CP9" s="51">
        <v>1.1529833559339104</v>
      </c>
      <c r="CQ9" s="51">
        <v>1.1754463914235191</v>
      </c>
      <c r="CR9" s="51">
        <v>1.1764608791272286</v>
      </c>
      <c r="CS9" s="51">
        <v>1.2069243134349925</v>
      </c>
      <c r="CT9" s="51">
        <v>1.1093887690240742</v>
      </c>
      <c r="CU9" s="51">
        <v>1.0566464886247227</v>
      </c>
      <c r="CV9" s="51">
        <v>1.2310817843989097</v>
      </c>
      <c r="CW9" s="51">
        <v>1.0330194211849291</v>
      </c>
      <c r="CX9" s="51">
        <v>1.1941869142694728</v>
      </c>
      <c r="CY9" s="51">
        <v>1.0794368910224124</v>
      </c>
      <c r="CZ9" s="51">
        <v>1.0362450656492121</v>
      </c>
      <c r="DA9" s="51">
        <v>0.97518649819072145</v>
      </c>
      <c r="DB9" s="51">
        <v>1.1232530061249919</v>
      </c>
      <c r="DC9" s="51">
        <v>1.0990958403831292</v>
      </c>
      <c r="DD9" s="51">
        <v>1.1079053031192083</v>
      </c>
      <c r="DE9" s="51">
        <v>1.1769791574322672</v>
      </c>
      <c r="DF9" s="51">
        <v>1.1573006508530865</v>
      </c>
      <c r="DG9" s="51">
        <v>1.1604706485780374</v>
      </c>
      <c r="DH9" s="51">
        <v>1.1113238953436582</v>
      </c>
      <c r="DI9" s="51">
        <v>1.1775457775851954</v>
      </c>
      <c r="DJ9" s="51">
        <v>1.1275098737089733</v>
      </c>
      <c r="DK9" s="51">
        <v>1.1063284857104441</v>
      </c>
      <c r="DL9" s="51">
        <v>1.1165815069510343</v>
      </c>
      <c r="DM9" s="51">
        <v>1.110255760908095</v>
      </c>
      <c r="DN9" s="51">
        <v>1.1857121632561305</v>
      </c>
      <c r="DO9" s="51">
        <v>1.1813977753213518</v>
      </c>
      <c r="DP9" s="51">
        <v>1.2043300648652544</v>
      </c>
      <c r="DQ9" s="51">
        <v>1.1550902922598725</v>
      </c>
      <c r="DR9" s="51">
        <v>1.1326222109342929</v>
      </c>
      <c r="DS9" s="51">
        <v>1.1046749048487532</v>
      </c>
      <c r="DT9" s="51">
        <v>1.138474753348593</v>
      </c>
      <c r="DU9" s="51">
        <v>1.1088266875478263</v>
      </c>
      <c r="DV9" s="51">
        <v>1.2118347651137105</v>
      </c>
      <c r="DW9" s="51">
        <v>1.1529450378098389</v>
      </c>
      <c r="DX9" s="51">
        <v>1.2717433458364213</v>
      </c>
      <c r="DY9" s="51">
        <v>1.1249997421889455</v>
      </c>
      <c r="DZ9" s="51">
        <v>1.1716715423782118</v>
      </c>
      <c r="EA9" s="51">
        <v>1.1074121798047487</v>
      </c>
      <c r="EB9" s="51">
        <v>1.236377561897716</v>
      </c>
      <c r="EC9" s="51">
        <v>1.2345115705792808</v>
      </c>
      <c r="ED9" s="51">
        <v>1.2105907807179206</v>
      </c>
      <c r="EE9" s="51">
        <v>1.1264143338987749</v>
      </c>
      <c r="EF9" s="51">
        <v>1.1987796833662048</v>
      </c>
      <c r="EG9" s="51">
        <v>1.2394022484329428</v>
      </c>
      <c r="EH9" s="51">
        <v>1.2211993608121496</v>
      </c>
      <c r="EI9" s="51">
        <v>1.242765775478182</v>
      </c>
      <c r="EJ9" s="51">
        <v>1.1984945288005593</v>
      </c>
      <c r="EK9" s="51">
        <v>1.2373534514570219</v>
      </c>
      <c r="EL9" s="51">
        <v>1.2233518359816937</v>
      </c>
      <c r="EN9" s="126"/>
      <c r="EO9" s="94"/>
      <c r="EP9" s="67">
        <v>2</v>
      </c>
      <c r="EQ9">
        <v>0.6210433248584647</v>
      </c>
      <c r="ER9">
        <v>0.71146559648535723</v>
      </c>
      <c r="ES9">
        <v>0.63241134405100974</v>
      </c>
      <c r="ET9">
        <v>0.7446806567957075</v>
      </c>
      <c r="EU9">
        <v>0.76690846527994472</v>
      </c>
      <c r="EV9">
        <v>0.76625116517752734</v>
      </c>
      <c r="EW9">
        <v>0.55032963398812973</v>
      </c>
      <c r="EX9">
        <v>0.5787790856267846</v>
      </c>
      <c r="EY9">
        <v>0.70968652230338336</v>
      </c>
      <c r="EZ9">
        <v>0.72242403566085656</v>
      </c>
      <c r="FA9">
        <v>0.74813818175820712</v>
      </c>
      <c r="FB9">
        <v>0.76607798514025804</v>
      </c>
    </row>
    <row r="10" spans="3:158" ht="14.4" customHeight="1" x14ac:dyDescent="0.3">
      <c r="C10" s="126"/>
      <c r="D10" s="94"/>
      <c r="E10" s="67">
        <v>3</v>
      </c>
      <c r="F10" s="51">
        <v>4.0546256627876304E-3</v>
      </c>
      <c r="G10" s="51">
        <v>8.1490070289203225E-3</v>
      </c>
      <c r="H10" s="51">
        <v>9.5604805178550203E-2</v>
      </c>
      <c r="I10" s="51">
        <v>0.26524047855668448</v>
      </c>
      <c r="J10" s="51">
        <v>0.48251757223879516</v>
      </c>
      <c r="K10" s="51">
        <v>0.68931918581412299</v>
      </c>
      <c r="L10" s="51">
        <v>0.8439122962827531</v>
      </c>
      <c r="M10" s="51">
        <v>1</v>
      </c>
      <c r="O10" s="126"/>
      <c r="P10" s="94"/>
      <c r="Q10" s="67">
        <v>3</v>
      </c>
      <c r="R10" s="51">
        <v>-0.18470765106261722</v>
      </c>
      <c r="S10" s="51">
        <v>1.2117355054678589</v>
      </c>
      <c r="T10" s="51">
        <v>1.0779161124423753</v>
      </c>
      <c r="U10" s="51">
        <v>1.0537686988763086</v>
      </c>
      <c r="V10" s="51">
        <v>0.99358923950893629</v>
      </c>
      <c r="W10" s="51">
        <v>1.0104146764811623</v>
      </c>
      <c r="X10" s="51">
        <v>0.95825237437813537</v>
      </c>
      <c r="Y10" s="51">
        <v>0.94129547726815066</v>
      </c>
      <c r="Z10" s="51">
        <v>1.0216203772792241</v>
      </c>
      <c r="AA10" s="51">
        <v>0.98420329584993915</v>
      </c>
      <c r="AB10" s="51">
        <v>0.99827812907315228</v>
      </c>
      <c r="AC10" s="51">
        <v>0.98432300303770637</v>
      </c>
      <c r="AD10" s="51">
        <v>1.0216229820380442</v>
      </c>
      <c r="AE10" s="51">
        <v>0.94092546324829829</v>
      </c>
      <c r="AF10" s="51">
        <v>1.0479140339488993</v>
      </c>
      <c r="AG10" s="51">
        <v>1.0029605273225151</v>
      </c>
      <c r="AH10" s="51">
        <v>0.98838845999832881</v>
      </c>
      <c r="AI10" s="51">
        <v>0.96820972899984248</v>
      </c>
      <c r="AJ10" s="51">
        <v>0.95806311822842705</v>
      </c>
      <c r="AK10" s="51">
        <v>0.93709204825106462</v>
      </c>
      <c r="AL10" s="51">
        <v>1.0286211240186691</v>
      </c>
      <c r="AM10" s="51">
        <v>0.95469446679707703</v>
      </c>
      <c r="AN10" s="51">
        <v>1.0064760687568073</v>
      </c>
      <c r="AO10" s="51">
        <v>1.0443520916486628</v>
      </c>
      <c r="AP10" s="51">
        <v>1.0152562559139839</v>
      </c>
      <c r="AQ10" s="51">
        <v>0.96915273342785468</v>
      </c>
      <c r="AR10" s="51">
        <v>0.99160685868875564</v>
      </c>
      <c r="AS10" s="51">
        <v>0.95130613425699961</v>
      </c>
      <c r="AT10" s="51">
        <v>0.98479958664447675</v>
      </c>
      <c r="AU10" s="51">
        <v>0.98825659338284355</v>
      </c>
      <c r="AV10" s="51">
        <v>1.0189598260749364</v>
      </c>
      <c r="AW10" s="51">
        <v>1.009575935988452</v>
      </c>
      <c r="AX10" s="51">
        <v>0.93682907689547346</v>
      </c>
      <c r="AY10" s="51">
        <v>0.98325331781622916</v>
      </c>
      <c r="AZ10" s="51">
        <v>0.97971218725264675</v>
      </c>
      <c r="BA10" s="51">
        <v>0.99855771281153916</v>
      </c>
      <c r="BB10" s="51">
        <v>0.96482201856045113</v>
      </c>
      <c r="BC10" s="51">
        <v>1.0348759075506508</v>
      </c>
      <c r="BD10" s="51">
        <v>0.98786321549833278</v>
      </c>
      <c r="BE10" s="51">
        <v>0.98180307860508498</v>
      </c>
      <c r="BF10" s="51">
        <v>1.0032302473002288</v>
      </c>
      <c r="BG10" s="51">
        <v>1.0187898083397475</v>
      </c>
      <c r="BH10" s="51">
        <v>1.0466325020717309</v>
      </c>
      <c r="BI10" s="51">
        <v>1.8505304783730459</v>
      </c>
      <c r="BJ10" s="51">
        <v>2.0104578574121437</v>
      </c>
      <c r="BK10" s="51">
        <v>1.9561687335359277</v>
      </c>
      <c r="BL10" s="51">
        <v>1.8259582040071887</v>
      </c>
      <c r="BM10" s="51">
        <v>1.7712894736660054</v>
      </c>
      <c r="BN10" s="51">
        <v>1.690290262518233</v>
      </c>
      <c r="BO10" s="51">
        <v>1.6336511167972889</v>
      </c>
      <c r="BP10" s="51">
        <v>1.5533106731933461</v>
      </c>
      <c r="BQ10" s="51">
        <v>1.5320504753673994</v>
      </c>
      <c r="BR10" s="51">
        <v>1.3984543570648362</v>
      </c>
      <c r="BS10" s="51">
        <v>1.4160678958406063</v>
      </c>
      <c r="BT10" s="51">
        <v>1.4222017361228574</v>
      </c>
      <c r="BU10" s="51">
        <v>1.3825701262487293</v>
      </c>
      <c r="BV10" s="51">
        <v>1.3915129929941061</v>
      </c>
      <c r="BW10" s="51">
        <v>1.3626250764351233</v>
      </c>
      <c r="BX10" s="51">
        <v>1.2300762868976785</v>
      </c>
      <c r="BY10" s="51">
        <v>1.1317278691562795</v>
      </c>
      <c r="BZ10" s="51">
        <v>1.1770369277342583</v>
      </c>
      <c r="CA10" s="51">
        <v>1.3268835505319407</v>
      </c>
      <c r="CB10" s="51">
        <v>1.3264860982459399</v>
      </c>
      <c r="CC10" s="51">
        <v>1.3284949834212658</v>
      </c>
      <c r="CD10" s="51">
        <v>1.3180470188406497</v>
      </c>
      <c r="CE10" s="51">
        <v>1.3596993238494435</v>
      </c>
      <c r="CF10" s="51">
        <v>1.3272627829199743</v>
      </c>
      <c r="CG10" s="51">
        <v>1.3578034930207716</v>
      </c>
      <c r="CH10" s="51">
        <v>1.3435008767603158</v>
      </c>
      <c r="CI10" s="51">
        <v>1.3161426629460802</v>
      </c>
      <c r="CJ10" s="51">
        <v>1.3229885558559931</v>
      </c>
      <c r="CK10" s="51">
        <v>1.2882700579522821</v>
      </c>
      <c r="CL10" s="51">
        <v>1.3433336885402589</v>
      </c>
      <c r="CM10" s="51">
        <v>1.3375716550860275</v>
      </c>
      <c r="CN10" s="51">
        <v>1.2988960794413378</v>
      </c>
      <c r="CO10" s="51">
        <v>1.3246643573646493</v>
      </c>
      <c r="CP10" s="51">
        <v>1.3458072500912623</v>
      </c>
      <c r="CQ10" s="51">
        <v>1.3019067696645739</v>
      </c>
      <c r="CR10" s="51">
        <v>1.2838342726109648</v>
      </c>
      <c r="CS10" s="51">
        <v>1.3597911495836812</v>
      </c>
      <c r="CT10" s="51">
        <v>1.3703146297816191</v>
      </c>
      <c r="CU10" s="51">
        <v>1.3296326921899542</v>
      </c>
      <c r="CV10" s="51">
        <v>1.3241531340658435</v>
      </c>
      <c r="CW10" s="51">
        <v>1.3185288525427425</v>
      </c>
      <c r="CX10" s="51">
        <v>1.347350405230852</v>
      </c>
      <c r="CY10" s="51">
        <v>1.3245774893558613</v>
      </c>
      <c r="CZ10" s="51">
        <v>1.2822993146405259</v>
      </c>
      <c r="DA10" s="51">
        <v>1.407700212758993</v>
      </c>
      <c r="DB10" s="51">
        <v>1.3764529192784727</v>
      </c>
      <c r="DC10" s="51">
        <v>1.359874598669274</v>
      </c>
      <c r="DD10" s="51">
        <v>1.3508208508833721</v>
      </c>
      <c r="DE10" s="51">
        <v>1.3252637566282417</v>
      </c>
      <c r="DF10" s="51">
        <v>1.3106403265418449</v>
      </c>
      <c r="DG10" s="51">
        <v>1.3135973676771666</v>
      </c>
      <c r="DH10" s="51">
        <v>1.3133827744757305</v>
      </c>
      <c r="DI10" s="51">
        <v>1.3677410501725227</v>
      </c>
      <c r="DJ10" s="51">
        <v>1.3032152578212133</v>
      </c>
      <c r="DK10" s="51">
        <v>1.2713441344048251</v>
      </c>
      <c r="DL10" s="51">
        <v>1.2432394251591838</v>
      </c>
      <c r="DM10" s="51">
        <v>1.260219833235144</v>
      </c>
      <c r="DN10" s="51">
        <v>1.3008131571625106</v>
      </c>
      <c r="DO10" s="51">
        <v>1.3045663963257788</v>
      </c>
      <c r="DP10" s="51">
        <v>1.308307291458868</v>
      </c>
      <c r="DQ10" s="51">
        <v>1.2823365696285103</v>
      </c>
      <c r="DR10" s="51">
        <v>1.2844742874613162</v>
      </c>
      <c r="DS10" s="51">
        <v>1.3056039909836379</v>
      </c>
      <c r="DT10" s="51">
        <v>1.2787967175998702</v>
      </c>
      <c r="DU10" s="51">
        <v>1.2701332930359135</v>
      </c>
      <c r="DV10" s="51">
        <v>1.2920011261198989</v>
      </c>
      <c r="DW10" s="51">
        <v>1.2825405064249307</v>
      </c>
      <c r="DX10" s="51">
        <v>1.2865878683441119</v>
      </c>
      <c r="DY10" s="51">
        <v>1.2946217813905021</v>
      </c>
      <c r="DZ10" s="51">
        <v>1.2458153377121695</v>
      </c>
      <c r="EA10" s="51">
        <v>1.2927972997249333</v>
      </c>
      <c r="EB10" s="51">
        <v>1.2513112813003251</v>
      </c>
      <c r="EC10" s="51">
        <v>1.2627375657004143</v>
      </c>
      <c r="ED10" s="51">
        <v>1.3012027811670464</v>
      </c>
      <c r="EE10" s="51">
        <v>1.2176061722867741</v>
      </c>
      <c r="EF10" s="51">
        <v>1.3535904532616654</v>
      </c>
      <c r="EG10" s="51">
        <v>1.2846032367223768</v>
      </c>
      <c r="EH10" s="51">
        <v>1.2989289630465597</v>
      </c>
      <c r="EI10" s="51">
        <v>1.2814398498701725</v>
      </c>
      <c r="EJ10" s="51">
        <v>1.2873526757972458</v>
      </c>
      <c r="EK10" s="51">
        <v>1.2973090769934661</v>
      </c>
      <c r="EL10" s="51">
        <v>1.3200774402675597</v>
      </c>
      <c r="EN10" s="126"/>
      <c r="EO10" s="94"/>
      <c r="EP10" s="67">
        <v>3</v>
      </c>
      <c r="EQ10">
        <v>0.71395668987851868</v>
      </c>
      <c r="ER10">
        <v>0.68681391856409058</v>
      </c>
      <c r="ES10">
        <v>0.68360170972243761</v>
      </c>
      <c r="ET10">
        <v>0.66642280296342526</v>
      </c>
      <c r="EU10">
        <v>0.68560365924938937</v>
      </c>
      <c r="EV10">
        <v>0.84358890634561112</v>
      </c>
      <c r="EW10">
        <v>0.68504384882030156</v>
      </c>
      <c r="EX10">
        <v>0.68970025642513821</v>
      </c>
      <c r="EY10">
        <v>0.71202186486907326</v>
      </c>
      <c r="EZ10">
        <v>0.7419587321829999</v>
      </c>
      <c r="FA10">
        <v>0.70843556758367043</v>
      </c>
      <c r="FB10">
        <v>0.7464162817001373</v>
      </c>
    </row>
    <row r="11" spans="3:158" ht="14.4" customHeight="1" x14ac:dyDescent="0.3">
      <c r="C11" s="126"/>
      <c r="D11" s="94"/>
      <c r="E11" s="67">
        <v>4</v>
      </c>
      <c r="F11" s="51">
        <v>-3.2291672368213163E-3</v>
      </c>
      <c r="G11" s="51">
        <v>-2.931057992702564E-2</v>
      </c>
      <c r="H11" s="51">
        <v>3.0695297910603919E-2</v>
      </c>
      <c r="I11" s="51">
        <v>0.16856013157748309</v>
      </c>
      <c r="J11" s="51">
        <v>0.40027069884128358</v>
      </c>
      <c r="K11" s="51">
        <v>0.64024645905611866</v>
      </c>
      <c r="L11" s="51">
        <v>0.82319545101598524</v>
      </c>
      <c r="M11" s="51">
        <v>1</v>
      </c>
      <c r="O11" s="126"/>
      <c r="P11" s="94"/>
      <c r="Q11" s="67">
        <v>4</v>
      </c>
      <c r="R11" s="51">
        <v>-0.16101825497453173</v>
      </c>
      <c r="S11" s="51">
        <v>1.273308996780371</v>
      </c>
      <c r="T11" s="51">
        <v>1.2031197184540101</v>
      </c>
      <c r="U11" s="51">
        <v>1.0908162963597698</v>
      </c>
      <c r="V11" s="51">
        <v>1.0735714329114698</v>
      </c>
      <c r="W11" s="51">
        <v>1.0452330180570215</v>
      </c>
      <c r="X11" s="51">
        <v>1.055704367688421</v>
      </c>
      <c r="Y11" s="51">
        <v>1.0015874028422711</v>
      </c>
      <c r="Z11" s="51">
        <v>0.99830801107116474</v>
      </c>
      <c r="AA11" s="51">
        <v>0.98746528036254144</v>
      </c>
      <c r="AB11" s="51">
        <v>1.0706194599530336</v>
      </c>
      <c r="AC11" s="51">
        <v>1.0324386755055335</v>
      </c>
      <c r="AD11" s="51">
        <v>0.97606140667966967</v>
      </c>
      <c r="AE11" s="51">
        <v>1.0213767698763068</v>
      </c>
      <c r="AF11" s="51">
        <v>0.93843571383303725</v>
      </c>
      <c r="AG11" s="51">
        <v>0.94963058847760096</v>
      </c>
      <c r="AH11" s="51">
        <v>1.0003498048329296</v>
      </c>
      <c r="AI11" s="51">
        <v>0.92014043252146616</v>
      </c>
      <c r="AJ11" s="51">
        <v>0.99465621614044464</v>
      </c>
      <c r="AK11" s="51">
        <v>1.0273306482004205</v>
      </c>
      <c r="AL11" s="51">
        <v>0.93450790121621508</v>
      </c>
      <c r="AM11" s="51">
        <v>0.94547777698089963</v>
      </c>
      <c r="AN11" s="51">
        <v>0.89506046823934737</v>
      </c>
      <c r="AO11" s="51">
        <v>0.99206688705355417</v>
      </c>
      <c r="AP11" s="51">
        <v>0.98377645646559164</v>
      </c>
      <c r="AQ11" s="51">
        <v>0.99359225715468791</v>
      </c>
      <c r="AR11" s="51">
        <v>0.97005461145063487</v>
      </c>
      <c r="AS11" s="51">
        <v>1.0058524904515991</v>
      </c>
      <c r="AT11" s="51">
        <v>0.92265820780670049</v>
      </c>
      <c r="AU11" s="51">
        <v>1.0069605786253228</v>
      </c>
      <c r="AV11" s="51">
        <v>0.96980010542708028</v>
      </c>
      <c r="AW11" s="51">
        <v>0.97756082427566449</v>
      </c>
      <c r="AX11" s="51">
        <v>0.93913561161372738</v>
      </c>
      <c r="AY11" s="51">
        <v>1.0407087224686311</v>
      </c>
      <c r="AZ11" s="51">
        <v>0.99396195454355496</v>
      </c>
      <c r="BA11" s="51">
        <v>0.98174101226437971</v>
      </c>
      <c r="BB11" s="51">
        <v>0.96420784669456572</v>
      </c>
      <c r="BC11" s="51">
        <v>0.95594766126010444</v>
      </c>
      <c r="BD11" s="51">
        <v>0.97087151147725115</v>
      </c>
      <c r="BE11" s="51">
        <v>1.004170941976392</v>
      </c>
      <c r="BF11" s="51">
        <v>0.97170897057086503</v>
      </c>
      <c r="BG11" s="51">
        <v>0.93481698332069929</v>
      </c>
      <c r="BH11" s="51">
        <v>0.98520597811504951</v>
      </c>
      <c r="BI11" s="51">
        <v>1.8298362629377849</v>
      </c>
      <c r="BJ11" s="51">
        <v>1.880989797987632</v>
      </c>
      <c r="BK11" s="51">
        <v>1.6657188135655865</v>
      </c>
      <c r="BL11" s="51">
        <v>1.5799766840368072</v>
      </c>
      <c r="BM11" s="51">
        <v>1.4464175180669427</v>
      </c>
      <c r="BN11" s="51">
        <v>1.3175324674137603</v>
      </c>
      <c r="BO11" s="51">
        <v>1.2498194027574538</v>
      </c>
      <c r="BP11" s="51">
        <v>1.2438090291713457</v>
      </c>
      <c r="BQ11" s="51">
        <v>1.0975764357573812</v>
      </c>
      <c r="BR11" s="51">
        <v>1.1049805320178805</v>
      </c>
      <c r="BS11" s="51">
        <v>1.0824951140925838</v>
      </c>
      <c r="BT11" s="51">
        <v>1.0861289371942566</v>
      </c>
      <c r="BU11" s="51">
        <v>1.0104100168722898</v>
      </c>
      <c r="BV11" s="51">
        <v>1.0042980612192538</v>
      </c>
      <c r="BW11" s="51">
        <v>1.0414665373276166</v>
      </c>
      <c r="BX11" s="51">
        <v>0.98745556198911399</v>
      </c>
      <c r="BY11" s="51">
        <v>1.0597245251568832</v>
      </c>
      <c r="BZ11" s="51">
        <v>0.94919593360441523</v>
      </c>
      <c r="CA11" s="51">
        <v>0.97640070037646742</v>
      </c>
      <c r="CB11" s="51">
        <v>1.0184451178374421</v>
      </c>
      <c r="CC11" s="51">
        <v>1.0394455459725311</v>
      </c>
      <c r="CD11" s="51">
        <v>0.91704182652924693</v>
      </c>
      <c r="CE11" s="51">
        <v>0.98218685572877629</v>
      </c>
      <c r="CF11" s="51">
        <v>1.0075357631153612</v>
      </c>
      <c r="CG11" s="51">
        <v>1.013012851936967</v>
      </c>
      <c r="CH11" s="51">
        <v>1.0119843001584423</v>
      </c>
      <c r="CI11" s="51">
        <v>1.0298534055433783</v>
      </c>
      <c r="CJ11" s="51">
        <v>1.0007755343129208</v>
      </c>
      <c r="CK11" s="51">
        <v>1.0262784406585213</v>
      </c>
      <c r="CL11" s="51">
        <v>1.0371773890454923</v>
      </c>
      <c r="CM11" s="51">
        <v>1.0266823176365023</v>
      </c>
      <c r="CN11" s="51">
        <v>1.0934126157549102</v>
      </c>
      <c r="CO11" s="51">
        <v>1.044348110777747</v>
      </c>
      <c r="CP11" s="51">
        <v>1.0841640471290805</v>
      </c>
      <c r="CQ11" s="51">
        <v>1.1030833795362838</v>
      </c>
      <c r="CR11" s="51">
        <v>1.0225839821793035</v>
      </c>
      <c r="CS11" s="51">
        <v>1.0366475500487451</v>
      </c>
      <c r="CT11" s="51">
        <v>1.0251282225384244</v>
      </c>
      <c r="CU11" s="51">
        <v>1.0449126080816356</v>
      </c>
      <c r="CV11" s="51">
        <v>1.0772934413613215</v>
      </c>
      <c r="CW11" s="51">
        <v>1.0603829695795033</v>
      </c>
      <c r="CX11" s="51">
        <v>1.0170060481212262</v>
      </c>
      <c r="CY11" s="51">
        <v>0.9849535330776108</v>
      </c>
      <c r="CZ11" s="51">
        <v>1.0350866740341835</v>
      </c>
      <c r="DA11" s="51">
        <v>1.0273370903697372</v>
      </c>
      <c r="DB11" s="51">
        <v>1.0309556644771469</v>
      </c>
      <c r="DC11" s="51">
        <v>1.0516728417202659</v>
      </c>
      <c r="DD11" s="51">
        <v>0.99286675739695118</v>
      </c>
      <c r="DE11" s="51">
        <v>1.0452324526911327</v>
      </c>
      <c r="DF11" s="51">
        <v>1.1011381362253965</v>
      </c>
      <c r="DG11" s="51">
        <v>0.98394734718196342</v>
      </c>
      <c r="DH11" s="51">
        <v>1.0606364914426276</v>
      </c>
      <c r="DI11" s="51">
        <v>1.0320760643319529</v>
      </c>
      <c r="DJ11" s="51">
        <v>1.0442366897523889</v>
      </c>
      <c r="DK11" s="51">
        <v>0.9937701087581523</v>
      </c>
      <c r="DL11" s="51">
        <v>1.0231360976997352</v>
      </c>
      <c r="DM11" s="51">
        <v>1.0694471525582627</v>
      </c>
      <c r="DN11" s="51">
        <v>1.030344210523866</v>
      </c>
      <c r="DO11" s="51">
        <v>1.0736625345844528</v>
      </c>
      <c r="DP11" s="51">
        <v>1.0210840166106767</v>
      </c>
      <c r="DQ11" s="51">
        <v>1.1189907573329738</v>
      </c>
      <c r="DR11" s="51">
        <v>1.1037554732676127</v>
      </c>
      <c r="DS11" s="51">
        <v>1.0813791378125854</v>
      </c>
      <c r="DT11" s="51">
        <v>1.0945960227620881</v>
      </c>
      <c r="DU11" s="51">
        <v>1.0991640752276204</v>
      </c>
      <c r="DV11" s="51">
        <v>1.1307426036786921</v>
      </c>
      <c r="DW11" s="51">
        <v>1.096308224524309</v>
      </c>
      <c r="DX11" s="51">
        <v>1.0726317936671637</v>
      </c>
      <c r="DY11" s="51">
        <v>1.1076524677647084</v>
      </c>
      <c r="DZ11" s="51">
        <v>1.0651269611261753</v>
      </c>
      <c r="EA11" s="51">
        <v>1.0837567748054233</v>
      </c>
      <c r="EB11" s="51">
        <v>1.0341889086328935</v>
      </c>
      <c r="EC11" s="51">
        <v>1.1412740391845346</v>
      </c>
      <c r="ED11" s="51">
        <v>1.1343941149892811</v>
      </c>
      <c r="EE11" s="51">
        <v>1.1473279775810716</v>
      </c>
      <c r="EF11" s="51">
        <v>1.1116594090764007</v>
      </c>
      <c r="EG11" s="51">
        <v>1.1025716108674168</v>
      </c>
      <c r="EH11" s="51">
        <v>1.1331780036102683</v>
      </c>
      <c r="EI11" s="51">
        <v>1.1305544961837648</v>
      </c>
      <c r="EJ11" s="51">
        <v>1.1419013420305173</v>
      </c>
      <c r="EK11" s="51">
        <v>1.1565126155723002</v>
      </c>
      <c r="EL11" s="51">
        <v>1.1254963377172285</v>
      </c>
      <c r="EN11" s="126"/>
      <c r="EO11" s="94"/>
      <c r="EP11" s="67">
        <v>4</v>
      </c>
      <c r="EQ11">
        <v>0.67848328230566324</v>
      </c>
      <c r="ER11">
        <v>0.61779832899099485</v>
      </c>
      <c r="ES11">
        <v>0.65185607379903276</v>
      </c>
      <c r="ET11">
        <v>0.70268717951151383</v>
      </c>
      <c r="EU11">
        <v>0.65938999394394793</v>
      </c>
      <c r="EV11">
        <v>0.74098921719402278</v>
      </c>
      <c r="EW11">
        <v>0.60390326334116096</v>
      </c>
      <c r="EX11">
        <v>0.56728348530634187</v>
      </c>
      <c r="EY11">
        <v>0.60917848985363099</v>
      </c>
      <c r="EZ11">
        <v>0.70642305373827841</v>
      </c>
      <c r="FA11">
        <v>0.5770024454789664</v>
      </c>
      <c r="FB11">
        <v>0.68156073617093671</v>
      </c>
    </row>
    <row r="12" spans="3:158" ht="14.4" customHeight="1" x14ac:dyDescent="0.3">
      <c r="C12" s="126"/>
      <c r="D12" s="94"/>
      <c r="E12" s="67" t="s">
        <v>10</v>
      </c>
      <c r="F12" s="9">
        <f t="shared" ref="F12:M12" si="0">AVERAGE(F8,F9,F10,F11)</f>
        <v>-1.2015019719082193E-2</v>
      </c>
      <c r="G12" s="9">
        <f t="shared" si="0"/>
        <v>3.0637264369569626E-2</v>
      </c>
      <c r="H12" s="9">
        <f t="shared" si="0"/>
        <v>5.128271446551682E-2</v>
      </c>
      <c r="I12" s="9">
        <f t="shared" si="0"/>
        <v>0.22922788648049455</v>
      </c>
      <c r="J12" s="9">
        <f t="shared" si="0"/>
        <v>0.44113597943874411</v>
      </c>
      <c r="K12" s="9">
        <f t="shared" si="0"/>
        <v>0.65712099161843396</v>
      </c>
      <c r="L12" s="9">
        <f t="shared" si="0"/>
        <v>0.82565904368114396</v>
      </c>
      <c r="M12" s="9">
        <f t="shared" si="0"/>
        <v>1</v>
      </c>
      <c r="O12" s="126"/>
      <c r="P12" s="94"/>
      <c r="Q12" s="67" t="s">
        <v>10</v>
      </c>
      <c r="R12" s="9">
        <f t="shared" ref="R12:CC12" si="1">AVERAGE(R8:R11)</f>
        <v>-0.12343955592858413</v>
      </c>
      <c r="S12" s="9">
        <f t="shared" si="1"/>
        <v>1.2104016636672246</v>
      </c>
      <c r="T12" s="9">
        <f t="shared" si="1"/>
        <v>1.1538441223232072</v>
      </c>
      <c r="U12" s="9">
        <f t="shared" si="1"/>
        <v>1.0610913060481901</v>
      </c>
      <c r="V12" s="9">
        <f t="shared" si="1"/>
        <v>1.0356425625264458</v>
      </c>
      <c r="W12" s="9">
        <f t="shared" si="1"/>
        <v>1.0206519424466651</v>
      </c>
      <c r="X12" s="9">
        <f t="shared" si="1"/>
        <v>0.99365262807438226</v>
      </c>
      <c r="Y12" s="9">
        <f t="shared" si="1"/>
        <v>0.9996064994704339</v>
      </c>
      <c r="Z12" s="9">
        <f t="shared" si="1"/>
        <v>0.98590168077538476</v>
      </c>
      <c r="AA12" s="9">
        <f t="shared" si="1"/>
        <v>0.97437328801131062</v>
      </c>
      <c r="AB12" s="9">
        <f t="shared" si="1"/>
        <v>1.0017689082850807</v>
      </c>
      <c r="AC12" s="9">
        <f t="shared" si="1"/>
        <v>1.0111872112997327</v>
      </c>
      <c r="AD12" s="9">
        <f t="shared" si="1"/>
        <v>1.0215179586288079</v>
      </c>
      <c r="AE12" s="9">
        <f t="shared" si="1"/>
        <v>0.97717207167848308</v>
      </c>
      <c r="AF12" s="9">
        <f t="shared" si="1"/>
        <v>0.95749507744046825</v>
      </c>
      <c r="AG12" s="9">
        <f t="shared" si="1"/>
        <v>1.0129372432321067</v>
      </c>
      <c r="AH12" s="9">
        <f t="shared" si="1"/>
        <v>1.01919369777748</v>
      </c>
      <c r="AI12" s="9">
        <f t="shared" si="1"/>
        <v>0.96351149049047236</v>
      </c>
      <c r="AJ12" s="9">
        <f t="shared" si="1"/>
        <v>0.9866863518495177</v>
      </c>
      <c r="AK12" s="9">
        <f t="shared" si="1"/>
        <v>0.99658477350153662</v>
      </c>
      <c r="AL12" s="9">
        <f t="shared" si="1"/>
        <v>0.9757708057495672</v>
      </c>
      <c r="AM12" s="9">
        <f t="shared" si="1"/>
        <v>0.98661527982097053</v>
      </c>
      <c r="AN12" s="9">
        <f t="shared" si="1"/>
        <v>0.96345924015849016</v>
      </c>
      <c r="AO12" s="9">
        <f t="shared" si="1"/>
        <v>0.99979271102712119</v>
      </c>
      <c r="AP12" s="9">
        <f t="shared" si="1"/>
        <v>0.9953711982222947</v>
      </c>
      <c r="AQ12" s="9">
        <f t="shared" si="1"/>
        <v>0.95733685546226088</v>
      </c>
      <c r="AR12" s="9">
        <f t="shared" si="1"/>
        <v>0.96971403000443712</v>
      </c>
      <c r="AS12" s="9">
        <f t="shared" si="1"/>
        <v>0.98416803145519194</v>
      </c>
      <c r="AT12" s="9">
        <f t="shared" si="1"/>
        <v>0.99658053911362143</v>
      </c>
      <c r="AU12" s="9">
        <f t="shared" si="1"/>
        <v>1.0354235849145494</v>
      </c>
      <c r="AV12" s="9">
        <f t="shared" si="1"/>
        <v>1.0059428563779256</v>
      </c>
      <c r="AW12" s="9">
        <f t="shared" si="1"/>
        <v>0.96468662908073421</v>
      </c>
      <c r="AX12" s="9">
        <f t="shared" si="1"/>
        <v>0.99002127925448213</v>
      </c>
      <c r="AY12" s="9">
        <f t="shared" si="1"/>
        <v>0.97931133103260259</v>
      </c>
      <c r="AZ12" s="9">
        <f t="shared" si="1"/>
        <v>1.0011635530138601</v>
      </c>
      <c r="BA12" s="9">
        <f t="shared" si="1"/>
        <v>0.9831600267025925</v>
      </c>
      <c r="BB12" s="9">
        <f t="shared" si="1"/>
        <v>0.94018846416276414</v>
      </c>
      <c r="BC12" s="9">
        <f t="shared" si="1"/>
        <v>0.97472806797125244</v>
      </c>
      <c r="BD12" s="9">
        <f t="shared" si="1"/>
        <v>0.94745362731683502</v>
      </c>
      <c r="BE12" s="9">
        <f t="shared" si="1"/>
        <v>0.99088995073108976</v>
      </c>
      <c r="BF12" s="9">
        <f t="shared" si="1"/>
        <v>1.0098336241214203</v>
      </c>
      <c r="BG12" s="9">
        <f t="shared" si="1"/>
        <v>0.96788788954335614</v>
      </c>
      <c r="BH12" s="9">
        <f t="shared" si="1"/>
        <v>0.99727994723565294</v>
      </c>
      <c r="BI12" s="9">
        <f t="shared" si="1"/>
        <v>1.8500503782473932</v>
      </c>
      <c r="BJ12" s="9">
        <f t="shared" si="1"/>
        <v>1.9938176102627141</v>
      </c>
      <c r="BK12" s="9">
        <f t="shared" si="1"/>
        <v>1.8123753752891258</v>
      </c>
      <c r="BL12" s="9">
        <f t="shared" si="1"/>
        <v>1.6251346347160882</v>
      </c>
      <c r="BM12" s="9">
        <f t="shared" si="1"/>
        <v>1.4979947134126932</v>
      </c>
      <c r="BN12" s="9">
        <f t="shared" si="1"/>
        <v>1.3672400605486119</v>
      </c>
      <c r="BO12" s="9">
        <f t="shared" si="1"/>
        <v>1.3639447701021765</v>
      </c>
      <c r="BP12" s="9">
        <f t="shared" si="1"/>
        <v>1.3128173895557165</v>
      </c>
      <c r="BQ12" s="9">
        <f t="shared" si="1"/>
        <v>1.2484533338457304</v>
      </c>
      <c r="BR12" s="9">
        <f t="shared" si="1"/>
        <v>1.2224308816353644</v>
      </c>
      <c r="BS12" s="9">
        <f t="shared" si="1"/>
        <v>1.1953756422203397</v>
      </c>
      <c r="BT12" s="9">
        <f t="shared" si="1"/>
        <v>1.1777527477210035</v>
      </c>
      <c r="BU12" s="9">
        <f t="shared" si="1"/>
        <v>1.1562246570197778</v>
      </c>
      <c r="BV12" s="9">
        <f t="shared" si="1"/>
        <v>1.1575705083881407</v>
      </c>
      <c r="BW12" s="9">
        <f t="shared" si="1"/>
        <v>1.1187753020011011</v>
      </c>
      <c r="BX12" s="9">
        <f t="shared" si="1"/>
        <v>1.1033878101296883</v>
      </c>
      <c r="BY12" s="9">
        <f t="shared" si="1"/>
        <v>1.0654041866154875</v>
      </c>
      <c r="BZ12" s="9">
        <f t="shared" si="1"/>
        <v>1.0493204165663346</v>
      </c>
      <c r="CA12" s="9">
        <f t="shared" si="1"/>
        <v>1.0602185452084498</v>
      </c>
      <c r="CB12" s="9">
        <f t="shared" si="1"/>
        <v>1.141716063843998</v>
      </c>
      <c r="CC12" s="9">
        <f t="shared" si="1"/>
        <v>1.104497987095248</v>
      </c>
      <c r="CD12" s="9">
        <f t="shared" ref="CD12:EL12" si="2">AVERAGE(CD8:CD11)</f>
        <v>1.0838813163451844</v>
      </c>
      <c r="CE12" s="9">
        <f t="shared" si="2"/>
        <v>1.1093723354657077</v>
      </c>
      <c r="CF12" s="9">
        <f t="shared" si="2"/>
        <v>1.1235186754689341</v>
      </c>
      <c r="CG12" s="9">
        <f t="shared" si="2"/>
        <v>1.1260558871010715</v>
      </c>
      <c r="CH12" s="9">
        <f t="shared" si="2"/>
        <v>1.1053292801182029</v>
      </c>
      <c r="CI12" s="9">
        <f t="shared" si="2"/>
        <v>1.1215929216174509</v>
      </c>
      <c r="CJ12" s="9">
        <f t="shared" si="2"/>
        <v>1.0963811909912269</v>
      </c>
      <c r="CK12" s="9">
        <f t="shared" si="2"/>
        <v>1.0992291933592786</v>
      </c>
      <c r="CL12" s="9">
        <f t="shared" si="2"/>
        <v>1.1434474574358893</v>
      </c>
      <c r="CM12" s="9">
        <f t="shared" si="2"/>
        <v>1.1702899145528549</v>
      </c>
      <c r="CN12" s="9">
        <f t="shared" si="2"/>
        <v>1.1589357171169103</v>
      </c>
      <c r="CO12" s="9">
        <f t="shared" si="2"/>
        <v>1.1451731289085232</v>
      </c>
      <c r="CP12" s="9">
        <f t="shared" si="2"/>
        <v>1.1286352669702384</v>
      </c>
      <c r="CQ12" s="9">
        <f t="shared" si="2"/>
        <v>1.1795626652971483</v>
      </c>
      <c r="CR12" s="9">
        <f t="shared" si="2"/>
        <v>1.1433453936818878</v>
      </c>
      <c r="CS12" s="9">
        <f t="shared" si="2"/>
        <v>1.1462383746178348</v>
      </c>
      <c r="CT12" s="9">
        <f t="shared" si="2"/>
        <v>1.1348207057912201</v>
      </c>
      <c r="CU12" s="9">
        <f t="shared" si="2"/>
        <v>1.1272074481179368</v>
      </c>
      <c r="CV12" s="9">
        <f t="shared" si="2"/>
        <v>1.1809061309904638</v>
      </c>
      <c r="CW12" s="9">
        <f t="shared" si="2"/>
        <v>1.1320891757881855</v>
      </c>
      <c r="CX12" s="9">
        <f t="shared" si="2"/>
        <v>1.1510144621269882</v>
      </c>
      <c r="CY12" s="9">
        <f t="shared" si="2"/>
        <v>1.1015764498058178</v>
      </c>
      <c r="CZ12" s="9">
        <f t="shared" si="2"/>
        <v>1.1103038510530614</v>
      </c>
      <c r="DA12" s="9">
        <f t="shared" si="2"/>
        <v>1.135356267309271</v>
      </c>
      <c r="DB12" s="9">
        <f t="shared" si="2"/>
        <v>1.1722323188582531</v>
      </c>
      <c r="DC12" s="9">
        <f t="shared" si="2"/>
        <v>1.1421051755955638</v>
      </c>
      <c r="DD12" s="9">
        <f t="shared" si="2"/>
        <v>1.1226755949546328</v>
      </c>
      <c r="DE12" s="9">
        <f t="shared" si="2"/>
        <v>1.1649440796873567</v>
      </c>
      <c r="DF12" s="9">
        <f t="shared" si="2"/>
        <v>1.1673807027893508</v>
      </c>
      <c r="DG12" s="9">
        <f t="shared" si="2"/>
        <v>1.1314860025813045</v>
      </c>
      <c r="DH12" s="9">
        <f t="shared" si="2"/>
        <v>1.1424227955762785</v>
      </c>
      <c r="DI12" s="9">
        <f t="shared" si="2"/>
        <v>1.1931424203503911</v>
      </c>
      <c r="DJ12" s="9">
        <f t="shared" si="2"/>
        <v>1.1609089647930533</v>
      </c>
      <c r="DK12" s="9">
        <f t="shared" si="2"/>
        <v>1.147191057865552</v>
      </c>
      <c r="DL12" s="9">
        <f t="shared" si="2"/>
        <v>1.1076489990936744</v>
      </c>
      <c r="DM12" s="9">
        <f t="shared" si="2"/>
        <v>1.1334176925373174</v>
      </c>
      <c r="DN12" s="9">
        <f t="shared" si="2"/>
        <v>1.152768418455445</v>
      </c>
      <c r="DO12" s="9">
        <f t="shared" si="2"/>
        <v>1.1721034611915335</v>
      </c>
      <c r="DP12" s="9">
        <f t="shared" si="2"/>
        <v>1.14430916612327</v>
      </c>
      <c r="DQ12" s="9">
        <f t="shared" si="2"/>
        <v>1.1905704771996213</v>
      </c>
      <c r="DR12" s="9">
        <f t="shared" si="2"/>
        <v>1.1694407165404264</v>
      </c>
      <c r="DS12" s="9">
        <f t="shared" si="2"/>
        <v>1.1416318718963074</v>
      </c>
      <c r="DT12" s="9">
        <f t="shared" si="2"/>
        <v>1.1602335473290086</v>
      </c>
      <c r="DU12" s="9">
        <f t="shared" si="2"/>
        <v>1.1494288326508599</v>
      </c>
      <c r="DV12" s="9">
        <f t="shared" si="2"/>
        <v>1.2001574788685541</v>
      </c>
      <c r="DW12" s="9">
        <f t="shared" si="2"/>
        <v>1.1756418036373595</v>
      </c>
      <c r="DX12" s="9">
        <f t="shared" si="2"/>
        <v>1.1950587935662222</v>
      </c>
      <c r="DY12" s="9">
        <f t="shared" si="2"/>
        <v>1.127867239160633</v>
      </c>
      <c r="DZ12" s="9">
        <f t="shared" si="2"/>
        <v>1.1475157805883021</v>
      </c>
      <c r="EA12" s="9">
        <f t="shared" si="2"/>
        <v>1.1272662545611443</v>
      </c>
      <c r="EB12" s="9">
        <f t="shared" si="2"/>
        <v>1.1555573666676791</v>
      </c>
      <c r="EC12" s="9">
        <f t="shared" si="2"/>
        <v>1.1919569233841341</v>
      </c>
      <c r="ED12" s="9">
        <f t="shared" si="2"/>
        <v>1.1812825468940185</v>
      </c>
      <c r="EE12" s="9">
        <f t="shared" si="2"/>
        <v>1.1200957956334567</v>
      </c>
      <c r="EF12" s="9">
        <f t="shared" si="2"/>
        <v>1.2076153705532744</v>
      </c>
      <c r="EG12" s="9">
        <f t="shared" si="2"/>
        <v>1.1927440075605773</v>
      </c>
      <c r="EH12" s="9">
        <f t="shared" si="2"/>
        <v>1.214441727316073</v>
      </c>
      <c r="EI12" s="9">
        <f t="shared" si="2"/>
        <v>1.2224774026419438</v>
      </c>
      <c r="EJ12" s="9">
        <f t="shared" si="2"/>
        <v>1.1790361597983223</v>
      </c>
      <c r="EK12" s="9">
        <f t="shared" si="2"/>
        <v>1.2000563790837304</v>
      </c>
      <c r="EL12" s="9">
        <f t="shared" si="2"/>
        <v>1.1863566972838326</v>
      </c>
      <c r="EN12" s="126"/>
      <c r="EO12" s="94"/>
      <c r="EP12" s="67" t="s">
        <v>10</v>
      </c>
      <c r="EQ12" s="1">
        <f t="shared" ref="EQ12:FB12" si="3">AVERAGE(EQ8:EQ11)</f>
        <v>0.70442216761973264</v>
      </c>
      <c r="ER12" s="1">
        <f t="shared" si="3"/>
        <v>0.68946378850902246</v>
      </c>
      <c r="ES12" s="1">
        <f t="shared" si="3"/>
        <v>0.67239781188212155</v>
      </c>
      <c r="ET12" s="1">
        <f t="shared" si="3"/>
        <v>0.73588741598038776</v>
      </c>
      <c r="EU12" s="1">
        <f t="shared" si="3"/>
        <v>0.74788766201956092</v>
      </c>
      <c r="EV12" s="1">
        <f t="shared" si="3"/>
        <v>0.77794196045102471</v>
      </c>
      <c r="EW12" s="1">
        <f t="shared" si="3"/>
        <v>0.6473323421035313</v>
      </c>
      <c r="EX12" s="1">
        <f t="shared" si="3"/>
        <v>0.6475326904658486</v>
      </c>
      <c r="EY12" s="1">
        <f t="shared" si="3"/>
        <v>0.70829395752579538</v>
      </c>
      <c r="EZ12" s="1">
        <f t="shared" si="3"/>
        <v>0.75368901889964657</v>
      </c>
      <c r="FA12" s="1">
        <f t="shared" si="3"/>
        <v>0.72400030317047537</v>
      </c>
      <c r="FB12" s="1">
        <f t="shared" si="3"/>
        <v>0.77759506203743367</v>
      </c>
    </row>
    <row r="13" spans="3:158" ht="14.4" customHeight="1" x14ac:dyDescent="0.3">
      <c r="C13" s="126"/>
      <c r="D13" s="95"/>
      <c r="E13" s="67" t="s">
        <v>1</v>
      </c>
      <c r="F13" s="9">
        <f>STDEV(F8:F11)/SQRT(4)</f>
        <v>1.2832347087125667E-2</v>
      </c>
      <c r="G13" s="9">
        <f t="shared" ref="G13:M13" si="4">STDEV(G8:G11)/SQRT(4)</f>
        <v>3.8912494344891808E-2</v>
      </c>
      <c r="H13" s="9">
        <f t="shared" si="4"/>
        <v>1.5123408749128011E-2</v>
      </c>
      <c r="I13" s="9">
        <f t="shared" si="4"/>
        <v>2.711097564194432E-2</v>
      </c>
      <c r="J13" s="9">
        <f t="shared" si="4"/>
        <v>1.932178068866474E-2</v>
      </c>
      <c r="K13" s="9">
        <f t="shared" si="4"/>
        <v>2.1375715821600281E-2</v>
      </c>
      <c r="L13" s="9">
        <f t="shared" si="4"/>
        <v>2.0234028184985719E-2</v>
      </c>
      <c r="M13" s="9">
        <f t="shared" si="4"/>
        <v>0</v>
      </c>
      <c r="O13" s="126"/>
      <c r="P13" s="95"/>
      <c r="Q13" s="67" t="s">
        <v>1</v>
      </c>
      <c r="R13" s="9">
        <f t="shared" ref="R13:CC13" si="5">STDEV(R8:R11)/SQRT(4)</f>
        <v>2.906275009908988E-2</v>
      </c>
      <c r="S13" s="9">
        <f t="shared" si="5"/>
        <v>2.7490459044501286E-2</v>
      </c>
      <c r="T13" s="9">
        <f t="shared" si="5"/>
        <v>2.7118090303422777E-2</v>
      </c>
      <c r="U13" s="9">
        <f t="shared" si="5"/>
        <v>1.2175852580914448E-2</v>
      </c>
      <c r="V13" s="9">
        <f t="shared" si="5"/>
        <v>2.3247622222791964E-2</v>
      </c>
      <c r="W13" s="9">
        <f t="shared" si="5"/>
        <v>9.039513602481718E-3</v>
      </c>
      <c r="X13" s="9">
        <f t="shared" si="5"/>
        <v>2.4870673304850301E-2</v>
      </c>
      <c r="Y13" s="9">
        <f t="shared" si="5"/>
        <v>2.0409069859887389E-2</v>
      </c>
      <c r="Z13" s="9">
        <f t="shared" si="5"/>
        <v>1.6423553317630318E-2</v>
      </c>
      <c r="AA13" s="9">
        <f t="shared" si="5"/>
        <v>1.5155448677280397E-2</v>
      </c>
      <c r="AB13" s="9">
        <f t="shared" si="5"/>
        <v>4.5013159021854939E-2</v>
      </c>
      <c r="AC13" s="9">
        <f t="shared" si="5"/>
        <v>1.4546214061358089E-2</v>
      </c>
      <c r="AD13" s="9">
        <f t="shared" si="5"/>
        <v>2.3424650851839993E-2</v>
      </c>
      <c r="AE13" s="9">
        <f t="shared" si="5"/>
        <v>3.1332311751958303E-2</v>
      </c>
      <c r="AF13" s="9">
        <f t="shared" si="5"/>
        <v>3.6609706922207809E-2</v>
      </c>
      <c r="AG13" s="9">
        <f t="shared" si="5"/>
        <v>2.4402236662612965E-2</v>
      </c>
      <c r="AH13" s="9">
        <f t="shared" si="5"/>
        <v>1.6862529085445211E-2</v>
      </c>
      <c r="AI13" s="9">
        <f t="shared" si="5"/>
        <v>1.9703891354451629E-2</v>
      </c>
      <c r="AJ13" s="9">
        <f t="shared" si="5"/>
        <v>1.6186240394400603E-2</v>
      </c>
      <c r="AK13" s="9">
        <f t="shared" si="5"/>
        <v>2.0622705343246468E-2</v>
      </c>
      <c r="AL13" s="9">
        <f t="shared" si="5"/>
        <v>2.15920131084185E-2</v>
      </c>
      <c r="AM13" s="9">
        <f t="shared" si="5"/>
        <v>2.3229451261340191E-2</v>
      </c>
      <c r="AN13" s="9">
        <f t="shared" si="5"/>
        <v>3.062556512060767E-2</v>
      </c>
      <c r="AO13" s="9">
        <f t="shared" si="5"/>
        <v>3.2065490154926331E-2</v>
      </c>
      <c r="AP13" s="9">
        <f t="shared" si="5"/>
        <v>7.1595600189573753E-3</v>
      </c>
      <c r="AQ13" s="9">
        <f t="shared" si="5"/>
        <v>1.7156265227982144E-2</v>
      </c>
      <c r="AR13" s="9">
        <f t="shared" si="5"/>
        <v>8.4764052809703765E-3</v>
      </c>
      <c r="AS13" s="9">
        <f t="shared" si="5"/>
        <v>2.4127610056485376E-2</v>
      </c>
      <c r="AT13" s="9">
        <f t="shared" si="5"/>
        <v>2.7904765259753547E-2</v>
      </c>
      <c r="AU13" s="9">
        <f t="shared" si="5"/>
        <v>2.2163836363611873E-2</v>
      </c>
      <c r="AV13" s="9">
        <f t="shared" si="5"/>
        <v>1.236390263260684E-2</v>
      </c>
      <c r="AW13" s="9">
        <f t="shared" si="5"/>
        <v>2.6283713402473426E-2</v>
      </c>
      <c r="AX13" s="9">
        <f t="shared" si="5"/>
        <v>3.2059041293586589E-2</v>
      </c>
      <c r="AY13" s="9">
        <f t="shared" si="5"/>
        <v>2.4940728671905721E-2</v>
      </c>
      <c r="AZ13" s="9">
        <f t="shared" si="5"/>
        <v>1.219184029960892E-2</v>
      </c>
      <c r="BA13" s="9">
        <f t="shared" si="5"/>
        <v>1.8936624534134132E-2</v>
      </c>
      <c r="BB13" s="9">
        <f t="shared" si="5"/>
        <v>1.5637269794033095E-2</v>
      </c>
      <c r="BC13" s="9">
        <f t="shared" si="5"/>
        <v>2.0741441485190071E-2</v>
      </c>
      <c r="BD13" s="9">
        <f t="shared" si="5"/>
        <v>2.4582802291495471E-2</v>
      </c>
      <c r="BE13" s="9">
        <f t="shared" si="5"/>
        <v>4.2155734559959829E-2</v>
      </c>
      <c r="BF13" s="9">
        <f t="shared" si="5"/>
        <v>2.3463842552681906E-2</v>
      </c>
      <c r="BG13" s="9">
        <f t="shared" si="5"/>
        <v>3.7171284844489248E-2</v>
      </c>
      <c r="BH13" s="9">
        <f t="shared" si="5"/>
        <v>1.6525152263715832E-2</v>
      </c>
      <c r="BI13" s="9">
        <f t="shared" si="5"/>
        <v>0.10193075370147879</v>
      </c>
      <c r="BJ13" s="9">
        <f t="shared" si="5"/>
        <v>0.1346151467912991</v>
      </c>
      <c r="BK13" s="9">
        <f t="shared" si="5"/>
        <v>0.10326198417360757</v>
      </c>
      <c r="BL13" s="9">
        <f t="shared" si="5"/>
        <v>0.11479956910359641</v>
      </c>
      <c r="BM13" s="9">
        <f t="shared" si="5"/>
        <v>0.13147061876595242</v>
      </c>
      <c r="BN13" s="9">
        <f t="shared" si="5"/>
        <v>0.14416145164012234</v>
      </c>
      <c r="BO13" s="9">
        <f t="shared" si="5"/>
        <v>0.10400914757477843</v>
      </c>
      <c r="BP13" s="9">
        <f t="shared" si="5"/>
        <v>9.1065834401389947E-2</v>
      </c>
      <c r="BQ13" s="9">
        <f t="shared" si="5"/>
        <v>0.1012493337000881</v>
      </c>
      <c r="BR13" s="9">
        <f t="shared" si="5"/>
        <v>7.3314357574350134E-2</v>
      </c>
      <c r="BS13" s="9">
        <f t="shared" si="5"/>
        <v>8.0869564604792596E-2</v>
      </c>
      <c r="BT13" s="9">
        <f t="shared" si="5"/>
        <v>8.3177592080680443E-2</v>
      </c>
      <c r="BU13" s="9">
        <f t="shared" si="5"/>
        <v>8.0309042414415957E-2</v>
      </c>
      <c r="BV13" s="9">
        <f t="shared" si="5"/>
        <v>8.9932826166135724E-2</v>
      </c>
      <c r="BW13" s="9">
        <f t="shared" si="5"/>
        <v>8.3802745196078443E-2</v>
      </c>
      <c r="BX13" s="9">
        <f t="shared" si="5"/>
        <v>5.3276857574385265E-2</v>
      </c>
      <c r="BY13" s="9">
        <f t="shared" si="5"/>
        <v>2.8044253656271511E-2</v>
      </c>
      <c r="BZ13" s="9">
        <f t="shared" si="5"/>
        <v>5.2870429630519869E-2</v>
      </c>
      <c r="CA13" s="9">
        <f t="shared" si="5"/>
        <v>8.9437128615062311E-2</v>
      </c>
      <c r="CB13" s="9">
        <f t="shared" si="5"/>
        <v>6.8881246656948211E-2</v>
      </c>
      <c r="CC13" s="9">
        <f t="shared" si="5"/>
        <v>7.4833660441835995E-2</v>
      </c>
      <c r="CD13" s="9">
        <f t="shared" ref="CD13:EL13" si="6">STDEV(CD8:CD11)/SQRT(4)</f>
        <v>8.4635095715679495E-2</v>
      </c>
      <c r="CE13" s="9">
        <f t="shared" si="6"/>
        <v>8.4879830649024976E-2</v>
      </c>
      <c r="CF13" s="9">
        <f t="shared" si="6"/>
        <v>7.3442226314591061E-2</v>
      </c>
      <c r="CG13" s="9">
        <f t="shared" si="6"/>
        <v>8.2353116297010448E-2</v>
      </c>
      <c r="CH13" s="9">
        <f t="shared" si="6"/>
        <v>8.3199154006527887E-2</v>
      </c>
      <c r="CI13" s="9">
        <f t="shared" si="6"/>
        <v>6.8406777777219055E-2</v>
      </c>
      <c r="CJ13" s="9">
        <f t="shared" si="6"/>
        <v>7.634488892686267E-2</v>
      </c>
      <c r="CK13" s="9">
        <f t="shared" si="6"/>
        <v>6.3176359648027383E-2</v>
      </c>
      <c r="CL13" s="9">
        <f t="shared" si="6"/>
        <v>7.638821953346564E-2</v>
      </c>
      <c r="CM13" s="9">
        <f t="shared" si="6"/>
        <v>6.5156512927645821E-2</v>
      </c>
      <c r="CN13" s="9">
        <f t="shared" si="6"/>
        <v>5.4037628081816801E-2</v>
      </c>
      <c r="CO13" s="9">
        <f t="shared" si="6"/>
        <v>6.2193785384767247E-2</v>
      </c>
      <c r="CP13" s="9">
        <f t="shared" si="6"/>
        <v>8.5908109460805404E-2</v>
      </c>
      <c r="CQ13" s="9">
        <f t="shared" si="6"/>
        <v>4.3375344111872161E-2</v>
      </c>
      <c r="CR13" s="9">
        <f t="shared" si="6"/>
        <v>5.6428019528821531E-2</v>
      </c>
      <c r="CS13" s="9">
        <f t="shared" si="6"/>
        <v>8.5832514778329053E-2</v>
      </c>
      <c r="CT13" s="9">
        <f t="shared" si="6"/>
        <v>8.0731370324451213E-2</v>
      </c>
      <c r="CU13" s="9">
        <f t="shared" si="6"/>
        <v>6.7813714794692628E-2</v>
      </c>
      <c r="CV13" s="9">
        <f t="shared" si="6"/>
        <v>5.9047099620886417E-2</v>
      </c>
      <c r="CW13" s="9">
        <f t="shared" si="6"/>
        <v>6.4524996029617768E-2</v>
      </c>
      <c r="CX13" s="9">
        <f t="shared" si="6"/>
        <v>7.6103090303318799E-2</v>
      </c>
      <c r="CY13" s="9">
        <f t="shared" si="6"/>
        <v>7.6874716303528295E-2</v>
      </c>
      <c r="CZ13" s="9">
        <f t="shared" si="6"/>
        <v>5.8623759860389917E-2</v>
      </c>
      <c r="DA13" s="9">
        <f t="shared" si="6"/>
        <v>9.639804033677607E-2</v>
      </c>
      <c r="DB13" s="9">
        <f t="shared" si="6"/>
        <v>7.3177370573322548E-2</v>
      </c>
      <c r="DC13" s="9">
        <f t="shared" si="6"/>
        <v>7.334990436469864E-2</v>
      </c>
      <c r="DD13" s="9">
        <f t="shared" si="6"/>
        <v>7.9635655297496194E-2</v>
      </c>
      <c r="DE13" s="9">
        <f t="shared" si="6"/>
        <v>5.9825729165203519E-2</v>
      </c>
      <c r="DF13" s="9">
        <f t="shared" si="6"/>
        <v>4.9576176689571295E-2</v>
      </c>
      <c r="DG13" s="9">
        <f t="shared" si="6"/>
        <v>7.0599723382601398E-2</v>
      </c>
      <c r="DH13" s="9">
        <f t="shared" si="6"/>
        <v>5.7919581434017493E-2</v>
      </c>
      <c r="DI13" s="9">
        <f t="shared" si="6"/>
        <v>6.8723218699831459E-2</v>
      </c>
      <c r="DJ13" s="9">
        <f t="shared" si="6"/>
        <v>5.4036481846386993E-2</v>
      </c>
      <c r="DK13" s="9">
        <f t="shared" si="6"/>
        <v>6.1603573434901741E-2</v>
      </c>
      <c r="DL13" s="9">
        <f t="shared" si="6"/>
        <v>4.9335744178192878E-2</v>
      </c>
      <c r="DM13" s="9">
        <f t="shared" si="6"/>
        <v>4.3090187004733063E-2</v>
      </c>
      <c r="DN13" s="9">
        <f t="shared" si="6"/>
        <v>5.8750883710922699E-2</v>
      </c>
      <c r="DO13" s="9">
        <f t="shared" si="6"/>
        <v>4.9328603348114633E-2</v>
      </c>
      <c r="DP13" s="9">
        <f t="shared" si="6"/>
        <v>6.8216405664626598E-2</v>
      </c>
      <c r="DQ13" s="9">
        <f t="shared" si="6"/>
        <v>3.5399407052769845E-2</v>
      </c>
      <c r="DR13" s="9">
        <f t="shared" si="6"/>
        <v>3.9853766465763892E-2</v>
      </c>
      <c r="DS13" s="9">
        <f t="shared" si="6"/>
        <v>5.5030510981974284E-2</v>
      </c>
      <c r="DT13" s="9">
        <f t="shared" si="6"/>
        <v>4.0630784447457241E-2</v>
      </c>
      <c r="DU13" s="9">
        <f t="shared" si="6"/>
        <v>4.0450511576501258E-2</v>
      </c>
      <c r="DV13" s="9">
        <f t="shared" si="6"/>
        <v>3.4824874569432861E-2</v>
      </c>
      <c r="DW13" s="9">
        <f t="shared" si="6"/>
        <v>3.9008539150323519E-2</v>
      </c>
      <c r="DX13" s="9">
        <f t="shared" si="6"/>
        <v>5.1106814301475297E-2</v>
      </c>
      <c r="DY13" s="9">
        <f t="shared" si="6"/>
        <v>6.3813307880956391E-2</v>
      </c>
      <c r="DZ13" s="9">
        <f t="shared" si="6"/>
        <v>3.941186973179462E-2</v>
      </c>
      <c r="EA13" s="9">
        <f t="shared" si="6"/>
        <v>5.7825875243500122E-2</v>
      </c>
      <c r="EB13" s="9">
        <f t="shared" si="6"/>
        <v>5.2819411460167678E-2</v>
      </c>
      <c r="EC13" s="9">
        <f t="shared" si="6"/>
        <v>3.3310253635024767E-2</v>
      </c>
      <c r="ED13" s="9">
        <f t="shared" si="6"/>
        <v>4.8228486751675959E-2</v>
      </c>
      <c r="EE13" s="9">
        <f t="shared" si="6"/>
        <v>4.7842450054227326E-2</v>
      </c>
      <c r="EF13" s="9">
        <f t="shared" si="6"/>
        <v>5.1873577026615061E-2</v>
      </c>
      <c r="EG13" s="9">
        <f t="shared" si="6"/>
        <v>4.1916003969485825E-2</v>
      </c>
      <c r="EH13" s="9">
        <f t="shared" si="6"/>
        <v>3.4018591324311238E-2</v>
      </c>
      <c r="EI13" s="9">
        <f t="shared" si="6"/>
        <v>3.2273041847095708E-2</v>
      </c>
      <c r="EJ13" s="9">
        <f t="shared" si="6"/>
        <v>4.2530099381778597E-2</v>
      </c>
      <c r="EK13" s="9">
        <f t="shared" si="6"/>
        <v>4.1860195360660671E-2</v>
      </c>
      <c r="EL13" s="9">
        <f t="shared" si="6"/>
        <v>5.4023217614532867E-2</v>
      </c>
      <c r="EN13" s="126"/>
      <c r="EO13" s="95"/>
      <c r="EP13" s="71" t="s">
        <v>1</v>
      </c>
      <c r="EQ13" s="47">
        <f>STDEV(EQ8:EQ11)/SQRT(4)</f>
        <v>3.8375830576544978E-2</v>
      </c>
      <c r="ER13" s="47">
        <f t="shared" ref="ER13:EV13" si="7">STDEV(ER8:ER11)/SQRT(4)</f>
        <v>2.64003535064939E-2</v>
      </c>
      <c r="ES13" s="47">
        <f t="shared" si="7"/>
        <v>1.9534788000868438E-2</v>
      </c>
      <c r="ET13" s="47">
        <f t="shared" si="7"/>
        <v>3.513875846982966E-2</v>
      </c>
      <c r="EU13" s="47">
        <f t="shared" si="7"/>
        <v>4.9525962416547623E-2</v>
      </c>
      <c r="EV13" s="47">
        <f t="shared" si="7"/>
        <v>2.25477591192942E-2</v>
      </c>
      <c r="EW13" s="47">
        <f>STDEV(EW8:EW11)/SQRT(4)</f>
        <v>4.4035235852547615E-2</v>
      </c>
      <c r="EX13" s="47">
        <f t="shared" ref="EX13:FB13" si="8">STDEV(EX8:EX11)/SQRT(4)</f>
        <v>4.5054472673792811E-2</v>
      </c>
      <c r="EY13" s="47">
        <f t="shared" si="8"/>
        <v>3.9449093409925487E-2</v>
      </c>
      <c r="EZ13" s="47">
        <f t="shared" si="8"/>
        <v>3.0951926206650653E-2</v>
      </c>
      <c r="FA13" s="47">
        <f t="shared" si="8"/>
        <v>5.8874633742431806E-2</v>
      </c>
      <c r="FB13" s="47">
        <f t="shared" si="8"/>
        <v>4.9643239596341544E-2</v>
      </c>
    </row>
    <row r="14" spans="3:158" ht="14.4" customHeight="1" x14ac:dyDescent="0.3">
      <c r="C14" s="126"/>
      <c r="D14" s="127" t="s">
        <v>7</v>
      </c>
      <c r="E14" s="5">
        <v>5</v>
      </c>
      <c r="F14" s="51">
        <v>-2.0158744722774537E-2</v>
      </c>
      <c r="G14" s="51">
        <v>0.15124398549616294</v>
      </c>
      <c r="H14" s="51">
        <v>0.17458929184305363</v>
      </c>
      <c r="I14" s="51">
        <v>0.43278263146403223</v>
      </c>
      <c r="J14" s="51">
        <v>0.51958283091226054</v>
      </c>
      <c r="K14" s="51">
        <v>0.7377302168941694</v>
      </c>
      <c r="L14" s="51">
        <v>0.84709868223481799</v>
      </c>
      <c r="M14" s="51">
        <v>1</v>
      </c>
      <c r="O14" s="126"/>
      <c r="P14" s="127" t="s">
        <v>7</v>
      </c>
      <c r="Q14" s="5">
        <v>5</v>
      </c>
      <c r="R14" s="51">
        <v>-0.13101891895371767</v>
      </c>
      <c r="S14" s="51">
        <v>1.0783954433095257</v>
      </c>
      <c r="T14" s="51">
        <v>1.1565192635583434</v>
      </c>
      <c r="U14" s="51">
        <v>1.0957210241357462</v>
      </c>
      <c r="V14" s="51">
        <v>0.98582265405786362</v>
      </c>
      <c r="W14" s="51">
        <v>0.9912364035451281</v>
      </c>
      <c r="X14" s="51">
        <v>0.98817573242230738</v>
      </c>
      <c r="Y14" s="51">
        <v>1.1751077654966495</v>
      </c>
      <c r="Z14" s="51">
        <v>1.2317203286079108</v>
      </c>
      <c r="AA14" s="51">
        <v>1.0118543451432569</v>
      </c>
      <c r="AB14" s="51">
        <v>0.98643230935362436</v>
      </c>
      <c r="AC14" s="51">
        <v>0.95941839926392847</v>
      </c>
      <c r="AD14" s="51">
        <v>0.94272159135416633</v>
      </c>
      <c r="AE14" s="51">
        <v>0.96936968368010612</v>
      </c>
      <c r="AF14" s="51">
        <v>0.97550706093759898</v>
      </c>
      <c r="AG14" s="51">
        <v>0.95955940729303357</v>
      </c>
      <c r="AH14" s="51">
        <v>1.0073212393743989</v>
      </c>
      <c r="AI14" s="51">
        <v>0.97373028211968238</v>
      </c>
      <c r="AJ14" s="51">
        <v>0.98807063337037915</v>
      </c>
      <c r="AK14" s="51">
        <v>1.0086614965764074</v>
      </c>
      <c r="AL14" s="51">
        <v>0.96596269827282744</v>
      </c>
      <c r="AM14" s="51">
        <v>0.98964360067330104</v>
      </c>
      <c r="AN14" s="51">
        <v>0.98878935299532389</v>
      </c>
      <c r="AO14" s="51">
        <v>0.96923307073630427</v>
      </c>
      <c r="AP14" s="51">
        <v>0.96925519549693451</v>
      </c>
      <c r="AQ14" s="51">
        <v>0.95744521160307972</v>
      </c>
      <c r="AR14" s="51">
        <v>0.9822457200203516</v>
      </c>
      <c r="AS14" s="51">
        <v>0.95418029553784134</v>
      </c>
      <c r="AT14" s="51">
        <v>0.97395086785382368</v>
      </c>
      <c r="AU14" s="51">
        <v>0.98032184691830915</v>
      </c>
      <c r="AV14" s="51">
        <v>0.96327461761414879</v>
      </c>
      <c r="AW14" s="51">
        <v>0.94689184413973138</v>
      </c>
      <c r="AX14" s="51">
        <v>0.99139162456705698</v>
      </c>
      <c r="AY14" s="51">
        <v>0.99324129075610423</v>
      </c>
      <c r="AZ14" s="51">
        <v>0.98699427191082911</v>
      </c>
      <c r="BA14" s="51">
        <v>0.9964005796342198</v>
      </c>
      <c r="BB14" s="51">
        <v>0.98483451939127298</v>
      </c>
      <c r="BC14" s="51">
        <v>0.98731148696848037</v>
      </c>
      <c r="BD14" s="51">
        <v>0.95210593883681349</v>
      </c>
      <c r="BE14" s="51">
        <v>0.98860804471082397</v>
      </c>
      <c r="BF14" s="51">
        <v>1.0034422538665735</v>
      </c>
      <c r="BG14" s="51">
        <v>1.0026442146024215</v>
      </c>
      <c r="BH14" s="51">
        <v>0.98648638929336752</v>
      </c>
      <c r="BI14" s="51">
        <v>1.3822554579703663</v>
      </c>
      <c r="BJ14" s="51">
        <v>1.8386676986434864</v>
      </c>
      <c r="BK14" s="51">
        <v>1.7020594618314833</v>
      </c>
      <c r="BL14" s="51">
        <v>1.6200136506412768</v>
      </c>
      <c r="BM14" s="51">
        <v>1.5216061693060459</v>
      </c>
      <c r="BN14" s="51">
        <v>1.423830204641062</v>
      </c>
      <c r="BO14" s="51">
        <v>1.3559824154362081</v>
      </c>
      <c r="BP14" s="51">
        <v>1.2614965314856474</v>
      </c>
      <c r="BQ14" s="51">
        <v>1.2026655442072147</v>
      </c>
      <c r="BR14" s="51">
        <v>1.1512355295501926</v>
      </c>
      <c r="BS14" s="51">
        <v>1.0911758207812055</v>
      </c>
      <c r="BT14" s="51">
        <v>1.1258559134589863</v>
      </c>
      <c r="BU14" s="51">
        <v>1.0728323803132382</v>
      </c>
      <c r="BV14" s="51">
        <v>1.0541226659064824</v>
      </c>
      <c r="BW14" s="51">
        <v>1.0728259888328198</v>
      </c>
      <c r="BX14" s="51">
        <v>1.0284376435427574</v>
      </c>
      <c r="BY14" s="51">
        <v>1.0750638208195749</v>
      </c>
      <c r="BZ14" s="51">
        <v>1.0244678970921486</v>
      </c>
      <c r="CA14" s="51">
        <v>1.0704267572487556</v>
      </c>
      <c r="CB14" s="51">
        <v>1.0293762193231102</v>
      </c>
      <c r="CC14" s="51">
        <v>1.0469083471871918</v>
      </c>
      <c r="CD14" s="51">
        <v>1.0330931589336136</v>
      </c>
      <c r="CE14" s="51">
        <v>1.0329033789956188</v>
      </c>
      <c r="CF14" s="51">
        <v>1.0262368779543731</v>
      </c>
      <c r="CG14" s="51">
        <v>1.0651929981964854</v>
      </c>
      <c r="CH14" s="51">
        <v>1.1075297804311555</v>
      </c>
      <c r="CI14" s="51">
        <v>1.053396364912734</v>
      </c>
      <c r="CJ14" s="51">
        <v>1.052643124591859</v>
      </c>
      <c r="CK14" s="51">
        <v>1.0466477855296119</v>
      </c>
      <c r="CL14" s="51">
        <v>1.1242592684361157</v>
      </c>
      <c r="CM14" s="51">
        <v>1.0806762152136358</v>
      </c>
      <c r="CN14" s="51">
        <v>1.0850765025160232</v>
      </c>
      <c r="CO14" s="51">
        <v>1.1592996795752442</v>
      </c>
      <c r="CP14" s="51">
        <v>1.0897898418337602</v>
      </c>
      <c r="CQ14" s="51">
        <v>1.1440356518345103</v>
      </c>
      <c r="CR14" s="51">
        <v>1.1300358827326427</v>
      </c>
      <c r="CS14" s="51">
        <v>1.1325351130595005</v>
      </c>
      <c r="CT14" s="51">
        <v>1.1106307236683364</v>
      </c>
      <c r="CU14" s="51">
        <v>1.1366278385878299</v>
      </c>
      <c r="CV14" s="51">
        <v>1.1684822004724247</v>
      </c>
      <c r="CW14" s="51">
        <v>1.1585320360113693</v>
      </c>
      <c r="CX14" s="51">
        <v>1.1257064814176545</v>
      </c>
      <c r="CY14" s="51">
        <v>1.1249658956897479</v>
      </c>
      <c r="CZ14" s="51">
        <v>1.1673656520371025</v>
      </c>
      <c r="DA14" s="51">
        <v>1.1590141435979708</v>
      </c>
      <c r="DB14" s="51">
        <v>1.1755149290498019</v>
      </c>
      <c r="DC14" s="51">
        <v>1.2078776354877043</v>
      </c>
      <c r="DD14" s="51">
        <v>1.1742586732533027</v>
      </c>
      <c r="DE14" s="51">
        <v>1.2206625714501003</v>
      </c>
      <c r="DF14" s="51">
        <v>1.1821042259907244</v>
      </c>
      <c r="DG14" s="51">
        <v>1.17217245414204</v>
      </c>
      <c r="DH14" s="51">
        <v>1.1494264589016385</v>
      </c>
      <c r="DI14" s="51">
        <v>1.2345891535500952</v>
      </c>
      <c r="DJ14" s="51">
        <v>1.1980739059461329</v>
      </c>
      <c r="DK14" s="51">
        <v>1.1530423800773402</v>
      </c>
      <c r="DL14" s="51">
        <v>1.1887353845678543</v>
      </c>
      <c r="DM14" s="51">
        <v>1.1733012928946314</v>
      </c>
      <c r="DN14" s="51">
        <v>1.1770598383700952</v>
      </c>
      <c r="DO14" s="51">
        <v>1.213703436323637</v>
      </c>
      <c r="DP14" s="51">
        <v>1.232777682397777</v>
      </c>
      <c r="DQ14" s="51">
        <v>1.2256790240232391</v>
      </c>
      <c r="DR14" s="51">
        <v>1.2042709667264346</v>
      </c>
      <c r="DS14" s="51">
        <v>1.2143302917846741</v>
      </c>
      <c r="DT14" s="51">
        <v>1.2423081854401115</v>
      </c>
      <c r="DU14" s="51">
        <v>1.1923989693973676</v>
      </c>
      <c r="DV14" s="51">
        <v>1.2223600515715314</v>
      </c>
      <c r="DW14" s="51">
        <v>1.2518407356402224</v>
      </c>
      <c r="DX14" s="51">
        <v>1.1816978318989302</v>
      </c>
      <c r="DY14" s="51">
        <v>1.2629616632530083</v>
      </c>
      <c r="DZ14" s="51">
        <v>1.2290049847247546</v>
      </c>
      <c r="EA14" s="51">
        <v>1.1976135157072572</v>
      </c>
      <c r="EB14" s="51">
        <v>1.2395821657490691</v>
      </c>
      <c r="EC14" s="51">
        <v>1.2351089203449843</v>
      </c>
      <c r="ED14" s="51">
        <v>1.2614877950591161</v>
      </c>
      <c r="EE14" s="51">
        <v>1.2056865425440899</v>
      </c>
      <c r="EF14" s="51">
        <v>1.2737984019526054</v>
      </c>
      <c r="EG14" s="51">
        <v>1.2661912631928176</v>
      </c>
      <c r="EH14" s="51">
        <v>1.2258788849745137</v>
      </c>
      <c r="EI14" s="51">
        <v>1.2306118671441133</v>
      </c>
      <c r="EJ14" s="51">
        <v>1.2256202014535693</v>
      </c>
      <c r="EK14" s="51">
        <v>1.2731450921952019</v>
      </c>
      <c r="EL14" s="51">
        <v>1.2512786085136349</v>
      </c>
      <c r="EN14" s="126"/>
      <c r="EO14" s="127" t="s">
        <v>7</v>
      </c>
      <c r="EP14" s="5">
        <v>5</v>
      </c>
      <c r="EQ14">
        <v>0.72131749814634827</v>
      </c>
      <c r="ER14">
        <v>0.72697325892047571</v>
      </c>
      <c r="ES14">
        <v>0.76409661294451914</v>
      </c>
      <c r="ET14">
        <v>0.85604863617423277</v>
      </c>
      <c r="EU14">
        <v>0.86164245732623168</v>
      </c>
      <c r="EV14">
        <v>0.8340137041724317</v>
      </c>
      <c r="EW14">
        <v>0.9024531952480993</v>
      </c>
      <c r="EX14">
        <v>0.82113899141643343</v>
      </c>
      <c r="EY14">
        <v>0.79954106843576467</v>
      </c>
      <c r="EZ14">
        <v>0.81085918247945399</v>
      </c>
      <c r="FA14">
        <v>0.84795299472469488</v>
      </c>
      <c r="FB14">
        <v>0.83036258344116798</v>
      </c>
    </row>
    <row r="15" spans="3:158" ht="14.4" customHeight="1" x14ac:dyDescent="0.3">
      <c r="C15" s="126"/>
      <c r="D15" s="128"/>
      <c r="E15" s="5">
        <v>6</v>
      </c>
      <c r="F15" s="51">
        <v>-3.039794445846078E-4</v>
      </c>
      <c r="G15" s="51">
        <v>-9.4346170709492302E-3</v>
      </c>
      <c r="H15" s="51">
        <v>0.10318996295954702</v>
      </c>
      <c r="I15" s="51">
        <v>0.32138838896460936</v>
      </c>
      <c r="J15" s="51">
        <v>0.49557182245895842</v>
      </c>
      <c r="K15" s="51">
        <v>0.67139274566291773</v>
      </c>
      <c r="L15" s="51">
        <v>0.85529723270623104</v>
      </c>
      <c r="M15" s="51">
        <v>1</v>
      </c>
      <c r="O15" s="126"/>
      <c r="P15" s="128"/>
      <c r="Q15" s="5">
        <v>6</v>
      </c>
      <c r="R15" s="51">
        <v>-7.7995276403805588E-2</v>
      </c>
      <c r="S15" s="51">
        <v>1.1596770171256796</v>
      </c>
      <c r="T15" s="51">
        <v>1.0833125876540979</v>
      </c>
      <c r="U15" s="51">
        <v>0.97652973523481934</v>
      </c>
      <c r="V15" s="51">
        <v>0.97958911194935394</v>
      </c>
      <c r="W15" s="51">
        <v>0.95284023682755381</v>
      </c>
      <c r="X15" s="51">
        <v>0.92367642789944027</v>
      </c>
      <c r="Y15" s="51">
        <v>0.97278283483044758</v>
      </c>
      <c r="Z15" s="51">
        <v>0.89469783644368039</v>
      </c>
      <c r="AA15" s="51">
        <v>0.98964698069918811</v>
      </c>
      <c r="AB15" s="51">
        <v>0.96991205423255111</v>
      </c>
      <c r="AC15" s="51">
        <v>0.99143512724768001</v>
      </c>
      <c r="AD15" s="51">
        <v>1.0197374631963587</v>
      </c>
      <c r="AE15" s="51">
        <v>1.0629878052214499</v>
      </c>
      <c r="AF15" s="51">
        <v>0.96030908691220562</v>
      </c>
      <c r="AG15" s="51">
        <v>0.92319468258722692</v>
      </c>
      <c r="AH15" s="51">
        <v>1.0243904620604127</v>
      </c>
      <c r="AI15" s="51">
        <v>0.9539410178420259</v>
      </c>
      <c r="AJ15" s="51">
        <v>1.0230059643015104</v>
      </c>
      <c r="AK15" s="51">
        <v>1.0015562551505539</v>
      </c>
      <c r="AL15" s="51">
        <v>0.93473374715681967</v>
      </c>
      <c r="AM15" s="51">
        <v>0.94417049923633733</v>
      </c>
      <c r="AN15" s="51">
        <v>1.0355661609112277</v>
      </c>
      <c r="AO15" s="51">
        <v>0.94291001304877353</v>
      </c>
      <c r="AP15" s="51">
        <v>1.0508394828652996</v>
      </c>
      <c r="AQ15" s="51">
        <v>0.97193317769673337</v>
      </c>
      <c r="AR15" s="51">
        <v>0.97697853653674727</v>
      </c>
      <c r="AS15" s="51">
        <v>0.98074783844434832</v>
      </c>
      <c r="AT15" s="51">
        <v>1.0001408170381438</v>
      </c>
      <c r="AU15" s="51">
        <v>0.93838581716777858</v>
      </c>
      <c r="AV15" s="51">
        <v>0.96763750738248966</v>
      </c>
      <c r="AW15" s="51">
        <v>1.0526153496537436</v>
      </c>
      <c r="AX15" s="51">
        <v>1.099316948853885</v>
      </c>
      <c r="AY15" s="51">
        <v>1.0369614222075918</v>
      </c>
      <c r="AZ15" s="51">
        <v>0.99500262023374597</v>
      </c>
      <c r="BA15" s="51">
        <v>1.0573217961087422</v>
      </c>
      <c r="BB15" s="51">
        <v>0.98531645307902027</v>
      </c>
      <c r="BC15" s="51">
        <v>1.0416605759126705</v>
      </c>
      <c r="BD15" s="51">
        <v>0.99843925531260069</v>
      </c>
      <c r="BE15" s="51">
        <v>1.0043240146123025</v>
      </c>
      <c r="BF15" s="51">
        <v>1.0181375408333231</v>
      </c>
      <c r="BG15" s="51">
        <v>1.0506111927289588</v>
      </c>
      <c r="BH15" s="51">
        <v>1.0530265455624697</v>
      </c>
      <c r="BI15" s="51">
        <v>2.1358545948061392</v>
      </c>
      <c r="BJ15" s="51">
        <v>2.3609098031118485</v>
      </c>
      <c r="BK15" s="51">
        <v>2.7882846071702949</v>
      </c>
      <c r="BL15" s="51">
        <v>2.6401460041438525</v>
      </c>
      <c r="BM15" s="51">
        <v>2.5980620720289718</v>
      </c>
      <c r="BN15" s="51">
        <v>2.3183644758244117</v>
      </c>
      <c r="BO15" s="51">
        <v>2.037840217135912</v>
      </c>
      <c r="BP15" s="51">
        <v>1.9236279749579823</v>
      </c>
      <c r="BQ15" s="51">
        <v>1.8984970616112686</v>
      </c>
      <c r="BR15" s="51">
        <v>1.8658756764318818</v>
      </c>
      <c r="BS15" s="51">
        <v>1.8106191816933574</v>
      </c>
      <c r="BT15" s="51">
        <v>1.6583232988506798</v>
      </c>
      <c r="BU15" s="51">
        <v>1.5632144376992987</v>
      </c>
      <c r="BV15" s="51">
        <v>1.5948388425751119</v>
      </c>
      <c r="BW15" s="51">
        <v>1.6789133340022362</v>
      </c>
      <c r="BX15" s="51">
        <v>1.6885678212454891</v>
      </c>
      <c r="BY15" s="51">
        <v>1.6070991499765537</v>
      </c>
      <c r="BZ15" s="51">
        <v>1.4904790045184118</v>
      </c>
      <c r="CA15" s="51">
        <v>1.72447137451747</v>
      </c>
      <c r="CB15" s="51">
        <v>1.6396350532536481</v>
      </c>
      <c r="CC15" s="51">
        <v>1.5565743700087189</v>
      </c>
      <c r="CD15" s="51">
        <v>1.6385287405264564</v>
      </c>
      <c r="CE15" s="51">
        <v>1.6512583496872917</v>
      </c>
      <c r="CF15" s="51">
        <v>1.649698513634279</v>
      </c>
      <c r="CG15" s="51">
        <v>1.6090950789194511</v>
      </c>
      <c r="CH15" s="51">
        <v>1.5980478355524148</v>
      </c>
      <c r="CI15" s="51">
        <v>1.5479754329333153</v>
      </c>
      <c r="CJ15" s="51">
        <v>1.6044912335731283</v>
      </c>
      <c r="CK15" s="51">
        <v>1.7064965898143643</v>
      </c>
      <c r="CL15" s="51">
        <v>1.6495785564340011</v>
      </c>
      <c r="CM15" s="51">
        <v>1.7139955516639567</v>
      </c>
      <c r="CN15" s="51">
        <v>1.7207653307948652</v>
      </c>
      <c r="CO15" s="51">
        <v>1.9099338957420144</v>
      </c>
      <c r="CP15" s="51">
        <v>1.4601638298915456</v>
      </c>
      <c r="CQ15" s="51">
        <v>1.7868821554064045</v>
      </c>
      <c r="CR15" s="51">
        <v>1.7172158126066688</v>
      </c>
      <c r="CS15" s="51">
        <v>1.6142548514287693</v>
      </c>
      <c r="CT15" s="51">
        <v>1.698837512615625</v>
      </c>
      <c r="CU15" s="51">
        <v>1.5328363301083698</v>
      </c>
      <c r="CV15" s="51">
        <v>1.7848146391517024</v>
      </c>
      <c r="CW15" s="51">
        <v>1.6395779185064476</v>
      </c>
      <c r="CX15" s="51">
        <v>1.5962675450577744</v>
      </c>
      <c r="CY15" s="51">
        <v>1.7650763101528544</v>
      </c>
      <c r="CZ15" s="51">
        <v>1.6843831443656387</v>
      </c>
      <c r="DA15" s="51">
        <v>1.717702596863518</v>
      </c>
      <c r="DB15" s="51">
        <v>1.7959604022067852</v>
      </c>
      <c r="DC15" s="51">
        <v>1.6367178519741452</v>
      </c>
      <c r="DD15" s="51">
        <v>1.7896902468369429</v>
      </c>
      <c r="DE15" s="51">
        <v>1.6388494722645381</v>
      </c>
      <c r="DF15" s="51">
        <v>1.74745952852813</v>
      </c>
      <c r="DG15" s="51">
        <v>1.6980486281786318</v>
      </c>
      <c r="DH15" s="51">
        <v>1.6636838473976934</v>
      </c>
      <c r="DI15" s="51">
        <v>1.7008461979647624</v>
      </c>
      <c r="DJ15" s="51">
        <v>1.7808786680072657</v>
      </c>
      <c r="DK15" s="51">
        <v>1.6852676992090281</v>
      </c>
      <c r="DL15" s="51">
        <v>1.7624036414026729</v>
      </c>
      <c r="DM15" s="51">
        <v>1.6823535484896486</v>
      </c>
      <c r="DN15" s="51">
        <v>1.7187224340355034</v>
      </c>
      <c r="DO15" s="51">
        <v>1.741167693558336</v>
      </c>
      <c r="DP15" s="51">
        <v>1.5603823233680914</v>
      </c>
      <c r="DQ15" s="51">
        <v>1.6464769210741483</v>
      </c>
      <c r="DR15" s="51">
        <v>1.6133869985818077</v>
      </c>
      <c r="DS15" s="51">
        <v>1.6273047303704293</v>
      </c>
      <c r="DT15" s="51">
        <v>1.7564512893889275</v>
      </c>
      <c r="DU15" s="51">
        <v>1.7239963028005147</v>
      </c>
      <c r="DV15" s="51">
        <v>1.7303280404268351</v>
      </c>
      <c r="DW15" s="51">
        <v>1.7611224670835186</v>
      </c>
      <c r="DX15" s="51">
        <v>1.5090217825742391</v>
      </c>
      <c r="DY15" s="51">
        <v>1.5888487508985929</v>
      </c>
      <c r="DZ15" s="51">
        <v>1.6989614293699964</v>
      </c>
      <c r="EA15" s="51">
        <v>1.5645707621456435</v>
      </c>
      <c r="EB15" s="51">
        <v>1.7816197474902424</v>
      </c>
      <c r="EC15" s="51">
        <v>1.5281201219966445</v>
      </c>
      <c r="ED15" s="51">
        <v>1.6899877345272489</v>
      </c>
      <c r="EE15" s="51">
        <v>1.7574448612012776</v>
      </c>
      <c r="EF15" s="51">
        <v>1.6379247721079591</v>
      </c>
      <c r="EG15" s="51">
        <v>1.6974876228113225</v>
      </c>
      <c r="EH15" s="51">
        <v>1.6192448481975745</v>
      </c>
      <c r="EI15" s="51">
        <v>1.7588489384319648</v>
      </c>
      <c r="EJ15" s="51">
        <v>1.666735928129927</v>
      </c>
      <c r="EK15" s="51">
        <v>1.5837552557769772</v>
      </c>
      <c r="EL15" s="51">
        <v>1.8664110731366002</v>
      </c>
      <c r="EN15" s="126"/>
      <c r="EO15" s="128"/>
      <c r="EP15" s="5">
        <v>6</v>
      </c>
      <c r="EQ15">
        <v>0.56351080314385615</v>
      </c>
      <c r="ER15">
        <v>0.5904330215997794</v>
      </c>
      <c r="ES15">
        <v>0.6221295819099727</v>
      </c>
      <c r="ET15">
        <v>0.78419265248112391</v>
      </c>
      <c r="EU15">
        <v>0.67306968334082351</v>
      </c>
      <c r="EV15">
        <v>0.82286628421172481</v>
      </c>
      <c r="EW15">
        <v>0.61621082084521417</v>
      </c>
      <c r="EX15">
        <v>0.58376504299723142</v>
      </c>
      <c r="EY15">
        <v>0.63539211031040321</v>
      </c>
      <c r="EZ15">
        <v>0.75562903357386746</v>
      </c>
      <c r="FA15">
        <v>0.71044692328902093</v>
      </c>
      <c r="FB15">
        <v>0.6884328070048662</v>
      </c>
    </row>
    <row r="16" spans="3:158" ht="14.4" customHeight="1" x14ac:dyDescent="0.3">
      <c r="C16" s="126"/>
      <c r="D16" s="128"/>
      <c r="E16" s="5">
        <v>7</v>
      </c>
      <c r="F16" s="51">
        <v>-4.1567321829910787E-3</v>
      </c>
      <c r="G16" s="51">
        <v>2.8206376824760188E-3</v>
      </c>
      <c r="H16" s="51">
        <v>0.15471270112987878</v>
      </c>
      <c r="I16" s="51">
        <v>0.36773116689424712</v>
      </c>
      <c r="J16" s="51">
        <v>0.52847730509991908</v>
      </c>
      <c r="K16" s="51">
        <v>0.70072276100573438</v>
      </c>
      <c r="L16" s="51">
        <v>0.87726926724829368</v>
      </c>
      <c r="M16" s="51">
        <v>1</v>
      </c>
      <c r="O16" s="126"/>
      <c r="P16" s="128"/>
      <c r="Q16" s="5">
        <v>7</v>
      </c>
      <c r="R16" s="51">
        <v>-0.18580107083396311</v>
      </c>
      <c r="S16" s="51">
        <v>1.2968163394288015</v>
      </c>
      <c r="T16" s="51">
        <v>1.2761114944945</v>
      </c>
      <c r="U16" s="51">
        <v>1.1306518665850018</v>
      </c>
      <c r="V16" s="51">
        <v>1.0865096361064783</v>
      </c>
      <c r="W16" s="51">
        <v>1.1122687523654446</v>
      </c>
      <c r="X16" s="51">
        <v>0.94667582458820732</v>
      </c>
      <c r="Y16" s="51">
        <v>0.91709356878424941</v>
      </c>
      <c r="Z16" s="51">
        <v>0.88582147156717561</v>
      </c>
      <c r="AA16" s="51">
        <v>0.91996709944225741</v>
      </c>
      <c r="AB16" s="51">
        <v>0.92900457372533163</v>
      </c>
      <c r="AC16" s="51">
        <v>1.044518454569394</v>
      </c>
      <c r="AD16" s="51">
        <v>0.89368613474805503</v>
      </c>
      <c r="AE16" s="51">
        <v>0.98463599477006003</v>
      </c>
      <c r="AF16" s="51">
        <v>0.97973604530082026</v>
      </c>
      <c r="AG16" s="51">
        <v>0.89607699786632333</v>
      </c>
      <c r="AH16" s="51">
        <v>1.0139403912909406</v>
      </c>
      <c r="AI16" s="51">
        <v>0.94087602268479553</v>
      </c>
      <c r="AJ16" s="51">
        <v>1.0587878986193455</v>
      </c>
      <c r="AK16" s="51">
        <v>0.98653272431856687</v>
      </c>
      <c r="AL16" s="51">
        <v>0.98488897926995289</v>
      </c>
      <c r="AM16" s="51">
        <v>0.97466400995074531</v>
      </c>
      <c r="AN16" s="51">
        <v>0.99382381575817913</v>
      </c>
      <c r="AO16" s="51">
        <v>0.97757043276829592</v>
      </c>
      <c r="AP16" s="51">
        <v>1.0281438094906876</v>
      </c>
      <c r="AQ16" s="51">
        <v>0.95836897525889408</v>
      </c>
      <c r="AR16" s="51">
        <v>0.92442996450114157</v>
      </c>
      <c r="AS16" s="51">
        <v>0.99147143371717128</v>
      </c>
      <c r="AT16" s="51">
        <v>0.98011474605591731</v>
      </c>
      <c r="AU16" s="51">
        <v>0.93875930014608822</v>
      </c>
      <c r="AV16" s="51">
        <v>1.0383919188792217</v>
      </c>
      <c r="AW16" s="51">
        <v>0.97744482395276222</v>
      </c>
      <c r="AX16" s="51">
        <v>1.0175343241308719</v>
      </c>
      <c r="AY16" s="51">
        <v>1.0342528062479139</v>
      </c>
      <c r="AZ16" s="51">
        <v>0.98434308006807125</v>
      </c>
      <c r="BA16" s="51">
        <v>0.97690618422315112</v>
      </c>
      <c r="BB16" s="51">
        <v>0.97000935094096441</v>
      </c>
      <c r="BC16" s="51">
        <v>0.88502486353472476</v>
      </c>
      <c r="BD16" s="51">
        <v>1.0481736530762151</v>
      </c>
      <c r="BE16" s="51">
        <v>1.0684978894300898</v>
      </c>
      <c r="BF16" s="51">
        <v>0.92170992578617683</v>
      </c>
      <c r="BG16" s="51">
        <v>1.0164232965109881</v>
      </c>
      <c r="BH16" s="51">
        <v>1.0093411250460209</v>
      </c>
      <c r="BI16" s="51">
        <v>1.8223078501222023</v>
      </c>
      <c r="BJ16" s="51">
        <v>2.0458382627118232</v>
      </c>
      <c r="BK16" s="51">
        <v>1.832303577356222</v>
      </c>
      <c r="BL16" s="51">
        <v>1.6056148390079628</v>
      </c>
      <c r="BM16" s="51">
        <v>1.5354963153574335</v>
      </c>
      <c r="BN16" s="51">
        <v>1.5155376633142585</v>
      </c>
      <c r="BO16" s="51">
        <v>1.4314287967385984</v>
      </c>
      <c r="BP16" s="51">
        <v>1.3987378015323149</v>
      </c>
      <c r="BQ16" s="51">
        <v>1.3261152082858445</v>
      </c>
      <c r="BR16" s="51">
        <v>1.3111363223409607</v>
      </c>
      <c r="BS16" s="51">
        <v>1.2546263888267106</v>
      </c>
      <c r="BT16" s="51">
        <v>1.2870759136647421</v>
      </c>
      <c r="BU16" s="51">
        <v>1.1559615381195039</v>
      </c>
      <c r="BV16" s="51">
        <v>1.2217778223521407</v>
      </c>
      <c r="BW16" s="51">
        <v>1.1759125955470553</v>
      </c>
      <c r="BX16" s="51">
        <v>1.2467858219145949</v>
      </c>
      <c r="BY16" s="51">
        <v>1.2380984108420832</v>
      </c>
      <c r="BZ16" s="51">
        <v>1.1787566367840843</v>
      </c>
      <c r="CA16" s="51">
        <v>1.1637202562147848</v>
      </c>
      <c r="CB16" s="51">
        <v>1.2082256513615253</v>
      </c>
      <c r="CC16" s="51">
        <v>1.1130349259972232</v>
      </c>
      <c r="CD16" s="51">
        <v>1.1848417723935905</v>
      </c>
      <c r="CE16" s="51">
        <v>1.1551753728197884</v>
      </c>
      <c r="CF16" s="51">
        <v>1.2051547978442998</v>
      </c>
      <c r="CG16" s="51">
        <v>1.1741690887499499</v>
      </c>
      <c r="CH16" s="51">
        <v>1.2288291406921328</v>
      </c>
      <c r="CI16" s="51">
        <v>1.1620432692372846</v>
      </c>
      <c r="CJ16" s="51">
        <v>1.2380662173802415</v>
      </c>
      <c r="CK16" s="51">
        <v>1.1807706282892603</v>
      </c>
      <c r="CL16" s="51">
        <v>1.2375678548599083</v>
      </c>
      <c r="CM16" s="51">
        <v>1.1857858920974562</v>
      </c>
      <c r="CN16" s="51">
        <v>1.2304016789238374</v>
      </c>
      <c r="CO16" s="51">
        <v>1.2255243886990637</v>
      </c>
      <c r="CP16" s="51">
        <v>1.2238640667290825</v>
      </c>
      <c r="CQ16" s="51">
        <v>1.1728380356350592</v>
      </c>
      <c r="CR16" s="51">
        <v>1.2054749865621261</v>
      </c>
      <c r="CS16" s="51">
        <v>1.1311682568323402</v>
      </c>
      <c r="CT16" s="51">
        <v>1.2352459525892094</v>
      </c>
      <c r="CU16" s="51">
        <v>1.2043689608177466</v>
      </c>
      <c r="CV16" s="51">
        <v>1.1561297880669352</v>
      </c>
      <c r="CW16" s="51">
        <v>1.1678802927197582</v>
      </c>
      <c r="CX16" s="51">
        <v>1.2545914686379787</v>
      </c>
      <c r="CY16" s="51">
        <v>1.1785019752003689</v>
      </c>
      <c r="CZ16" s="51">
        <v>1.2126495565695539</v>
      </c>
      <c r="DA16" s="51">
        <v>1.2351616896863316</v>
      </c>
      <c r="DB16" s="51">
        <v>1.1627836213065501</v>
      </c>
      <c r="DC16" s="51">
        <v>1.2862785382783986</v>
      </c>
      <c r="DD16" s="51">
        <v>1.1705780440068045</v>
      </c>
      <c r="DE16" s="51">
        <v>1.201622984907077</v>
      </c>
      <c r="DF16" s="51">
        <v>1.2046508528797972</v>
      </c>
      <c r="DG16" s="51">
        <v>1.1630251486982217</v>
      </c>
      <c r="DH16" s="51">
        <v>1.2010738949881286</v>
      </c>
      <c r="DI16" s="51">
        <v>1.210448490288843</v>
      </c>
      <c r="DJ16" s="51">
        <v>1.2564880222736943</v>
      </c>
      <c r="DK16" s="51">
        <v>1.2484208436879063</v>
      </c>
      <c r="DL16" s="51">
        <v>1.253255050321771</v>
      </c>
      <c r="DM16" s="51">
        <v>1.2565588218929722</v>
      </c>
      <c r="DN16" s="51">
        <v>1.2404635210834429</v>
      </c>
      <c r="DO16" s="51">
        <v>1.188298423528678</v>
      </c>
      <c r="DP16" s="51">
        <v>1.2080499105528248</v>
      </c>
      <c r="DQ16" s="51">
        <v>1.2233737556980673</v>
      </c>
      <c r="DR16" s="51">
        <v>1.2435772973910426</v>
      </c>
      <c r="DS16" s="51">
        <v>1.1718147429561916</v>
      </c>
      <c r="DT16" s="51">
        <v>1.261043876774641</v>
      </c>
      <c r="DU16" s="51">
        <v>1.2425140180528289</v>
      </c>
      <c r="DV16" s="51">
        <v>1.1775137051498146</v>
      </c>
      <c r="DW16" s="51">
        <v>1.1554652326793629</v>
      </c>
      <c r="DX16" s="51">
        <v>1.2038107055901055</v>
      </c>
      <c r="DY16" s="51">
        <v>1.223787103670479</v>
      </c>
      <c r="DZ16" s="51">
        <v>1.2620083414829073</v>
      </c>
      <c r="EA16" s="51">
        <v>1.22180976513657</v>
      </c>
      <c r="EB16" s="51">
        <v>1.2391807152476557</v>
      </c>
      <c r="EC16" s="51">
        <v>1.2255462220212487</v>
      </c>
      <c r="ED16" s="51">
        <v>1.187908895453065</v>
      </c>
      <c r="EE16" s="51">
        <v>1.1924845366988677</v>
      </c>
      <c r="EF16" s="51">
        <v>1.2075244776016334</v>
      </c>
      <c r="EG16" s="51">
        <v>1.148644289681845</v>
      </c>
      <c r="EH16" s="51">
        <v>1.1772120109584445</v>
      </c>
      <c r="EI16" s="51">
        <v>1.2907157536453882</v>
      </c>
      <c r="EJ16" s="51">
        <v>1.2324608183438095</v>
      </c>
      <c r="EK16" s="51">
        <v>1.2570370076675061</v>
      </c>
      <c r="EL16" s="51">
        <v>1.1579300268788626</v>
      </c>
      <c r="EN16" s="126"/>
      <c r="EO16" s="128"/>
      <c r="EP16" s="5">
        <v>7</v>
      </c>
      <c r="EQ16">
        <v>0.76139425489870283</v>
      </c>
      <c r="ER16">
        <v>0.76040904962464728</v>
      </c>
      <c r="ES16">
        <v>0.88776164394463686</v>
      </c>
      <c r="ET16">
        <v>0.85421963244161414</v>
      </c>
      <c r="EU16">
        <v>0.83861984445233695</v>
      </c>
      <c r="EV16">
        <v>0.92210084972981032</v>
      </c>
      <c r="EW16">
        <v>0.7687204576701191</v>
      </c>
      <c r="EX16">
        <v>0.79267382605879344</v>
      </c>
      <c r="EY16">
        <v>0.86427037647560878</v>
      </c>
      <c r="EZ16">
        <v>0.74951194410502042</v>
      </c>
      <c r="FA16">
        <v>0.87164877452417144</v>
      </c>
      <c r="FB16">
        <v>0.78345926201991001</v>
      </c>
    </row>
    <row r="17" spans="3:158" ht="14.4" customHeight="1" x14ac:dyDescent="0.3">
      <c r="C17" s="126"/>
      <c r="D17" s="128"/>
      <c r="E17" s="5">
        <v>8</v>
      </c>
      <c r="F17" s="51">
        <v>-2.2908642976883109E-2</v>
      </c>
      <c r="G17" s="51">
        <v>-2.5817867021818902E-2</v>
      </c>
      <c r="H17" s="51">
        <v>4.7405736971590916E-2</v>
      </c>
      <c r="I17" s="51">
        <v>0.21217651732387433</v>
      </c>
      <c r="J17" s="51">
        <v>0.43460510853249068</v>
      </c>
      <c r="K17" s="51">
        <v>0.62449963202639414</v>
      </c>
      <c r="L17" s="51">
        <v>0.77774175343825069</v>
      </c>
      <c r="M17" s="51">
        <v>1</v>
      </c>
      <c r="O17" s="126"/>
      <c r="P17" s="128"/>
      <c r="Q17" s="5">
        <v>8</v>
      </c>
      <c r="R17" s="51">
        <v>-0.12040171760415275</v>
      </c>
      <c r="S17" s="51">
        <v>1.1715438554537292</v>
      </c>
      <c r="T17" s="51">
        <v>1.2870640477140229</v>
      </c>
      <c r="U17" s="51">
        <v>1.099571511932762</v>
      </c>
      <c r="V17" s="51">
        <v>1.1295129034157396</v>
      </c>
      <c r="W17" s="51">
        <v>1.1391928863749563</v>
      </c>
      <c r="X17" s="51">
        <v>1.1367935616229692</v>
      </c>
      <c r="Y17" s="51">
        <v>0.9593454596127069</v>
      </c>
      <c r="Z17" s="51">
        <v>1.1264801569964107</v>
      </c>
      <c r="AA17" s="51">
        <v>1.0216537525494302</v>
      </c>
      <c r="AB17" s="51">
        <v>1.1040251790929867</v>
      </c>
      <c r="AC17" s="51">
        <v>0.94844497670302863</v>
      </c>
      <c r="AD17" s="51">
        <v>1.005451577207066</v>
      </c>
      <c r="AE17" s="51">
        <v>1.1437136814645217</v>
      </c>
      <c r="AF17" s="51">
        <v>0.91430348155591012</v>
      </c>
      <c r="AG17" s="51">
        <v>0.93536938050560803</v>
      </c>
      <c r="AH17" s="51">
        <v>0.94013469266564975</v>
      </c>
      <c r="AI17" s="51">
        <v>0.90989408701381569</v>
      </c>
      <c r="AJ17" s="51">
        <v>0.91649925945360688</v>
      </c>
      <c r="AK17" s="51">
        <v>0.81368004536602134</v>
      </c>
      <c r="AL17" s="51">
        <v>0.88635071882444227</v>
      </c>
      <c r="AM17" s="51">
        <v>1.0736737384359778</v>
      </c>
      <c r="AN17" s="51">
        <v>0.87722077572892621</v>
      </c>
      <c r="AO17" s="51">
        <v>1.0263467467842722</v>
      </c>
      <c r="AP17" s="51">
        <v>1.0358132057550806</v>
      </c>
      <c r="AQ17" s="51">
        <v>0.98631628183673214</v>
      </c>
      <c r="AR17" s="51">
        <v>1.0037645454408113</v>
      </c>
      <c r="AS17" s="51">
        <v>0.92776318482522813</v>
      </c>
      <c r="AT17" s="51">
        <v>0.94514032878938037</v>
      </c>
      <c r="AU17" s="51">
        <v>0.97745895658210913</v>
      </c>
      <c r="AV17" s="51">
        <v>0.87815137476528637</v>
      </c>
      <c r="AW17" s="51">
        <v>0.96186118996099346</v>
      </c>
      <c r="AX17" s="51">
        <v>1.1302659113416487</v>
      </c>
      <c r="AY17" s="51">
        <v>0.88347774084870878</v>
      </c>
      <c r="AZ17" s="51">
        <v>0.93429972913533332</v>
      </c>
      <c r="BA17" s="51">
        <v>0.86912835516377029</v>
      </c>
      <c r="BB17" s="51">
        <v>0.95560461900196092</v>
      </c>
      <c r="BC17" s="51">
        <v>0.99730029410563159</v>
      </c>
      <c r="BD17" s="51">
        <v>0.91055940548915359</v>
      </c>
      <c r="BE17" s="51">
        <v>1.0360013120189944</v>
      </c>
      <c r="BF17" s="51">
        <v>1.0032266331599784</v>
      </c>
      <c r="BG17" s="51">
        <v>0.91378093365351798</v>
      </c>
      <c r="BH17" s="51">
        <v>1.0838195216511217</v>
      </c>
      <c r="BI17" s="51">
        <v>1.8522964393728272</v>
      </c>
      <c r="BJ17" s="51">
        <v>2.370144461352198</v>
      </c>
      <c r="BK17" s="51">
        <v>1.9528050748915708</v>
      </c>
      <c r="BL17" s="51">
        <v>1.8942195172842926</v>
      </c>
      <c r="BM17" s="51">
        <v>1.8213177185878919</v>
      </c>
      <c r="BN17" s="51">
        <v>1.7209693297898572</v>
      </c>
      <c r="BO17" s="51">
        <v>1.5229754122321018</v>
      </c>
      <c r="BP17" s="51">
        <v>1.4193658949235715</v>
      </c>
      <c r="BQ17" s="51">
        <v>1.4612897021559537</v>
      </c>
      <c r="BR17" s="51">
        <v>1.5244736085476482</v>
      </c>
      <c r="BS17" s="51">
        <v>1.3639609554358174</v>
      </c>
      <c r="BT17" s="51">
        <v>1.3276149369412027</v>
      </c>
      <c r="BU17" s="51">
        <v>1.2436428346619139</v>
      </c>
      <c r="BV17" s="51">
        <v>1.354574876821524</v>
      </c>
      <c r="BW17" s="51">
        <v>1.3030513239934012</v>
      </c>
      <c r="BX17" s="51">
        <v>1.277631061585826</v>
      </c>
      <c r="BY17" s="51">
        <v>1.2188544303984885</v>
      </c>
      <c r="BZ17" s="51">
        <v>1.3180063240392437</v>
      </c>
      <c r="CA17" s="51">
        <v>1.2299802350197677</v>
      </c>
      <c r="CB17" s="51">
        <v>1.1138052607744031</v>
      </c>
      <c r="CC17" s="51">
        <v>1.1101447906926738</v>
      </c>
      <c r="CD17" s="51">
        <v>1.1940205737113132</v>
      </c>
      <c r="CE17" s="51">
        <v>1.1277711412597469</v>
      </c>
      <c r="CF17" s="51">
        <v>1.134858194978378</v>
      </c>
      <c r="CG17" s="51">
        <v>1.0858864059468096</v>
      </c>
      <c r="CH17" s="51">
        <v>1.1112819158582785</v>
      </c>
      <c r="CI17" s="51">
        <v>1.1976074552503744</v>
      </c>
      <c r="CJ17" s="51">
        <v>1.0960792992859465</v>
      </c>
      <c r="CK17" s="51">
        <v>1.1989224040248687</v>
      </c>
      <c r="CL17" s="51">
        <v>1.2647764822179346</v>
      </c>
      <c r="CM17" s="51">
        <v>1.2073140473629584</v>
      </c>
      <c r="CN17" s="51">
        <v>1.3071142148244101</v>
      </c>
      <c r="CO17" s="51">
        <v>1.2676904247215237</v>
      </c>
      <c r="CP17" s="51">
        <v>0.98982885161951717</v>
      </c>
      <c r="CQ17" s="51">
        <v>1.3159205725179723</v>
      </c>
      <c r="CR17" s="51">
        <v>1.225686051312076</v>
      </c>
      <c r="CS17" s="51">
        <v>1.0476827189571856</v>
      </c>
      <c r="CT17" s="51">
        <v>1.2664333991692507</v>
      </c>
      <c r="CU17" s="51">
        <v>1.1949124101794579</v>
      </c>
      <c r="CV17" s="51">
        <v>1.2564488984779347</v>
      </c>
      <c r="CW17" s="51">
        <v>1.078479404797245</v>
      </c>
      <c r="CX17" s="51">
        <v>1.2467427023364175</v>
      </c>
      <c r="CY17" s="51">
        <v>1.1201494713226221</v>
      </c>
      <c r="CZ17" s="51">
        <v>1.1151436963771906</v>
      </c>
      <c r="DA17" s="51">
        <v>1.2487887699319349</v>
      </c>
      <c r="DB17" s="51">
        <v>1.2613901324996348</v>
      </c>
      <c r="DC17" s="51">
        <v>1.2974417349636924</v>
      </c>
      <c r="DD17" s="51">
        <v>1.1583930485439498</v>
      </c>
      <c r="DE17" s="51">
        <v>1.3863994171642149</v>
      </c>
      <c r="DF17" s="51">
        <v>1.1491158751737436</v>
      </c>
      <c r="DG17" s="51">
        <v>1.1589478954802896</v>
      </c>
      <c r="DH17" s="51">
        <v>1.1658841237834616</v>
      </c>
      <c r="DI17" s="51">
        <v>1.2100332590072098</v>
      </c>
      <c r="DJ17" s="51">
        <v>1.1705492444344741</v>
      </c>
      <c r="DK17" s="51">
        <v>1.1270601182594986</v>
      </c>
      <c r="DL17" s="51">
        <v>1.1798686847213675</v>
      </c>
      <c r="DM17" s="51">
        <v>1.0914516353492927</v>
      </c>
      <c r="DN17" s="51">
        <v>1.1253605604475443</v>
      </c>
      <c r="DO17" s="51">
        <v>1.3011531927589541</v>
      </c>
      <c r="DP17" s="51">
        <v>1.1952452038556418</v>
      </c>
      <c r="DQ17" s="51">
        <v>1.2363252853933022</v>
      </c>
      <c r="DR17" s="51">
        <v>1.2734927413519828</v>
      </c>
      <c r="DS17" s="51">
        <v>1.2211741949003809</v>
      </c>
      <c r="DT17" s="51">
        <v>1.225344402900937</v>
      </c>
      <c r="DU17" s="51">
        <v>1.1052362870905572</v>
      </c>
      <c r="DV17" s="51">
        <v>1.3318652169110263</v>
      </c>
      <c r="DW17" s="51">
        <v>1.1509685141908335</v>
      </c>
      <c r="DX17" s="51">
        <v>1.3435474273216419</v>
      </c>
      <c r="DY17" s="51">
        <v>1.2446806154117578</v>
      </c>
      <c r="DZ17" s="51">
        <v>1.2228904930855358</v>
      </c>
      <c r="EA17" s="51">
        <v>1.1936259949071935</v>
      </c>
      <c r="EB17" s="51">
        <v>1.1484323069389124</v>
      </c>
      <c r="EC17" s="51">
        <v>1.2639770689376626</v>
      </c>
      <c r="ED17" s="51">
        <v>1.3091024322362921</v>
      </c>
      <c r="EE17" s="51">
        <v>1.3298893668839826</v>
      </c>
      <c r="EF17" s="51">
        <v>1.1162206315215004</v>
      </c>
      <c r="EG17" s="51">
        <v>1.1439676612719645</v>
      </c>
      <c r="EH17" s="51">
        <v>1.3490194112254168</v>
      </c>
      <c r="EI17" s="51">
        <v>1.3064626278429765</v>
      </c>
      <c r="EJ17" s="51">
        <v>1.2120437518411686</v>
      </c>
      <c r="EK17" s="51">
        <v>1.3517973813301161</v>
      </c>
      <c r="EL17" s="51">
        <v>1.471431717378908</v>
      </c>
      <c r="EN17" s="126"/>
      <c r="EO17" s="128"/>
      <c r="EP17" s="5">
        <v>8</v>
      </c>
      <c r="EQ17">
        <v>0.59887503183458246</v>
      </c>
      <c r="ER17">
        <v>0.61913150342414458</v>
      </c>
      <c r="ES17">
        <v>0.74677550486562261</v>
      </c>
      <c r="ET17">
        <v>0.76363486740575059</v>
      </c>
      <c r="EU17">
        <v>0.84978245347848647</v>
      </c>
      <c r="EV17">
        <v>0.77454831411978498</v>
      </c>
      <c r="EW17">
        <v>0.55700471586479117</v>
      </c>
      <c r="EX17">
        <v>0.64328262941824066</v>
      </c>
      <c r="EY17">
        <v>0.73635075515041792</v>
      </c>
      <c r="EZ17">
        <v>0.70038073146939661</v>
      </c>
      <c r="FA17">
        <v>0.9206049443760751</v>
      </c>
      <c r="FB17">
        <v>0.83825656396696002</v>
      </c>
    </row>
    <row r="18" spans="3:158" ht="14.4" customHeight="1" x14ac:dyDescent="0.3">
      <c r="C18" s="126"/>
      <c r="D18" s="128"/>
      <c r="E18" s="5" t="s">
        <v>10</v>
      </c>
      <c r="F18" s="9">
        <f t="shared" ref="F18:M18" si="9">AVERAGE(F14,F15,F16,F17)</f>
        <v>-1.1882024831808334E-2</v>
      </c>
      <c r="G18" s="9">
        <f t="shared" si="9"/>
        <v>2.9703034771467705E-2</v>
      </c>
      <c r="H18" s="9">
        <f t="shared" si="9"/>
        <v>0.11997442322601759</v>
      </c>
      <c r="I18" s="9">
        <f t="shared" si="9"/>
        <v>0.33351967616169076</v>
      </c>
      <c r="J18" s="9">
        <f t="shared" si="9"/>
        <v>0.49455926675090717</v>
      </c>
      <c r="K18" s="9">
        <f t="shared" si="9"/>
        <v>0.68358633889730391</v>
      </c>
      <c r="L18" s="9">
        <f t="shared" si="9"/>
        <v>0.83935173390689832</v>
      </c>
      <c r="M18" s="9">
        <f t="shared" si="9"/>
        <v>1</v>
      </c>
      <c r="O18" s="126"/>
      <c r="P18" s="128"/>
      <c r="Q18" s="5" t="s">
        <v>10</v>
      </c>
      <c r="R18" s="9">
        <f t="shared" ref="R18:CC18" si="10">AVERAGE(R14:R17)</f>
        <v>-0.12880424594890977</v>
      </c>
      <c r="S18" s="9">
        <f t="shared" si="10"/>
        <v>1.1766081638294339</v>
      </c>
      <c r="T18" s="9">
        <f t="shared" si="10"/>
        <v>1.2007518483552411</v>
      </c>
      <c r="U18" s="9">
        <f t="shared" si="10"/>
        <v>1.0756185344720823</v>
      </c>
      <c r="V18" s="9">
        <f t="shared" si="10"/>
        <v>1.045358576382359</v>
      </c>
      <c r="W18" s="9">
        <f t="shared" si="10"/>
        <v>1.0488845697782707</v>
      </c>
      <c r="X18" s="9">
        <f t="shared" si="10"/>
        <v>0.99883038663323109</v>
      </c>
      <c r="Y18" s="9">
        <f t="shared" si="10"/>
        <v>1.0060824071810135</v>
      </c>
      <c r="Z18" s="9">
        <f t="shared" si="10"/>
        <v>1.0346799484037943</v>
      </c>
      <c r="AA18" s="9">
        <f t="shared" si="10"/>
        <v>0.98578054445853303</v>
      </c>
      <c r="AB18" s="9">
        <f t="shared" si="10"/>
        <v>0.99734352910112345</v>
      </c>
      <c r="AC18" s="9">
        <f t="shared" si="10"/>
        <v>0.9859542394460078</v>
      </c>
      <c r="AD18" s="9">
        <f t="shared" si="10"/>
        <v>0.96539919162641152</v>
      </c>
      <c r="AE18" s="9">
        <f t="shared" si="10"/>
        <v>1.0401767912840345</v>
      </c>
      <c r="AF18" s="9">
        <f t="shared" si="10"/>
        <v>0.95746391867663372</v>
      </c>
      <c r="AG18" s="9">
        <f t="shared" si="10"/>
        <v>0.92855011706304791</v>
      </c>
      <c r="AH18" s="9">
        <f t="shared" si="10"/>
        <v>0.99644669634785044</v>
      </c>
      <c r="AI18" s="9">
        <f t="shared" si="10"/>
        <v>0.94461035241507985</v>
      </c>
      <c r="AJ18" s="9">
        <f t="shared" si="10"/>
        <v>0.99659093893621042</v>
      </c>
      <c r="AK18" s="9">
        <f t="shared" si="10"/>
        <v>0.95260763035288742</v>
      </c>
      <c r="AL18" s="9">
        <f t="shared" si="10"/>
        <v>0.94298403588101054</v>
      </c>
      <c r="AM18" s="9">
        <f t="shared" si="10"/>
        <v>0.99553796207409029</v>
      </c>
      <c r="AN18" s="9">
        <f t="shared" si="10"/>
        <v>0.97385002634841422</v>
      </c>
      <c r="AO18" s="9">
        <f t="shared" si="10"/>
        <v>0.97901506583441145</v>
      </c>
      <c r="AP18" s="9">
        <f t="shared" si="10"/>
        <v>1.0210129234020007</v>
      </c>
      <c r="AQ18" s="9">
        <f t="shared" si="10"/>
        <v>0.96851591159885986</v>
      </c>
      <c r="AR18" s="9">
        <f t="shared" si="10"/>
        <v>0.97185469162476301</v>
      </c>
      <c r="AS18" s="9">
        <f t="shared" si="10"/>
        <v>0.96354068813114724</v>
      </c>
      <c r="AT18" s="9">
        <f t="shared" si="10"/>
        <v>0.97483668993431638</v>
      </c>
      <c r="AU18" s="9">
        <f t="shared" si="10"/>
        <v>0.95873148020357124</v>
      </c>
      <c r="AV18" s="9">
        <f t="shared" si="10"/>
        <v>0.96186385466028668</v>
      </c>
      <c r="AW18" s="9">
        <f t="shared" si="10"/>
        <v>0.98470330192680766</v>
      </c>
      <c r="AX18" s="9">
        <f t="shared" si="10"/>
        <v>1.0596272022233657</v>
      </c>
      <c r="AY18" s="9">
        <f t="shared" si="10"/>
        <v>0.98698331501507974</v>
      </c>
      <c r="AZ18" s="9">
        <f t="shared" si="10"/>
        <v>0.97515992533699491</v>
      </c>
      <c r="BA18" s="9">
        <f t="shared" si="10"/>
        <v>0.97493922878247086</v>
      </c>
      <c r="BB18" s="9">
        <f t="shared" si="10"/>
        <v>0.97394123560330459</v>
      </c>
      <c r="BC18" s="9">
        <f t="shared" si="10"/>
        <v>0.97782430513037677</v>
      </c>
      <c r="BD18" s="9">
        <f t="shared" si="10"/>
        <v>0.97731956317869573</v>
      </c>
      <c r="BE18" s="9">
        <f t="shared" si="10"/>
        <v>1.0243578151930528</v>
      </c>
      <c r="BF18" s="9">
        <f t="shared" si="10"/>
        <v>0.98662908841151298</v>
      </c>
      <c r="BG18" s="9">
        <f t="shared" si="10"/>
        <v>0.99586490937397154</v>
      </c>
      <c r="BH18" s="9">
        <f t="shared" si="10"/>
        <v>1.0331683953882449</v>
      </c>
      <c r="BI18" s="9">
        <f t="shared" si="10"/>
        <v>1.7981785855678836</v>
      </c>
      <c r="BJ18" s="9">
        <f t="shared" si="10"/>
        <v>2.1538900564548387</v>
      </c>
      <c r="BK18" s="9">
        <f t="shared" si="10"/>
        <v>2.0688631803123929</v>
      </c>
      <c r="BL18" s="9">
        <f t="shared" si="10"/>
        <v>1.939998502769346</v>
      </c>
      <c r="BM18" s="9">
        <f t="shared" si="10"/>
        <v>1.8691205688200858</v>
      </c>
      <c r="BN18" s="9">
        <f t="shared" si="10"/>
        <v>1.7446754183923974</v>
      </c>
      <c r="BO18" s="9">
        <f t="shared" si="10"/>
        <v>1.5870567103857049</v>
      </c>
      <c r="BP18" s="9">
        <f t="shared" si="10"/>
        <v>1.5008070507248792</v>
      </c>
      <c r="BQ18" s="9">
        <f t="shared" si="10"/>
        <v>1.4721418790650704</v>
      </c>
      <c r="BR18" s="9">
        <f t="shared" si="10"/>
        <v>1.4631802842176709</v>
      </c>
      <c r="BS18" s="9">
        <f t="shared" si="10"/>
        <v>1.3800955866842726</v>
      </c>
      <c r="BT18" s="9">
        <f t="shared" si="10"/>
        <v>1.3497175157289025</v>
      </c>
      <c r="BU18" s="9">
        <f t="shared" si="10"/>
        <v>1.2589127976984889</v>
      </c>
      <c r="BV18" s="9">
        <f t="shared" si="10"/>
        <v>1.3063285519138148</v>
      </c>
      <c r="BW18" s="9">
        <f t="shared" si="10"/>
        <v>1.3076758105938782</v>
      </c>
      <c r="BX18" s="9">
        <f t="shared" si="10"/>
        <v>1.3103555870721668</v>
      </c>
      <c r="BY18" s="9">
        <f t="shared" si="10"/>
        <v>1.2847789530091751</v>
      </c>
      <c r="BZ18" s="9">
        <f t="shared" si="10"/>
        <v>1.2529274656084721</v>
      </c>
      <c r="CA18" s="9">
        <f t="shared" si="10"/>
        <v>1.2971496557501945</v>
      </c>
      <c r="CB18" s="9">
        <f t="shared" si="10"/>
        <v>1.2477605461781716</v>
      </c>
      <c r="CC18" s="9">
        <f t="shared" si="10"/>
        <v>1.206665608471452</v>
      </c>
      <c r="CD18" s="9">
        <f t="shared" ref="CD18:EL18" si="11">AVERAGE(CD14:CD17)</f>
        <v>1.2626210613912434</v>
      </c>
      <c r="CE18" s="9">
        <f t="shared" si="11"/>
        <v>1.2417770606906116</v>
      </c>
      <c r="CF18" s="9">
        <f t="shared" si="11"/>
        <v>1.2539870961028325</v>
      </c>
      <c r="CG18" s="9">
        <f t="shared" si="11"/>
        <v>1.233585892953174</v>
      </c>
      <c r="CH18" s="9">
        <f t="shared" si="11"/>
        <v>1.2614221681334954</v>
      </c>
      <c r="CI18" s="9">
        <f t="shared" si="11"/>
        <v>1.2402556305834271</v>
      </c>
      <c r="CJ18" s="9">
        <f t="shared" si="11"/>
        <v>1.247819968707794</v>
      </c>
      <c r="CK18" s="9">
        <f t="shared" si="11"/>
        <v>1.2832093519145262</v>
      </c>
      <c r="CL18" s="9">
        <f t="shared" si="11"/>
        <v>1.3190455404869899</v>
      </c>
      <c r="CM18" s="9">
        <f t="shared" si="11"/>
        <v>1.2969429265845018</v>
      </c>
      <c r="CN18" s="9">
        <f t="shared" si="11"/>
        <v>1.3358394317647839</v>
      </c>
      <c r="CO18" s="9">
        <f t="shared" si="11"/>
        <v>1.3906120971844613</v>
      </c>
      <c r="CP18" s="9">
        <f t="shared" si="11"/>
        <v>1.1909116475184764</v>
      </c>
      <c r="CQ18" s="9">
        <f t="shared" si="11"/>
        <v>1.3549191038484865</v>
      </c>
      <c r="CR18" s="9">
        <f t="shared" si="11"/>
        <v>1.3196031833033783</v>
      </c>
      <c r="CS18" s="9">
        <f t="shared" si="11"/>
        <v>1.2314102350694489</v>
      </c>
      <c r="CT18" s="9">
        <f t="shared" si="11"/>
        <v>1.3277868970106053</v>
      </c>
      <c r="CU18" s="9">
        <f t="shared" si="11"/>
        <v>1.2671863849233511</v>
      </c>
      <c r="CV18" s="9">
        <f t="shared" si="11"/>
        <v>1.3414688815422493</v>
      </c>
      <c r="CW18" s="9">
        <f t="shared" si="11"/>
        <v>1.2611174130087051</v>
      </c>
      <c r="CX18" s="9">
        <f t="shared" si="11"/>
        <v>1.3058270493624562</v>
      </c>
      <c r="CY18" s="9">
        <f t="shared" si="11"/>
        <v>1.2971734130913983</v>
      </c>
      <c r="CZ18" s="9">
        <f t="shared" si="11"/>
        <v>1.2948855123373715</v>
      </c>
      <c r="DA18" s="9">
        <f t="shared" si="11"/>
        <v>1.3401668000199387</v>
      </c>
      <c r="DB18" s="9">
        <f t="shared" si="11"/>
        <v>1.3489122712656931</v>
      </c>
      <c r="DC18" s="9">
        <f t="shared" si="11"/>
        <v>1.3570789401759851</v>
      </c>
      <c r="DD18" s="9">
        <f t="shared" si="11"/>
        <v>1.32323000316025</v>
      </c>
      <c r="DE18" s="9">
        <f t="shared" si="11"/>
        <v>1.3618836114464827</v>
      </c>
      <c r="DF18" s="9">
        <f t="shared" si="11"/>
        <v>1.3208326206430987</v>
      </c>
      <c r="DG18" s="9">
        <f t="shared" si="11"/>
        <v>1.2980485316247958</v>
      </c>
      <c r="DH18" s="9">
        <f t="shared" si="11"/>
        <v>1.2950170812677304</v>
      </c>
      <c r="DI18" s="9">
        <f t="shared" si="11"/>
        <v>1.3389792752027276</v>
      </c>
      <c r="DJ18" s="9">
        <f t="shared" si="11"/>
        <v>1.3514974601653917</v>
      </c>
      <c r="DK18" s="9">
        <f t="shared" si="11"/>
        <v>1.3034477603084433</v>
      </c>
      <c r="DL18" s="9">
        <f t="shared" si="11"/>
        <v>1.3460656902534165</v>
      </c>
      <c r="DM18" s="9">
        <f t="shared" si="11"/>
        <v>1.3009163246566362</v>
      </c>
      <c r="DN18" s="9">
        <f t="shared" si="11"/>
        <v>1.3154015884841463</v>
      </c>
      <c r="DO18" s="9">
        <f t="shared" si="11"/>
        <v>1.3610806865424012</v>
      </c>
      <c r="DP18" s="9">
        <f t="shared" si="11"/>
        <v>1.2991137800435837</v>
      </c>
      <c r="DQ18" s="9">
        <f t="shared" si="11"/>
        <v>1.3329637465471893</v>
      </c>
      <c r="DR18" s="9">
        <f t="shared" si="11"/>
        <v>1.3336820010128168</v>
      </c>
      <c r="DS18" s="9">
        <f t="shared" si="11"/>
        <v>1.3086559900029189</v>
      </c>
      <c r="DT18" s="9">
        <f t="shared" si="11"/>
        <v>1.3712869386261544</v>
      </c>
      <c r="DU18" s="9">
        <f t="shared" si="11"/>
        <v>1.3160363943353173</v>
      </c>
      <c r="DV18" s="9">
        <f t="shared" si="11"/>
        <v>1.3655167535148018</v>
      </c>
      <c r="DW18" s="9">
        <f t="shared" si="11"/>
        <v>1.3298492373984845</v>
      </c>
      <c r="DX18" s="9">
        <f t="shared" si="11"/>
        <v>1.3095194368462293</v>
      </c>
      <c r="DY18" s="9">
        <f t="shared" si="11"/>
        <v>1.3300695333084596</v>
      </c>
      <c r="DZ18" s="9">
        <f t="shared" si="11"/>
        <v>1.3532163121657985</v>
      </c>
      <c r="EA18" s="9">
        <f t="shared" si="11"/>
        <v>1.2944050094741661</v>
      </c>
      <c r="EB18" s="9">
        <f t="shared" si="11"/>
        <v>1.3522037338564699</v>
      </c>
      <c r="EC18" s="9">
        <f t="shared" si="11"/>
        <v>1.313188083325135</v>
      </c>
      <c r="ED18" s="9">
        <f t="shared" si="11"/>
        <v>1.3621217143189306</v>
      </c>
      <c r="EE18" s="9">
        <f t="shared" si="11"/>
        <v>1.3713763268320545</v>
      </c>
      <c r="EF18" s="9">
        <f t="shared" si="11"/>
        <v>1.3088670707959245</v>
      </c>
      <c r="EG18" s="9">
        <f t="shared" si="11"/>
        <v>1.3140727092394873</v>
      </c>
      <c r="EH18" s="9">
        <f t="shared" si="11"/>
        <v>1.3428387888389874</v>
      </c>
      <c r="EI18" s="9">
        <f t="shared" si="11"/>
        <v>1.3966597967661107</v>
      </c>
      <c r="EJ18" s="9">
        <f t="shared" si="11"/>
        <v>1.3342151749421185</v>
      </c>
      <c r="EK18" s="9">
        <f t="shared" si="11"/>
        <v>1.3664336842424503</v>
      </c>
      <c r="EL18" s="9">
        <f t="shared" si="11"/>
        <v>1.4367628564770014</v>
      </c>
      <c r="EN18" s="126"/>
      <c r="EO18" s="128"/>
      <c r="EP18" s="5" t="s">
        <v>10</v>
      </c>
      <c r="EQ18" s="1">
        <f t="shared" ref="EQ18:FB18" si="12">AVERAGE(EQ14:EQ17)</f>
        <v>0.66127439700587243</v>
      </c>
      <c r="ER18" s="1">
        <f t="shared" si="12"/>
        <v>0.67423670839226169</v>
      </c>
      <c r="ES18" s="1">
        <f t="shared" si="12"/>
        <v>0.75519083591618785</v>
      </c>
      <c r="ET18" s="1">
        <f t="shared" si="12"/>
        <v>0.81452394712568033</v>
      </c>
      <c r="EU18" s="1">
        <f t="shared" si="12"/>
        <v>0.80577860964946968</v>
      </c>
      <c r="EV18" s="1">
        <f t="shared" si="12"/>
        <v>0.83838228805843795</v>
      </c>
      <c r="EW18" s="74">
        <f t="shared" si="12"/>
        <v>0.71109729740705596</v>
      </c>
      <c r="EX18" s="74">
        <f t="shared" si="12"/>
        <v>0.71021512247267482</v>
      </c>
      <c r="EY18" s="74">
        <f t="shared" si="12"/>
        <v>0.75888857759304862</v>
      </c>
      <c r="EZ18" s="74">
        <f t="shared" si="12"/>
        <v>0.75409522290693465</v>
      </c>
      <c r="FA18" s="74">
        <f t="shared" si="12"/>
        <v>0.83766340922849059</v>
      </c>
      <c r="FB18" s="74">
        <f t="shared" si="12"/>
        <v>0.78512780410822602</v>
      </c>
    </row>
    <row r="19" spans="3:158" ht="14.4" customHeight="1" x14ac:dyDescent="0.3">
      <c r="C19" s="126"/>
      <c r="D19" s="129"/>
      <c r="E19" s="5" t="s">
        <v>1</v>
      </c>
      <c r="F19" s="9">
        <f>STDEV(F14:F17)/SQRT(4)</f>
        <v>5.6555406562155955E-3</v>
      </c>
      <c r="G19" s="9">
        <f t="shared" ref="G19:M19" si="13">STDEV(G14:G17)/SQRT(4)</f>
        <v>4.0936121278555289E-2</v>
      </c>
      <c r="H19" s="9">
        <f t="shared" si="13"/>
        <v>2.8486055297449395E-2</v>
      </c>
      <c r="I19" s="9">
        <f t="shared" si="13"/>
        <v>4.6453283629269301E-2</v>
      </c>
      <c r="J19" s="9">
        <f t="shared" si="13"/>
        <v>2.1158407402108576E-2</v>
      </c>
      <c r="K19" s="9">
        <f t="shared" si="13"/>
        <v>2.3918505966497021E-2</v>
      </c>
      <c r="L19" s="9">
        <f t="shared" si="13"/>
        <v>2.150155647156338E-2</v>
      </c>
      <c r="M19" s="9">
        <f t="shared" si="13"/>
        <v>0</v>
      </c>
      <c r="O19" s="126"/>
      <c r="P19" s="129"/>
      <c r="Q19" s="5" t="s">
        <v>1</v>
      </c>
      <c r="R19" s="10">
        <f t="shared" ref="R19:CC19" si="14">STDEV(R14:R17)/SQRT(4)</f>
        <v>2.2184259983742686E-2</v>
      </c>
      <c r="S19" s="10">
        <f t="shared" si="14"/>
        <v>4.5099939856647134E-2</v>
      </c>
      <c r="T19" s="10">
        <f t="shared" si="14"/>
        <v>4.9055558244564437E-2</v>
      </c>
      <c r="U19" s="10">
        <f t="shared" si="14"/>
        <v>3.3942491803101132E-2</v>
      </c>
      <c r="V19" s="10">
        <f t="shared" si="14"/>
        <v>3.7244137093073539E-2</v>
      </c>
      <c r="W19" s="10">
        <f t="shared" si="14"/>
        <v>4.5388114827161909E-2</v>
      </c>
      <c r="X19" s="10">
        <f t="shared" si="14"/>
        <v>4.7884909910005415E-2</v>
      </c>
      <c r="Y19" s="10">
        <f t="shared" si="14"/>
        <v>5.7577331259553118E-2</v>
      </c>
      <c r="Z19" s="10">
        <f t="shared" si="14"/>
        <v>8.6122987409268062E-2</v>
      </c>
      <c r="AA19" s="10">
        <f t="shared" si="14"/>
        <v>2.2936668268286237E-2</v>
      </c>
      <c r="AB19" s="10">
        <f t="shared" si="14"/>
        <v>3.7552993441140624E-2</v>
      </c>
      <c r="AC19" s="10">
        <f t="shared" si="14"/>
        <v>2.1546273904095095E-2</v>
      </c>
      <c r="AD19" s="10">
        <f t="shared" si="14"/>
        <v>2.9174585728074014E-2</v>
      </c>
      <c r="AE19" s="10">
        <f t="shared" si="14"/>
        <v>4.0144174078916517E-2</v>
      </c>
      <c r="AF19" s="10">
        <f t="shared" si="14"/>
        <v>1.4979210375700359E-2</v>
      </c>
      <c r="AG19" s="10">
        <f t="shared" si="14"/>
        <v>1.3201207593928718E-2</v>
      </c>
      <c r="AH19" s="10">
        <f t="shared" si="14"/>
        <v>1.9096642047100206E-2</v>
      </c>
      <c r="AI19" s="10">
        <f t="shared" si="14"/>
        <v>1.3398370315253814E-2</v>
      </c>
      <c r="AJ19" s="10">
        <f t="shared" si="14"/>
        <v>3.0350024832711153E-2</v>
      </c>
      <c r="AK19" s="10">
        <f t="shared" si="14"/>
        <v>4.6538326193803319E-2</v>
      </c>
      <c r="AL19" s="10">
        <f t="shared" si="14"/>
        <v>2.1524100969629874E-2</v>
      </c>
      <c r="AM19" s="10">
        <f t="shared" si="14"/>
        <v>2.7710228496041017E-2</v>
      </c>
      <c r="AN19" s="10">
        <f t="shared" si="14"/>
        <v>3.3872591039447397E-2</v>
      </c>
      <c r="AO19" s="10">
        <f t="shared" si="14"/>
        <v>1.7420383776360519E-2</v>
      </c>
      <c r="AP19" s="10">
        <f t="shared" si="14"/>
        <v>1.7884779239745758E-2</v>
      </c>
      <c r="AQ19" s="10">
        <f t="shared" si="14"/>
        <v>6.7949221461868718E-3</v>
      </c>
      <c r="AR19" s="10">
        <f t="shared" si="14"/>
        <v>1.6836396019515584E-2</v>
      </c>
      <c r="AS19" s="10">
        <f t="shared" si="14"/>
        <v>1.4270772179522984E-2</v>
      </c>
      <c r="AT19" s="10">
        <f t="shared" si="14"/>
        <v>1.136813994943096E-2</v>
      </c>
      <c r="AU19" s="10">
        <f t="shared" si="14"/>
        <v>1.1653669976306819E-2</v>
      </c>
      <c r="AV19" s="10">
        <f t="shared" si="14"/>
        <v>3.2786746841186785E-2</v>
      </c>
      <c r="AW19" s="10">
        <f t="shared" si="14"/>
        <v>2.348084351836615E-2</v>
      </c>
      <c r="AX19" s="10">
        <f t="shared" si="14"/>
        <v>3.2905176464212912E-2</v>
      </c>
      <c r="AY19" s="10">
        <f t="shared" si="14"/>
        <v>3.5922117309352491E-2</v>
      </c>
      <c r="AZ19" s="10">
        <f t="shared" si="14"/>
        <v>1.3807215094677678E-2</v>
      </c>
      <c r="BA19" s="10">
        <f t="shared" si="14"/>
        <v>3.9208084699149041E-2</v>
      </c>
      <c r="BB19" s="10">
        <f t="shared" si="14"/>
        <v>7.0695970517400579E-3</v>
      </c>
      <c r="BC19" s="10">
        <f t="shared" si="14"/>
        <v>3.3111083987149285E-2</v>
      </c>
      <c r="BD19" s="10">
        <f t="shared" si="14"/>
        <v>2.9663373822250306E-2</v>
      </c>
      <c r="BE19" s="10">
        <f t="shared" si="14"/>
        <v>1.7709028834721953E-2</v>
      </c>
      <c r="BF19" s="10">
        <f t="shared" si="14"/>
        <v>2.1919248151432386E-2</v>
      </c>
      <c r="BG19" s="10">
        <f t="shared" si="14"/>
        <v>2.9159819490062713E-2</v>
      </c>
      <c r="BH19" s="10">
        <f t="shared" si="14"/>
        <v>2.1807550727984768E-2</v>
      </c>
      <c r="BI19" s="10">
        <f t="shared" si="14"/>
        <v>0.15559779850466007</v>
      </c>
      <c r="BJ19" s="10">
        <f t="shared" si="14"/>
        <v>0.12931340100014191</v>
      </c>
      <c r="BK19" s="10">
        <f t="shared" si="14"/>
        <v>0.24521114828149154</v>
      </c>
      <c r="BL19" s="10">
        <f t="shared" si="14"/>
        <v>0.24264256623253405</v>
      </c>
      <c r="BM19" s="10">
        <f t="shared" si="14"/>
        <v>0.25260513124223288</v>
      </c>
      <c r="BN19" s="10">
        <f t="shared" si="14"/>
        <v>0.2010652620509602</v>
      </c>
      <c r="BO19" s="10">
        <f t="shared" si="14"/>
        <v>0.15409076330300306</v>
      </c>
      <c r="BP19" s="10">
        <f t="shared" si="14"/>
        <v>0.14522908686992592</v>
      </c>
      <c r="BQ19" s="10">
        <f t="shared" si="14"/>
        <v>0.15161293784254101</v>
      </c>
      <c r="BR19" s="10">
        <f t="shared" si="14"/>
        <v>0.1544742014128612</v>
      </c>
      <c r="BS19" s="10">
        <f t="shared" si="14"/>
        <v>0.15406385119098465</v>
      </c>
      <c r="BT19" s="10">
        <f t="shared" si="14"/>
        <v>0.11171542740571266</v>
      </c>
      <c r="BU19" s="10">
        <f t="shared" si="14"/>
        <v>0.10726040876510433</v>
      </c>
      <c r="BV19" s="10">
        <f t="shared" si="14"/>
        <v>0.11413534746472459</v>
      </c>
      <c r="BW19" s="10">
        <f t="shared" si="14"/>
        <v>0.13239922843536708</v>
      </c>
      <c r="BX19" s="10">
        <f t="shared" si="14"/>
        <v>0.13772987771138681</v>
      </c>
      <c r="BY19" s="10">
        <f t="shared" si="14"/>
        <v>0.11342981006656791</v>
      </c>
      <c r="BZ19" s="10">
        <f t="shared" si="14"/>
        <v>9.9314768014083302E-2</v>
      </c>
      <c r="CA19" s="10">
        <f t="shared" si="14"/>
        <v>0.14615125149901895</v>
      </c>
      <c r="CB19" s="10">
        <f t="shared" si="14"/>
        <v>0.13563565469895056</v>
      </c>
      <c r="CC19" s="10">
        <f t="shared" si="14"/>
        <v>0.11762989164425322</v>
      </c>
      <c r="CD19" s="10">
        <f t="shared" ref="CD19:EL19" si="15">STDEV(CD14:CD17)/SQRT(4)</f>
        <v>0.13062200106488128</v>
      </c>
      <c r="CE19" s="10">
        <f t="shared" si="15"/>
        <v>0.13898451441034562</v>
      </c>
      <c r="CF19" s="10">
        <f t="shared" si="15"/>
        <v>0.1369409776350583</v>
      </c>
      <c r="CG19" s="10">
        <f t="shared" si="15"/>
        <v>0.12738027412478367</v>
      </c>
      <c r="CH19" s="10">
        <f t="shared" si="15"/>
        <v>0.11568783706920778</v>
      </c>
      <c r="CI19" s="10">
        <f t="shared" si="15"/>
        <v>0.10706069238669506</v>
      </c>
      <c r="CJ19" s="10">
        <f t="shared" si="15"/>
        <v>0.1253092035996167</v>
      </c>
      <c r="CK19" s="10">
        <f t="shared" si="15"/>
        <v>0.14512392467068919</v>
      </c>
      <c r="CL19" s="10">
        <f t="shared" si="15"/>
        <v>0.11430132339240434</v>
      </c>
      <c r="CM19" s="10">
        <f t="shared" si="15"/>
        <v>0.14174313764673566</v>
      </c>
      <c r="CN19" s="10">
        <f t="shared" si="15"/>
        <v>0.13631833217447187</v>
      </c>
      <c r="CO19" s="10">
        <f t="shared" si="15"/>
        <v>0.17453849958564985</v>
      </c>
      <c r="CP19" s="10">
        <f t="shared" si="15"/>
        <v>0.10175235870974991</v>
      </c>
      <c r="CQ19" s="10">
        <f t="shared" si="15"/>
        <v>0.14881148843762068</v>
      </c>
      <c r="CR19" s="10">
        <f t="shared" si="15"/>
        <v>0.13412594746482209</v>
      </c>
      <c r="CS19" s="10">
        <f t="shared" si="15"/>
        <v>0.12914802373164294</v>
      </c>
      <c r="CT19" s="10">
        <f t="shared" si="15"/>
        <v>0.1281806801138195</v>
      </c>
      <c r="CU19" s="10">
        <f t="shared" si="15"/>
        <v>8.9807657243406919E-2</v>
      </c>
      <c r="CV19" s="10">
        <f t="shared" si="15"/>
        <v>0.14945981335807287</v>
      </c>
      <c r="CW19" s="10">
        <f t="shared" si="15"/>
        <v>0.12773863825487447</v>
      </c>
      <c r="CX19" s="10">
        <f t="shared" si="15"/>
        <v>0.10120735535365352</v>
      </c>
      <c r="CY19" s="10">
        <f t="shared" si="15"/>
        <v>0.15652713722616476</v>
      </c>
      <c r="CZ19" s="10">
        <f t="shared" si="15"/>
        <v>0.13135181541453728</v>
      </c>
      <c r="DA19" s="10">
        <f t="shared" si="15"/>
        <v>0.12738575941014457</v>
      </c>
      <c r="DB19" s="10">
        <f t="shared" si="15"/>
        <v>0.15061614255430253</v>
      </c>
      <c r="DC19" s="10">
        <f t="shared" si="15"/>
        <v>9.5318869881893836E-2</v>
      </c>
      <c r="DD19" s="10">
        <f t="shared" si="15"/>
        <v>0.15552370084806083</v>
      </c>
      <c r="DE19" s="10">
        <f t="shared" si="15"/>
        <v>0.10121674900312382</v>
      </c>
      <c r="DF19" s="10">
        <f t="shared" si="15"/>
        <v>0.14266538059668454</v>
      </c>
      <c r="DG19" s="10">
        <f t="shared" si="15"/>
        <v>0.13336202765350966</v>
      </c>
      <c r="DH19" s="10">
        <f t="shared" si="15"/>
        <v>0.1233600613133054</v>
      </c>
      <c r="DI19" s="10">
        <f t="shared" si="15"/>
        <v>0.12075878334210681</v>
      </c>
      <c r="DJ19" s="10">
        <f t="shared" si="15"/>
        <v>0.14424402318690005</v>
      </c>
      <c r="DK19" s="10">
        <f t="shared" si="15"/>
        <v>0.1299194641450552</v>
      </c>
      <c r="DL19" s="10">
        <f t="shared" si="15"/>
        <v>0.13973945225150666</v>
      </c>
      <c r="DM19" s="10">
        <f t="shared" si="15"/>
        <v>0.1315367490396705</v>
      </c>
      <c r="DN19" s="10">
        <f t="shared" si="15"/>
        <v>0.13648487418142793</v>
      </c>
      <c r="DO19" s="10">
        <f t="shared" si="15"/>
        <v>0.12898036081373151</v>
      </c>
      <c r="DP19" s="10">
        <f t="shared" si="15"/>
        <v>8.7437138861644087E-2</v>
      </c>
      <c r="DQ19" s="10">
        <f t="shared" si="15"/>
        <v>0.10454244774154083</v>
      </c>
      <c r="DR19" s="10">
        <f t="shared" si="15"/>
        <v>9.4306108874871203E-2</v>
      </c>
      <c r="DS19" s="10">
        <f t="shared" si="15"/>
        <v>0.10677583545674361</v>
      </c>
      <c r="DT19" s="10">
        <f t="shared" si="15"/>
        <v>0.12859492352999929</v>
      </c>
      <c r="DU19" s="10">
        <f t="shared" si="15"/>
        <v>0.13891235989789985</v>
      </c>
      <c r="DV19" s="10">
        <f t="shared" si="15"/>
        <v>0.12585000611839819</v>
      </c>
      <c r="DW19" s="10">
        <f t="shared" si="15"/>
        <v>0.14562795611497417</v>
      </c>
      <c r="DX19" s="10">
        <f t="shared" si="15"/>
        <v>7.5537953287214021E-2</v>
      </c>
      <c r="DY19" s="10">
        <f t="shared" si="15"/>
        <v>8.6630139015078697E-2</v>
      </c>
      <c r="DZ19" s="10">
        <f t="shared" si="15"/>
        <v>0.11556810869578261</v>
      </c>
      <c r="EA19" s="10">
        <f t="shared" si="15"/>
        <v>9.0270245402208849E-2</v>
      </c>
      <c r="EB19" s="10">
        <f t="shared" si="15"/>
        <v>0.14473502442151448</v>
      </c>
      <c r="EC19" s="10">
        <f t="shared" si="15"/>
        <v>7.2108111384356896E-2</v>
      </c>
      <c r="ED19" s="10">
        <f t="shared" si="15"/>
        <v>0.1120953699023667</v>
      </c>
      <c r="EE19" s="10">
        <f t="shared" si="15"/>
        <v>0.13235855918368775</v>
      </c>
      <c r="EF19" s="10">
        <f t="shared" si="15"/>
        <v>0.11434296148271857</v>
      </c>
      <c r="EG19" s="10">
        <f t="shared" si="15"/>
        <v>0.13089497003520054</v>
      </c>
      <c r="EH19" s="10">
        <f t="shared" si="15"/>
        <v>9.8974053168116763E-2</v>
      </c>
      <c r="EI19" s="10">
        <f t="shared" si="15"/>
        <v>0.12183067444439476</v>
      </c>
      <c r="EJ19" s="10">
        <f t="shared" si="15"/>
        <v>0.11092141560462816</v>
      </c>
      <c r="EK19" s="10">
        <f t="shared" si="15"/>
        <v>7.5339941304385455E-2</v>
      </c>
      <c r="EL19" s="10">
        <f t="shared" si="15"/>
        <v>0.15757317694202971</v>
      </c>
      <c r="EN19" s="126"/>
      <c r="EO19" s="129"/>
      <c r="EP19" s="5" t="s">
        <v>1</v>
      </c>
      <c r="EQ19" s="74">
        <f>STDEV(EQ14:EQ17)/SQRT(4)</f>
        <v>4.7504877817654549E-2</v>
      </c>
      <c r="ER19" s="74">
        <f t="shared" ref="ER19:EV19" si="16">STDEV(ER14:ER17)/SQRT(4)</f>
        <v>4.109588147417826E-2</v>
      </c>
      <c r="ES19" s="74">
        <f t="shared" si="16"/>
        <v>5.4337254807507063E-2</v>
      </c>
      <c r="ET19" s="74">
        <f t="shared" si="16"/>
        <v>2.3821791674215848E-2</v>
      </c>
      <c r="EU19" s="74">
        <f t="shared" si="16"/>
        <v>4.4485309910830592E-2</v>
      </c>
      <c r="EV19" s="74">
        <f t="shared" si="16"/>
        <v>3.0745466735851615E-2</v>
      </c>
      <c r="EW19" s="74">
        <f>STDEV(EW14:EW17)/SQRT(4)</f>
        <v>7.7827520495609995E-2</v>
      </c>
      <c r="EX19" s="74">
        <f t="shared" ref="EX19:FB19" si="17">STDEV(EX14:EX17)/SQRT(4)</f>
        <v>5.74261291605591E-2</v>
      </c>
      <c r="EY19" s="74">
        <f t="shared" si="17"/>
        <v>4.8748743077122209E-2</v>
      </c>
      <c r="EZ19" s="74">
        <f t="shared" si="17"/>
        <v>2.2603009970064512E-2</v>
      </c>
      <c r="FA19" s="74">
        <f t="shared" si="17"/>
        <v>4.5022414021046085E-2</v>
      </c>
      <c r="FB19" s="74">
        <f t="shared" si="17"/>
        <v>3.4425713358556841E-2</v>
      </c>
    </row>
    <row r="20" spans="3:158" ht="14.4" customHeight="1" x14ac:dyDescent="0.3">
      <c r="E20" s="8" t="s">
        <v>10</v>
      </c>
      <c r="F20" s="10">
        <f>AVERAGE(F8:F11,F14:F17)</f>
        <v>-1.1948522275445262E-2</v>
      </c>
      <c r="G20" s="10">
        <f t="shared" ref="G20:M20" si="18">AVERAGE(G8:G11,G14:G17)</f>
        <v>3.0170149570518671E-2</v>
      </c>
      <c r="H20" s="10">
        <f t="shared" si="18"/>
        <v>8.5628568845767208E-2</v>
      </c>
      <c r="I20" s="10">
        <f t="shared" si="18"/>
        <v>0.28137378132109264</v>
      </c>
      <c r="J20" s="10">
        <f t="shared" si="18"/>
        <v>0.46784762309482564</v>
      </c>
      <c r="K20" s="10">
        <f t="shared" si="18"/>
        <v>0.67035366525786899</v>
      </c>
      <c r="L20" s="10">
        <f t="shared" si="18"/>
        <v>0.83250538879402125</v>
      </c>
      <c r="M20" s="10">
        <f t="shared" si="18"/>
        <v>1</v>
      </c>
      <c r="Q20" s="8" t="s">
        <v>10</v>
      </c>
      <c r="R20" s="10">
        <f>AVERAGE(R8:R11,R14:R17)</f>
        <v>-0.12612190093874695</v>
      </c>
      <c r="S20" s="10">
        <f t="shared" ref="S20:CD20" si="19">AVERAGE(S8:S11,S14:S17)</f>
        <v>1.1935049137483293</v>
      </c>
      <c r="T20" s="10">
        <f t="shared" si="19"/>
        <v>1.1772979853392243</v>
      </c>
      <c r="U20" s="10">
        <f t="shared" si="19"/>
        <v>1.0683549202601361</v>
      </c>
      <c r="V20" s="10">
        <f t="shared" si="19"/>
        <v>1.0405005694544023</v>
      </c>
      <c r="W20" s="10">
        <f t="shared" si="19"/>
        <v>1.034768256112468</v>
      </c>
      <c r="X20" s="10">
        <f t="shared" si="19"/>
        <v>0.99624150735380679</v>
      </c>
      <c r="Y20" s="10">
        <f t="shared" si="19"/>
        <v>1.0028444533257237</v>
      </c>
      <c r="Z20" s="10">
        <f t="shared" si="19"/>
        <v>1.0102908145895897</v>
      </c>
      <c r="AA20" s="10">
        <f t="shared" si="19"/>
        <v>0.98007691623492199</v>
      </c>
      <c r="AB20" s="10">
        <f t="shared" si="19"/>
        <v>0.99955621869310207</v>
      </c>
      <c r="AC20" s="10">
        <f t="shared" si="19"/>
        <v>0.99857072537287028</v>
      </c>
      <c r="AD20" s="10">
        <f t="shared" si="19"/>
        <v>0.99345857512760971</v>
      </c>
      <c r="AE20" s="10">
        <f t="shared" si="19"/>
        <v>1.0086744314812588</v>
      </c>
      <c r="AF20" s="10">
        <f t="shared" si="19"/>
        <v>0.95747949805855104</v>
      </c>
      <c r="AG20" s="10">
        <f t="shared" si="19"/>
        <v>0.97074368014757739</v>
      </c>
      <c r="AH20" s="10">
        <f t="shared" si="19"/>
        <v>1.0078201970626652</v>
      </c>
      <c r="AI20" s="10">
        <f t="shared" si="19"/>
        <v>0.95406092145277621</v>
      </c>
      <c r="AJ20" s="10">
        <f t="shared" si="19"/>
        <v>0.99163864539286406</v>
      </c>
      <c r="AK20" s="10">
        <f t="shared" si="19"/>
        <v>0.97459620192721208</v>
      </c>
      <c r="AL20" s="10">
        <f t="shared" si="19"/>
        <v>0.95937742081528887</v>
      </c>
      <c r="AM20" s="10">
        <f t="shared" si="19"/>
        <v>0.99107662094753046</v>
      </c>
      <c r="AN20" s="10">
        <f t="shared" si="19"/>
        <v>0.96865463325345214</v>
      </c>
      <c r="AO20" s="10">
        <f t="shared" si="19"/>
        <v>0.98940388843076632</v>
      </c>
      <c r="AP20" s="10">
        <f t="shared" si="19"/>
        <v>1.0081920608121475</v>
      </c>
      <c r="AQ20" s="10">
        <f t="shared" si="19"/>
        <v>0.96292638353056037</v>
      </c>
      <c r="AR20" s="10">
        <f t="shared" si="19"/>
        <v>0.97078436081460007</v>
      </c>
      <c r="AS20" s="10">
        <f t="shared" si="19"/>
        <v>0.9738543597931697</v>
      </c>
      <c r="AT20" s="10">
        <f t="shared" si="19"/>
        <v>0.98570861452396874</v>
      </c>
      <c r="AU20" s="10">
        <f t="shared" si="19"/>
        <v>0.99707753255906029</v>
      </c>
      <c r="AV20" s="10">
        <f t="shared" si="19"/>
        <v>0.98390335551910602</v>
      </c>
      <c r="AW20" s="10">
        <f t="shared" si="19"/>
        <v>0.97469496550377088</v>
      </c>
      <c r="AX20" s="10">
        <f t="shared" si="19"/>
        <v>1.0248242407389239</v>
      </c>
      <c r="AY20" s="10">
        <f t="shared" si="19"/>
        <v>0.98314732302384122</v>
      </c>
      <c r="AZ20" s="10">
        <f t="shared" si="19"/>
        <v>0.98816173917542749</v>
      </c>
      <c r="BA20" s="10">
        <f t="shared" si="19"/>
        <v>0.97904962774253168</v>
      </c>
      <c r="BB20" s="10">
        <f t="shared" si="19"/>
        <v>0.95706484988303442</v>
      </c>
      <c r="BC20" s="10">
        <f t="shared" si="19"/>
        <v>0.97627618655081472</v>
      </c>
      <c r="BD20" s="10">
        <f t="shared" si="19"/>
        <v>0.96238659524776538</v>
      </c>
      <c r="BE20" s="10">
        <f t="shared" si="19"/>
        <v>1.0076238829620712</v>
      </c>
      <c r="BF20" s="10">
        <f t="shared" si="19"/>
        <v>0.99823135626646664</v>
      </c>
      <c r="BG20" s="10">
        <f t="shared" si="19"/>
        <v>0.9818763994586639</v>
      </c>
      <c r="BH20" s="10">
        <f t="shared" si="19"/>
        <v>1.015224171311949</v>
      </c>
      <c r="BI20" s="10">
        <f t="shared" si="19"/>
        <v>1.8241144819076383</v>
      </c>
      <c r="BJ20" s="10">
        <f t="shared" si="19"/>
        <v>2.0738538333587768</v>
      </c>
      <c r="BK20" s="10">
        <f t="shared" si="19"/>
        <v>1.9406192778007596</v>
      </c>
      <c r="BL20" s="10">
        <f t="shared" si="19"/>
        <v>1.7825665687427172</v>
      </c>
      <c r="BM20" s="10">
        <f t="shared" si="19"/>
        <v>1.6835576411163895</v>
      </c>
      <c r="BN20" s="10">
        <f t="shared" si="19"/>
        <v>1.5559577394705049</v>
      </c>
      <c r="BO20" s="10">
        <f t="shared" si="19"/>
        <v>1.4755007402439408</v>
      </c>
      <c r="BP20" s="10">
        <f t="shared" si="19"/>
        <v>1.4068122201402977</v>
      </c>
      <c r="BQ20" s="10">
        <f t="shared" si="19"/>
        <v>1.3602976064554004</v>
      </c>
      <c r="BR20" s="10">
        <f t="shared" si="19"/>
        <v>1.3428055829265177</v>
      </c>
      <c r="BS20" s="10">
        <f t="shared" si="19"/>
        <v>1.2877356144523062</v>
      </c>
      <c r="BT20" s="10">
        <f t="shared" si="19"/>
        <v>1.263735131724953</v>
      </c>
      <c r="BU20" s="10">
        <f t="shared" si="19"/>
        <v>1.2075687273591331</v>
      </c>
      <c r="BV20" s="10">
        <f t="shared" si="19"/>
        <v>1.2319495301509777</v>
      </c>
      <c r="BW20" s="10">
        <f t="shared" si="19"/>
        <v>1.2132255562974896</v>
      </c>
      <c r="BX20" s="10">
        <f t="shared" si="19"/>
        <v>1.2068716986009276</v>
      </c>
      <c r="BY20" s="10">
        <f t="shared" si="19"/>
        <v>1.1750915698123314</v>
      </c>
      <c r="BZ20" s="10">
        <f t="shared" si="19"/>
        <v>1.1511239410874032</v>
      </c>
      <c r="CA20" s="10">
        <f t="shared" si="19"/>
        <v>1.1786841004793223</v>
      </c>
      <c r="CB20" s="10">
        <f t="shared" si="19"/>
        <v>1.1947383050110849</v>
      </c>
      <c r="CC20" s="10">
        <f t="shared" si="19"/>
        <v>1.15558179778335</v>
      </c>
      <c r="CD20" s="10">
        <f t="shared" si="19"/>
        <v>1.173251188868214</v>
      </c>
      <c r="CE20" s="10">
        <f t="shared" ref="CE20:EL20" si="20">AVERAGE(CE8:CE11,CE14:CE17)</f>
        <v>1.1755746980781596</v>
      </c>
      <c r="CF20" s="10">
        <f t="shared" si="20"/>
        <v>1.1887528857858833</v>
      </c>
      <c r="CG20" s="10">
        <f t="shared" si="20"/>
        <v>1.1798208900271228</v>
      </c>
      <c r="CH20" s="10">
        <f t="shared" si="20"/>
        <v>1.1833757241258491</v>
      </c>
      <c r="CI20" s="10">
        <f t="shared" si="20"/>
        <v>1.180924276100439</v>
      </c>
      <c r="CJ20" s="10">
        <f t="shared" si="20"/>
        <v>1.1721005798495103</v>
      </c>
      <c r="CK20" s="10">
        <f t="shared" si="20"/>
        <v>1.1912192726369024</v>
      </c>
      <c r="CL20" s="10">
        <f t="shared" si="20"/>
        <v>1.2312464989614396</v>
      </c>
      <c r="CM20" s="10">
        <f t="shared" si="20"/>
        <v>1.2336164205686784</v>
      </c>
      <c r="CN20" s="10">
        <f t="shared" si="20"/>
        <v>1.2473875744408471</v>
      </c>
      <c r="CO20" s="10">
        <f t="shared" si="20"/>
        <v>1.2678926130464923</v>
      </c>
      <c r="CP20" s="10">
        <f t="shared" si="20"/>
        <v>1.1597734572443574</v>
      </c>
      <c r="CQ20" s="10">
        <f t="shared" si="20"/>
        <v>1.2672408845728176</v>
      </c>
      <c r="CR20" s="10">
        <f t="shared" si="20"/>
        <v>1.2314742884926331</v>
      </c>
      <c r="CS20" s="10">
        <f t="shared" si="20"/>
        <v>1.1888243048436418</v>
      </c>
      <c r="CT20" s="10">
        <f t="shared" si="20"/>
        <v>1.2313038014009128</v>
      </c>
      <c r="CU20" s="10">
        <f t="shared" si="20"/>
        <v>1.1971969165206438</v>
      </c>
      <c r="CV20" s="10">
        <f t="shared" si="20"/>
        <v>1.2611875062663565</v>
      </c>
      <c r="CW20" s="10">
        <f t="shared" si="20"/>
        <v>1.1966032943984453</v>
      </c>
      <c r="CX20" s="10">
        <f t="shared" si="20"/>
        <v>1.2284207557447222</v>
      </c>
      <c r="CY20" s="10">
        <f t="shared" si="20"/>
        <v>1.199374931448608</v>
      </c>
      <c r="CZ20" s="10">
        <f t="shared" si="20"/>
        <v>1.2025946816952164</v>
      </c>
      <c r="DA20" s="10">
        <f t="shared" si="20"/>
        <v>1.2377615336646048</v>
      </c>
      <c r="DB20" s="10">
        <f t="shared" si="20"/>
        <v>1.2605722950619731</v>
      </c>
      <c r="DC20" s="10">
        <f t="shared" si="20"/>
        <v>1.2495920578857744</v>
      </c>
      <c r="DD20" s="10">
        <f t="shared" si="20"/>
        <v>1.2229527990574414</v>
      </c>
      <c r="DE20" s="10">
        <f t="shared" si="20"/>
        <v>1.2634138455669197</v>
      </c>
      <c r="DF20" s="10">
        <f t="shared" si="20"/>
        <v>1.2441066617162249</v>
      </c>
      <c r="DG20" s="10">
        <f t="shared" si="20"/>
        <v>1.2147672671030503</v>
      </c>
      <c r="DH20" s="10">
        <f t="shared" si="20"/>
        <v>1.2187199384220044</v>
      </c>
      <c r="DI20" s="10">
        <f t="shared" si="20"/>
        <v>1.2660608477765594</v>
      </c>
      <c r="DJ20" s="10">
        <f t="shared" si="20"/>
        <v>1.2562032124792226</v>
      </c>
      <c r="DK20" s="10">
        <f t="shared" si="20"/>
        <v>1.2253194090869977</v>
      </c>
      <c r="DL20" s="10">
        <f t="shared" si="20"/>
        <v>1.2268573446735456</v>
      </c>
      <c r="DM20" s="10">
        <f t="shared" si="20"/>
        <v>1.2171670085969768</v>
      </c>
      <c r="DN20" s="10">
        <f t="shared" si="20"/>
        <v>1.2340850034697957</v>
      </c>
      <c r="DO20" s="10">
        <f t="shared" si="20"/>
        <v>1.2665920738669674</v>
      </c>
      <c r="DP20" s="10">
        <f t="shared" si="20"/>
        <v>1.2217114730834269</v>
      </c>
      <c r="DQ20" s="10">
        <f t="shared" si="20"/>
        <v>1.2617671118734053</v>
      </c>
      <c r="DR20" s="10">
        <f t="shared" si="20"/>
        <v>1.2515613587766219</v>
      </c>
      <c r="DS20" s="10">
        <f t="shared" si="20"/>
        <v>1.2251439309496133</v>
      </c>
      <c r="DT20" s="10">
        <f t="shared" si="20"/>
        <v>1.2657602429775814</v>
      </c>
      <c r="DU20" s="10">
        <f t="shared" si="20"/>
        <v>1.2327326134930885</v>
      </c>
      <c r="DV20" s="10">
        <f t="shared" si="20"/>
        <v>1.2828371161916781</v>
      </c>
      <c r="DW20" s="10">
        <f t="shared" si="20"/>
        <v>1.2527455205179219</v>
      </c>
      <c r="DX20" s="10">
        <f t="shared" si="20"/>
        <v>1.2522891152062257</v>
      </c>
      <c r="DY20" s="10">
        <f t="shared" si="20"/>
        <v>1.2289683862345462</v>
      </c>
      <c r="DZ20" s="10">
        <f t="shared" si="20"/>
        <v>1.2503660463770503</v>
      </c>
      <c r="EA20" s="10">
        <f t="shared" si="20"/>
        <v>1.2108356320176552</v>
      </c>
      <c r="EB20" s="10">
        <f t="shared" si="20"/>
        <v>1.2538805502620745</v>
      </c>
      <c r="EC20" s="10">
        <f t="shared" si="20"/>
        <v>1.2525725033546347</v>
      </c>
      <c r="ED20" s="10">
        <f t="shared" si="20"/>
        <v>1.2717021306064746</v>
      </c>
      <c r="EE20" s="10">
        <f t="shared" si="20"/>
        <v>1.2457360612327555</v>
      </c>
      <c r="EF20" s="10">
        <f t="shared" si="20"/>
        <v>1.2582412206745994</v>
      </c>
      <c r="EG20" s="10">
        <f t="shared" si="20"/>
        <v>1.2534083584000324</v>
      </c>
      <c r="EH20" s="10">
        <f t="shared" si="20"/>
        <v>1.2786402580775302</v>
      </c>
      <c r="EI20" s="10">
        <f t="shared" si="20"/>
        <v>1.3095685997040274</v>
      </c>
      <c r="EJ20" s="10">
        <f t="shared" si="20"/>
        <v>1.2566256673702205</v>
      </c>
      <c r="EK20" s="10">
        <f t="shared" si="20"/>
        <v>1.2832450316630903</v>
      </c>
      <c r="EL20" s="10">
        <f t="shared" si="20"/>
        <v>1.311559776880417</v>
      </c>
      <c r="EP20" s="8" t="s">
        <v>10</v>
      </c>
      <c r="EQ20" s="66">
        <f>AVERAGE(EQ8:EQ11,EQ14:EQ17)</f>
        <v>0.68284828231280259</v>
      </c>
      <c r="ER20" s="66">
        <f t="shared" ref="ER20:EV20" si="21">AVERAGE(ER8:ER11,ER14:ER17)</f>
        <v>0.68185024845064213</v>
      </c>
      <c r="ES20" s="66">
        <f t="shared" si="21"/>
        <v>0.71379432389915465</v>
      </c>
      <c r="ET20" s="66">
        <f t="shared" si="21"/>
        <v>0.77520568155303404</v>
      </c>
      <c r="EU20" s="66">
        <f t="shared" si="21"/>
        <v>0.7768331358345153</v>
      </c>
      <c r="EV20" s="66">
        <f t="shared" si="21"/>
        <v>0.80816212425473133</v>
      </c>
      <c r="EW20" s="66">
        <f>AVERAGE(EW8:EW11,EW14:EW17)</f>
        <v>0.67921481975529363</v>
      </c>
      <c r="EX20" s="66">
        <f t="shared" ref="EX20:FB20" si="22">AVERAGE(EX8:EX11,EX14:EX17)</f>
        <v>0.6788739064692616</v>
      </c>
      <c r="EY20" s="66">
        <f t="shared" si="22"/>
        <v>0.73359126755942194</v>
      </c>
      <c r="EZ20" s="66">
        <f t="shared" si="22"/>
        <v>0.7538921209032905</v>
      </c>
      <c r="FA20" s="66">
        <f t="shared" si="22"/>
        <v>0.78083185619948292</v>
      </c>
      <c r="FB20" s="66">
        <f t="shared" si="22"/>
        <v>0.78136143307282979</v>
      </c>
    </row>
    <row r="21" spans="3:158" ht="14.4" customHeight="1" x14ac:dyDescent="0.3">
      <c r="E21" s="8" t="s">
        <v>1</v>
      </c>
      <c r="F21" s="10">
        <f>STDEV(F8:F11,F14:F17)/SQRT(8)</f>
        <v>6.491597093032383E-3</v>
      </c>
      <c r="G21" s="10">
        <f t="shared" ref="G21:M21" si="23">STDEV(G8:G11,G14:G17)/SQRT(8)</f>
        <v>2.6145582960597016E-2</v>
      </c>
      <c r="H21" s="10">
        <f t="shared" si="23"/>
        <v>1.978418188861706E-2</v>
      </c>
      <c r="I21" s="10">
        <f t="shared" si="23"/>
        <v>3.1754781842438129E-2</v>
      </c>
      <c r="J21" s="10">
        <f t="shared" si="23"/>
        <v>1.6669158972576405E-2</v>
      </c>
      <c r="K21" s="10">
        <f t="shared" si="23"/>
        <v>1.5669022594554185E-2</v>
      </c>
      <c r="L21" s="10">
        <f t="shared" si="23"/>
        <v>1.3910282334305059E-2</v>
      </c>
      <c r="M21" s="10">
        <f t="shared" si="23"/>
        <v>0</v>
      </c>
      <c r="Q21" s="8" t="s">
        <v>1</v>
      </c>
      <c r="R21" s="10">
        <f>STDEV(R8:R11,R14:R17)/SQRT(8)</f>
        <v>1.6955286686189792E-2</v>
      </c>
      <c r="S21" s="10">
        <f t="shared" ref="S21:CD21" si="24">STDEV(S8:S11,S14:S17)/SQRT(8)</f>
        <v>2.5270239492752779E-2</v>
      </c>
      <c r="T21" s="10">
        <f t="shared" si="24"/>
        <v>2.7419600953019391E-2</v>
      </c>
      <c r="U21" s="10">
        <f t="shared" si="24"/>
        <v>1.6916924303504922E-2</v>
      </c>
      <c r="V21" s="10">
        <f t="shared" si="24"/>
        <v>2.0406465227415529E-2</v>
      </c>
      <c r="W21" s="10">
        <f t="shared" si="24"/>
        <v>2.2077658300097214E-2</v>
      </c>
      <c r="X21" s="10">
        <f t="shared" si="24"/>
        <v>2.4997070621267159E-2</v>
      </c>
      <c r="Y21" s="10">
        <f t="shared" si="24"/>
        <v>2.8304475053668253E-2</v>
      </c>
      <c r="Z21" s="10">
        <f t="shared" si="24"/>
        <v>4.1619334353188805E-2</v>
      </c>
      <c r="AA21" s="10">
        <f t="shared" si="24"/>
        <v>1.2907356367047923E-2</v>
      </c>
      <c r="AB21" s="10">
        <f t="shared" si="24"/>
        <v>2.7149095479555584E-2</v>
      </c>
      <c r="AC21" s="10">
        <f t="shared" si="24"/>
        <v>1.2944536139934156E-2</v>
      </c>
      <c r="AD21" s="10">
        <f t="shared" si="24"/>
        <v>2.0308812592321781E-2</v>
      </c>
      <c r="AE21" s="10">
        <f t="shared" si="24"/>
        <v>2.6409688107218544E-2</v>
      </c>
      <c r="AF21" s="10">
        <f t="shared" si="24"/>
        <v>1.8310696793058658E-2</v>
      </c>
      <c r="AG21" s="10">
        <f t="shared" si="24"/>
        <v>2.0476147516709772E-2</v>
      </c>
      <c r="AH21" s="10">
        <f t="shared" si="24"/>
        <v>1.2552156647130596E-2</v>
      </c>
      <c r="AI21" s="10">
        <f t="shared" si="24"/>
        <v>1.1594042482211809E-2</v>
      </c>
      <c r="AJ21" s="10">
        <f t="shared" si="24"/>
        <v>1.6032123063741813E-2</v>
      </c>
      <c r="AK21" s="10">
        <f t="shared" si="24"/>
        <v>2.4986181754756264E-2</v>
      </c>
      <c r="AL21" s="10">
        <f t="shared" si="24"/>
        <v>1.5413333738500713E-2</v>
      </c>
      <c r="AM21" s="10">
        <f t="shared" si="24"/>
        <v>1.6823027663873662E-2</v>
      </c>
      <c r="AN21" s="10">
        <f t="shared" si="24"/>
        <v>2.1229725129216236E-2</v>
      </c>
      <c r="AO21" s="10">
        <f t="shared" si="24"/>
        <v>1.7342869179437479E-2</v>
      </c>
      <c r="AP21" s="10">
        <f t="shared" si="24"/>
        <v>1.0149324113507205E-2</v>
      </c>
      <c r="AQ21" s="10">
        <f t="shared" si="24"/>
        <v>8.7993946978895156E-3</v>
      </c>
      <c r="AR21" s="10">
        <f t="shared" si="24"/>
        <v>8.735118971820572E-3</v>
      </c>
      <c r="AS21" s="10">
        <f t="shared" si="24"/>
        <v>1.3549204413167034E-2</v>
      </c>
      <c r="AT21" s="10">
        <f t="shared" si="24"/>
        <v>1.4540900637515975E-2</v>
      </c>
      <c r="AU21" s="10">
        <f t="shared" si="24"/>
        <v>1.855873006221205E-2</v>
      </c>
      <c r="AV21" s="10">
        <f t="shared" si="24"/>
        <v>1.8234562485294956E-2</v>
      </c>
      <c r="AW21" s="10">
        <f t="shared" si="24"/>
        <v>1.674788772094099E-2</v>
      </c>
      <c r="AX21" s="10">
        <f t="shared" si="24"/>
        <v>2.5005842969465182E-2</v>
      </c>
      <c r="AY21" s="10">
        <f t="shared" si="24"/>
        <v>2.0295574896181535E-2</v>
      </c>
      <c r="AZ21" s="10">
        <f t="shared" si="24"/>
        <v>9.8413660559617221E-3</v>
      </c>
      <c r="BA21" s="10">
        <f t="shared" si="24"/>
        <v>2.0215622888514761E-2</v>
      </c>
      <c r="BB21" s="10">
        <f t="shared" si="24"/>
        <v>1.0188000705363215E-2</v>
      </c>
      <c r="BC21" s="10">
        <f t="shared" si="24"/>
        <v>1.809587004053613E-2</v>
      </c>
      <c r="BD21" s="10">
        <f t="shared" si="24"/>
        <v>1.8705760777128728E-2</v>
      </c>
      <c r="BE21" s="10">
        <f t="shared" si="24"/>
        <v>2.2091038828801427E-2</v>
      </c>
      <c r="BF21" s="10">
        <f t="shared" si="24"/>
        <v>1.5497099450587373E-2</v>
      </c>
      <c r="BG21" s="10">
        <f t="shared" si="24"/>
        <v>2.2499770297797195E-2</v>
      </c>
      <c r="BH21" s="10">
        <f t="shared" si="24"/>
        <v>1.4367473517036685E-2</v>
      </c>
      <c r="BI21" s="10">
        <f t="shared" si="24"/>
        <v>8.6663141690290338E-2</v>
      </c>
      <c r="BJ21" s="10">
        <f t="shared" si="24"/>
        <v>9.1550600484323022E-2</v>
      </c>
      <c r="BK21" s="10">
        <f t="shared" si="24"/>
        <v>0.13235979938729214</v>
      </c>
      <c r="BL21" s="10">
        <f t="shared" si="24"/>
        <v>0.13777121193837788</v>
      </c>
      <c r="BM21" s="10">
        <f t="shared" si="24"/>
        <v>0.14931960642043707</v>
      </c>
      <c r="BN21" s="10">
        <f t="shared" si="24"/>
        <v>0.13492273341836311</v>
      </c>
      <c r="BO21" s="10">
        <f t="shared" si="24"/>
        <v>9.5832840811540643E-2</v>
      </c>
      <c r="BP21" s="10">
        <f t="shared" si="24"/>
        <v>8.6941473728895186E-2</v>
      </c>
      <c r="BQ21" s="10">
        <f t="shared" si="24"/>
        <v>9.438977476364642E-2</v>
      </c>
      <c r="BR21" s="10">
        <f t="shared" si="24"/>
        <v>9.1296987592265039E-2</v>
      </c>
      <c r="BS21" s="10">
        <f t="shared" si="24"/>
        <v>8.7785208284962238E-2</v>
      </c>
      <c r="BT21" s="10">
        <f t="shared" si="24"/>
        <v>7.2201348598578685E-2</v>
      </c>
      <c r="BU21" s="10">
        <f t="shared" si="24"/>
        <v>6.4991999432875175E-2</v>
      </c>
      <c r="BV21" s="10">
        <f t="shared" si="24"/>
        <v>7.2903483184549436E-2</v>
      </c>
      <c r="BW21" s="10">
        <f t="shared" si="24"/>
        <v>8.0843353137561469E-2</v>
      </c>
      <c r="BX21" s="10">
        <f t="shared" si="24"/>
        <v>7.8758971665110908E-2</v>
      </c>
      <c r="BY21" s="10">
        <f t="shared" si="24"/>
        <v>6.8149546686348317E-2</v>
      </c>
      <c r="BZ21" s="10">
        <f t="shared" si="24"/>
        <v>6.4754498814944231E-2</v>
      </c>
      <c r="CA21" s="10">
        <f t="shared" si="24"/>
        <v>9.1083062734823667E-2</v>
      </c>
      <c r="CB21" s="10">
        <f t="shared" si="24"/>
        <v>7.3215770655081752E-2</v>
      </c>
      <c r="CC21" s="10">
        <f t="shared" si="24"/>
        <v>6.736346819356917E-2</v>
      </c>
      <c r="CD21" s="10">
        <f t="shared" si="24"/>
        <v>7.9574568800300519E-2</v>
      </c>
      <c r="CE21" s="10">
        <f t="shared" ref="CE21:EL21" si="25">STDEV(CE8:CE11,CE14:CE17)/SQRT(8)</f>
        <v>7.9430719283087758E-2</v>
      </c>
      <c r="CF21" s="10">
        <f t="shared" si="25"/>
        <v>7.6040769269996381E-2</v>
      </c>
      <c r="CG21" s="10">
        <f t="shared" si="25"/>
        <v>7.3097127693754593E-2</v>
      </c>
      <c r="CH21" s="10">
        <f t="shared" si="25"/>
        <v>7.225936393295733E-2</v>
      </c>
      <c r="CI21" s="10">
        <f t="shared" si="25"/>
        <v>6.2942636327573687E-2</v>
      </c>
      <c r="CJ21" s="10">
        <f t="shared" si="25"/>
        <v>7.3707756625269655E-2</v>
      </c>
      <c r="CK21" s="10">
        <f t="shared" si="25"/>
        <v>8.1100011961250495E-2</v>
      </c>
      <c r="CL21" s="10">
        <f t="shared" si="25"/>
        <v>7.177206043333817E-2</v>
      </c>
      <c r="CM21" s="10">
        <f t="shared" si="25"/>
        <v>7.6077947559835796E-2</v>
      </c>
      <c r="CN21" s="10">
        <f t="shared" si="25"/>
        <v>7.5666430061120893E-2</v>
      </c>
      <c r="CO21" s="10">
        <f t="shared" si="25"/>
        <v>9.751022214123703E-2</v>
      </c>
      <c r="CP21" s="10">
        <f t="shared" si="25"/>
        <v>6.2758272709930937E-2</v>
      </c>
      <c r="CQ21" s="10">
        <f t="shared" si="25"/>
        <v>7.9036058214966093E-2</v>
      </c>
      <c r="CR21" s="10">
        <f t="shared" si="25"/>
        <v>7.5145134675207392E-2</v>
      </c>
      <c r="CS21" s="10">
        <f t="shared" si="25"/>
        <v>7.3565529965407675E-2</v>
      </c>
      <c r="CT21" s="10">
        <f t="shared" si="25"/>
        <v>7.9039546251757686E-2</v>
      </c>
      <c r="CU21" s="10">
        <f t="shared" si="25"/>
        <v>5.8425408499093633E-2</v>
      </c>
      <c r="CV21" s="10">
        <f t="shared" si="25"/>
        <v>8.0340607851991139E-2</v>
      </c>
      <c r="CW21" s="10">
        <f t="shared" si="25"/>
        <v>7.0592415339050099E-2</v>
      </c>
      <c r="CX21" s="10">
        <f t="shared" si="25"/>
        <v>6.5512973621073459E-2</v>
      </c>
      <c r="CY21" s="10">
        <f t="shared" si="25"/>
        <v>8.8785651233007801E-2</v>
      </c>
      <c r="CZ21" s="10">
        <f t="shared" si="25"/>
        <v>7.5169013724229461E-2</v>
      </c>
      <c r="DA21" s="10">
        <f t="shared" si="25"/>
        <v>8.3466340007053955E-2</v>
      </c>
      <c r="DB21" s="10">
        <f t="shared" si="25"/>
        <v>8.4400555464166513E-2</v>
      </c>
      <c r="DC21" s="10">
        <f t="shared" si="25"/>
        <v>6.8922599448612953E-2</v>
      </c>
      <c r="DD21" s="10">
        <f t="shared" si="25"/>
        <v>8.9322614592022273E-2</v>
      </c>
      <c r="DE21" s="10">
        <f t="shared" si="25"/>
        <v>6.5935268056459842E-2</v>
      </c>
      <c r="DF21" s="10">
        <f t="shared" si="25"/>
        <v>7.5690804260468883E-2</v>
      </c>
      <c r="DG21" s="10">
        <f t="shared" si="25"/>
        <v>7.6616294483497077E-2</v>
      </c>
      <c r="DH21" s="10">
        <f t="shared" si="25"/>
        <v>6.936428472460486E-2</v>
      </c>
      <c r="DI21" s="10">
        <f t="shared" si="25"/>
        <v>6.9974938240570231E-2</v>
      </c>
      <c r="DJ21" s="10">
        <f t="shared" si="25"/>
        <v>7.9884213562317161E-2</v>
      </c>
      <c r="DK21" s="10">
        <f t="shared" si="25"/>
        <v>7.2815952333962083E-2</v>
      </c>
      <c r="DL21" s="10">
        <f t="shared" si="25"/>
        <v>8.2073420884370002E-2</v>
      </c>
      <c r="DM21" s="10">
        <f t="shared" si="25"/>
        <v>7.1466244565931647E-2</v>
      </c>
      <c r="DN21" s="10">
        <f t="shared" si="25"/>
        <v>7.5339297110849079E-2</v>
      </c>
      <c r="DO21" s="10">
        <f t="shared" si="25"/>
        <v>7.3223693278300112E-2</v>
      </c>
      <c r="DP21" s="10">
        <f t="shared" si="25"/>
        <v>5.9087361476668411E-2</v>
      </c>
      <c r="DQ21" s="10">
        <f t="shared" si="25"/>
        <v>5.7746147537665597E-2</v>
      </c>
      <c r="DR21" s="10">
        <f t="shared" si="25"/>
        <v>5.6652760858489283E-2</v>
      </c>
      <c r="DS21" s="10">
        <f t="shared" si="25"/>
        <v>6.3940170999321005E-2</v>
      </c>
      <c r="DT21" s="10">
        <f t="shared" si="25"/>
        <v>7.4082151309263239E-2</v>
      </c>
      <c r="DU21" s="10">
        <f t="shared" si="25"/>
        <v>7.4006612958781956E-2</v>
      </c>
      <c r="DV21" s="10">
        <f t="shared" si="25"/>
        <v>6.804663980477918E-2</v>
      </c>
      <c r="DW21" s="10">
        <f t="shared" si="25"/>
        <v>7.5629486643862071E-2</v>
      </c>
      <c r="DX21" s="10">
        <f t="shared" si="25"/>
        <v>4.7437391817785092E-2</v>
      </c>
      <c r="DY21" s="10">
        <f t="shared" si="25"/>
        <v>6.2777180581554501E-2</v>
      </c>
      <c r="DZ21" s="10">
        <f t="shared" si="25"/>
        <v>6.860039775783322E-2</v>
      </c>
      <c r="EA21" s="10">
        <f t="shared" si="25"/>
        <v>5.8825000063683269E-2</v>
      </c>
      <c r="EB21" s="10">
        <f t="shared" si="25"/>
        <v>8.0422655580269828E-2</v>
      </c>
      <c r="EC21" s="10">
        <f t="shared" si="25"/>
        <v>4.3322672424712966E-2</v>
      </c>
      <c r="ED21" s="10">
        <f t="shared" si="25"/>
        <v>6.6022441477545102E-2</v>
      </c>
      <c r="EE21" s="10">
        <f t="shared" si="25"/>
        <v>8.0619927228607863E-2</v>
      </c>
      <c r="EF21" s="10">
        <f t="shared" si="25"/>
        <v>6.1191441922366641E-2</v>
      </c>
      <c r="EG21" s="10">
        <f t="shared" si="25"/>
        <v>6.7629062134876919E-2</v>
      </c>
      <c r="EH21" s="10">
        <f t="shared" si="25"/>
        <v>5.4183738976419996E-2</v>
      </c>
      <c r="EI21" s="10">
        <f t="shared" si="25"/>
        <v>6.6987493826584754E-2</v>
      </c>
      <c r="EJ21" s="10">
        <f t="shared" si="25"/>
        <v>6.2322532470764913E-2</v>
      </c>
      <c r="EK21" s="10">
        <f t="shared" si="25"/>
        <v>5.0797814892601274E-2</v>
      </c>
      <c r="EL21" s="10">
        <f t="shared" si="25"/>
        <v>9.047298913410233E-2</v>
      </c>
      <c r="EP21" s="8" t="s">
        <v>1</v>
      </c>
      <c r="EQ21" s="66">
        <f>STDEV(EQ8:EQ11,EQ14:EQ17)/SQRT(8)</f>
        <v>2.9421952956936805E-2</v>
      </c>
      <c r="ER21" s="66">
        <f t="shared" ref="ER21:EV21" si="26">STDEV(ER8:ER11,ER14:ER17)/SQRT(8)</f>
        <v>2.2793298518054003E-2</v>
      </c>
      <c r="ES21" s="66">
        <f t="shared" si="26"/>
        <v>3.0972081923100456E-2</v>
      </c>
      <c r="ET21" s="66">
        <f t="shared" si="26"/>
        <v>2.463806916628148E-2</v>
      </c>
      <c r="EU21" s="66">
        <f t="shared" si="26"/>
        <v>3.2700996230115326E-2</v>
      </c>
      <c r="EV21" s="66">
        <f t="shared" si="26"/>
        <v>2.1023069129898604E-2</v>
      </c>
      <c r="EW21" s="66">
        <f>STDEV(EW8:EW11,EW14:EW17)/SQRT(8)</f>
        <v>4.3112526843534241E-2</v>
      </c>
      <c r="EX21" s="66">
        <f t="shared" ref="EX21:FB21" si="27">STDEV(EX8:EX11,EX14:EX17)/SQRT(8)</f>
        <v>3.5804569836007924E-2</v>
      </c>
      <c r="EY21" s="66">
        <f t="shared" si="27"/>
        <v>3.0563657874377245E-2</v>
      </c>
      <c r="EZ21" s="66">
        <f t="shared" si="27"/>
        <v>1.7741871152071945E-2</v>
      </c>
      <c r="FA21" s="66">
        <f t="shared" si="27"/>
        <v>4.0478717183179608E-2</v>
      </c>
      <c r="FB21" s="66">
        <f t="shared" si="27"/>
        <v>2.8001420927145478E-2</v>
      </c>
    </row>
    <row r="22" spans="3:158" x14ac:dyDescent="0.3">
      <c r="F22" s="51"/>
      <c r="G22" s="51"/>
      <c r="H22" s="51"/>
      <c r="I22" s="51"/>
      <c r="J22" s="51"/>
      <c r="K22" s="51"/>
      <c r="L22" s="51"/>
      <c r="M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</row>
    <row r="23" spans="3:158" ht="14.4" customHeight="1" x14ac:dyDescent="0.3">
      <c r="C23" s="100" t="s">
        <v>8</v>
      </c>
      <c r="D23" s="103" t="s">
        <v>6</v>
      </c>
      <c r="E23" s="14">
        <v>1</v>
      </c>
      <c r="F23" s="51">
        <v>1.10002584236741E-2</v>
      </c>
      <c r="G23" s="51">
        <v>1.2591079361363207E-2</v>
      </c>
      <c r="H23" s="51">
        <v>9.7601434917394328E-2</v>
      </c>
      <c r="I23" s="51">
        <v>0.24415892646656248</v>
      </c>
      <c r="J23" s="51">
        <v>0.40565871734132691</v>
      </c>
      <c r="K23" s="51">
        <v>0.60717062623655782</v>
      </c>
      <c r="L23" s="51">
        <v>0.80075336420849508</v>
      </c>
      <c r="M23" s="51">
        <v>1</v>
      </c>
      <c r="O23" s="100" t="s">
        <v>8</v>
      </c>
      <c r="P23" s="103" t="s">
        <v>6</v>
      </c>
      <c r="Q23" s="72">
        <v>1</v>
      </c>
      <c r="R23" s="51">
        <v>-8.3586786060579232E-2</v>
      </c>
      <c r="S23" s="51">
        <v>1.0885457996405716</v>
      </c>
      <c r="T23" s="51">
        <v>1.0739068706569583</v>
      </c>
      <c r="U23" s="51">
        <v>0.96907157137615441</v>
      </c>
      <c r="V23" s="51">
        <v>0.88817654067644636</v>
      </c>
      <c r="W23" s="51">
        <v>1.0050723653899134</v>
      </c>
      <c r="X23" s="51">
        <v>0.98699615398500884</v>
      </c>
      <c r="Y23" s="51">
        <v>0.91912715193334138</v>
      </c>
      <c r="Z23" s="51">
        <v>0.8904934715652949</v>
      </c>
      <c r="AA23" s="51">
        <v>1.0075665972359957</v>
      </c>
      <c r="AB23" s="51">
        <v>1.0234583928359771</v>
      </c>
      <c r="AC23" s="51">
        <v>0.97259684998345064</v>
      </c>
      <c r="AD23" s="51">
        <v>1.0166951959504265</v>
      </c>
      <c r="AE23" s="51">
        <v>1.0423489171162947</v>
      </c>
      <c r="AF23" s="51">
        <v>0.9588971314498651</v>
      </c>
      <c r="AG23" s="51">
        <v>0.93755743247611834</v>
      </c>
      <c r="AH23" s="51">
        <v>0.98567929446565261</v>
      </c>
      <c r="AI23" s="51">
        <v>0.97421112667873155</v>
      </c>
      <c r="AJ23" s="51">
        <v>0.98222116767990653</v>
      </c>
      <c r="AK23" s="51">
        <v>0.9937726322268795</v>
      </c>
      <c r="AL23" s="51">
        <v>0.96391668565740363</v>
      </c>
      <c r="AM23" s="51">
        <v>1.0097491808167174</v>
      </c>
      <c r="AN23" s="51">
        <v>1.0921166934186264</v>
      </c>
      <c r="AO23" s="51">
        <v>1.0072658759887485</v>
      </c>
      <c r="AP23" s="51">
        <v>0.86676646288628678</v>
      </c>
      <c r="AQ23" s="51">
        <v>1.0880769445824539</v>
      </c>
      <c r="AR23" s="51">
        <v>1.0097137194440842</v>
      </c>
      <c r="AS23" s="51">
        <v>0.99416111878587043</v>
      </c>
      <c r="AT23" s="51">
        <v>0.98882212414322257</v>
      </c>
      <c r="AU23" s="51">
        <v>0.99614459720038562</v>
      </c>
      <c r="AV23" s="51">
        <v>1.0652245115120256</v>
      </c>
      <c r="AW23" s="51">
        <v>1.0693791500432719</v>
      </c>
      <c r="AX23" s="51">
        <v>0.99450805011420051</v>
      </c>
      <c r="AY23" s="51">
        <v>1.006774630193672</v>
      </c>
      <c r="AZ23" s="51">
        <v>0.99812199697670823</v>
      </c>
      <c r="BA23" s="51">
        <v>1.0036127189032278</v>
      </c>
      <c r="BB23" s="51">
        <v>0.97099713471070392</v>
      </c>
      <c r="BC23" s="51">
        <v>1.0748573491384468</v>
      </c>
      <c r="BD23" s="51">
        <v>1.0760932545035358</v>
      </c>
      <c r="BE23" s="51">
        <v>1.0736411959261942</v>
      </c>
      <c r="BF23" s="51">
        <v>1.0669974176710175</v>
      </c>
      <c r="BG23" s="51">
        <v>0.94355138342127898</v>
      </c>
      <c r="BH23" s="51">
        <v>0.92311314063893379</v>
      </c>
      <c r="BI23" s="51">
        <v>1.559251836076833</v>
      </c>
      <c r="BJ23" s="51">
        <v>1.9077769981892938</v>
      </c>
      <c r="BK23" s="51">
        <v>1.6535904276710669</v>
      </c>
      <c r="BL23" s="51">
        <v>1.6688063917319649</v>
      </c>
      <c r="BM23" s="51">
        <v>1.4836132326423614</v>
      </c>
      <c r="BN23" s="51">
        <v>1.3319574411917365</v>
      </c>
      <c r="BO23" s="51">
        <v>1.4088843491023837</v>
      </c>
      <c r="BP23" s="51">
        <v>1.2810883460143769</v>
      </c>
      <c r="BQ23" s="51">
        <v>1.2821456322778506</v>
      </c>
      <c r="BR23" s="51">
        <v>1.3564988113798684</v>
      </c>
      <c r="BS23" s="51">
        <v>1.1055310752917789</v>
      </c>
      <c r="BT23" s="51">
        <v>1.1592158839609785</v>
      </c>
      <c r="BU23" s="51">
        <v>1.2064891564678819</v>
      </c>
      <c r="BV23" s="51">
        <v>1.1995257050561667</v>
      </c>
      <c r="BW23" s="51">
        <v>1.1929107902424199</v>
      </c>
      <c r="BX23" s="51">
        <v>1.1512682714993634</v>
      </c>
      <c r="BY23" s="51">
        <v>1.0805734153816202</v>
      </c>
      <c r="BZ23" s="51">
        <v>1.2219556361573745</v>
      </c>
      <c r="CA23" s="51">
        <v>1.1069691235950978</v>
      </c>
      <c r="CB23" s="51">
        <v>1.0621233100286174</v>
      </c>
      <c r="CC23" s="51">
        <v>1.0445069655850088</v>
      </c>
      <c r="CD23" s="51">
        <v>1.1703439021267654</v>
      </c>
      <c r="CE23" s="51">
        <v>1.0672137069316856</v>
      </c>
      <c r="CF23" s="51">
        <v>1.0738578807951122</v>
      </c>
      <c r="CG23" s="51">
        <v>1.065517694438608</v>
      </c>
      <c r="CH23" s="51">
        <v>1.0778925054284549</v>
      </c>
      <c r="CI23" s="51">
        <v>1.0990964534545806</v>
      </c>
      <c r="CJ23" s="51">
        <v>1.1988254558671239</v>
      </c>
      <c r="CK23" s="51">
        <v>1.1528578159335279</v>
      </c>
      <c r="CL23" s="51">
        <v>1.1681259532459638</v>
      </c>
      <c r="CM23" s="51">
        <v>1.1286590786888375</v>
      </c>
      <c r="CN23" s="51">
        <v>1.1762018267402097</v>
      </c>
      <c r="CO23" s="51">
        <v>1.1246210546113209</v>
      </c>
      <c r="CP23" s="51">
        <v>1.1348902519596888</v>
      </c>
      <c r="CQ23" s="51">
        <v>1.1562287953191914</v>
      </c>
      <c r="CR23" s="51">
        <v>1.1678835956931071</v>
      </c>
      <c r="CS23" s="51">
        <v>1.0637728172028895</v>
      </c>
      <c r="CT23" s="51">
        <v>1.1095657499759806</v>
      </c>
      <c r="CU23" s="51">
        <v>1.1431541217647523</v>
      </c>
      <c r="CV23" s="51">
        <v>1.1163170816880683</v>
      </c>
      <c r="CW23" s="51">
        <v>1.146832341644821</v>
      </c>
      <c r="CX23" s="51">
        <v>1.1200474174569475</v>
      </c>
      <c r="CY23" s="51">
        <v>1.1517681192142837</v>
      </c>
      <c r="CZ23" s="51">
        <v>1.1665124468176804</v>
      </c>
      <c r="DA23" s="51">
        <v>1.2276560157485026</v>
      </c>
      <c r="DB23" s="51">
        <v>1.2740677989527078</v>
      </c>
      <c r="DC23" s="51">
        <v>1.1955215726254547</v>
      </c>
      <c r="DD23" s="51">
        <v>1.2246094033009773</v>
      </c>
      <c r="DE23" s="51">
        <v>1.1706026380077594</v>
      </c>
      <c r="DF23" s="51">
        <v>1.1716952021600449</v>
      </c>
      <c r="DG23" s="51">
        <v>1.220574871920838</v>
      </c>
      <c r="DH23" s="51">
        <v>1.2620974699650838</v>
      </c>
      <c r="DI23" s="51">
        <v>1.1191057840326593</v>
      </c>
      <c r="DJ23" s="51">
        <v>1.151984064263333</v>
      </c>
      <c r="DK23" s="51">
        <v>1.1617598673896277</v>
      </c>
      <c r="DL23" s="51">
        <v>1.2035705109006185</v>
      </c>
      <c r="DM23" s="51">
        <v>1.1450805816218279</v>
      </c>
      <c r="DN23" s="51">
        <v>1.1390879378084655</v>
      </c>
      <c r="DO23" s="51">
        <v>1.2676381647800004</v>
      </c>
      <c r="DP23" s="51">
        <v>1.1151977665352921</v>
      </c>
      <c r="DQ23" s="51">
        <v>1.1165307476104707</v>
      </c>
      <c r="DR23" s="51">
        <v>1.1029054008372148</v>
      </c>
      <c r="DS23" s="51">
        <v>1.1842528191359165</v>
      </c>
      <c r="DT23" s="51">
        <v>1.2359329104982963</v>
      </c>
      <c r="DU23" s="51">
        <v>1.1819912080226114</v>
      </c>
      <c r="DV23" s="51">
        <v>1.2075873151081793</v>
      </c>
      <c r="DW23" s="51">
        <v>1.2217524306039602</v>
      </c>
      <c r="DX23" s="51">
        <v>1.1532805896055152</v>
      </c>
      <c r="DY23" s="51">
        <v>1.1754625165639405</v>
      </c>
      <c r="DZ23" s="51">
        <v>1.2218372863286378</v>
      </c>
      <c r="EA23" s="51">
        <v>1.1827518241452464</v>
      </c>
      <c r="EB23" s="51">
        <v>1.2937192121308063</v>
      </c>
      <c r="EC23" s="51">
        <v>1.3270014485831589</v>
      </c>
      <c r="ED23" s="51">
        <v>1.2209241089395109</v>
      </c>
      <c r="EE23" s="51">
        <v>1.3057770708330401</v>
      </c>
      <c r="EF23" s="51">
        <v>1.1804029226270336</v>
      </c>
      <c r="EG23" s="51">
        <v>1.3269014627114482</v>
      </c>
      <c r="EH23" s="51">
        <v>1.1962196542215418</v>
      </c>
      <c r="EI23" s="51">
        <v>1.3474570774432302</v>
      </c>
      <c r="EJ23" s="51">
        <v>1.2551054330095412</v>
      </c>
      <c r="EK23" s="51">
        <v>1.170951024028003</v>
      </c>
      <c r="EL23" s="51">
        <v>1.1753874913224969</v>
      </c>
      <c r="EN23" s="100" t="s">
        <v>8</v>
      </c>
      <c r="EO23" s="103" t="s">
        <v>6</v>
      </c>
      <c r="EP23" s="72">
        <v>1</v>
      </c>
      <c r="EQ23">
        <v>0.75466956726912338</v>
      </c>
      <c r="ER23">
        <v>0.67356364016776682</v>
      </c>
      <c r="ES23">
        <v>0.69638580691225815</v>
      </c>
      <c r="ET23">
        <v>0.65241689732119512</v>
      </c>
      <c r="EU23">
        <v>0.71337859377090895</v>
      </c>
      <c r="EV23">
        <v>0.70296218769825991</v>
      </c>
      <c r="EW23">
        <v>0.58031810795008865</v>
      </c>
      <c r="EX23">
        <v>0.59872478777391724</v>
      </c>
      <c r="EY23">
        <v>0.59201815563526583</v>
      </c>
      <c r="EZ23">
        <v>0.68433753787542984</v>
      </c>
      <c r="FA23">
        <v>0.70820079260451196</v>
      </c>
      <c r="FB23">
        <v>0.67994716416249323</v>
      </c>
    </row>
    <row r="24" spans="3:158" ht="14.4" customHeight="1" x14ac:dyDescent="0.3">
      <c r="C24" s="101"/>
      <c r="D24" s="104"/>
      <c r="E24" s="14">
        <v>2</v>
      </c>
      <c r="F24" s="51">
        <v>9.3159760274542699E-3</v>
      </c>
      <c r="G24" s="51">
        <v>7.5337793425691172E-3</v>
      </c>
      <c r="H24" s="51">
        <v>6.6055581031981656E-2</v>
      </c>
      <c r="I24" s="51">
        <v>0.20886996391448565</v>
      </c>
      <c r="J24" s="51">
        <v>0.37954703462419037</v>
      </c>
      <c r="K24" s="51">
        <v>0.55907186446229884</v>
      </c>
      <c r="L24" s="51">
        <v>0.78593452917874507</v>
      </c>
      <c r="M24" s="51">
        <v>1</v>
      </c>
      <c r="O24" s="101"/>
      <c r="P24" s="104"/>
      <c r="Q24" s="14">
        <v>2</v>
      </c>
      <c r="R24" s="51">
        <v>-0.11854732329291956</v>
      </c>
      <c r="S24" s="51">
        <v>1.1886181626561823</v>
      </c>
      <c r="T24" s="51">
        <v>1.1014958161001913</v>
      </c>
      <c r="U24" s="51">
        <v>1.0114717833449585</v>
      </c>
      <c r="V24" s="51">
        <v>1.0079191069732043</v>
      </c>
      <c r="W24" s="51">
        <v>1.0014202938501178</v>
      </c>
      <c r="X24" s="51">
        <v>1.0160516770382317</v>
      </c>
      <c r="Y24" s="51">
        <v>0.98761916748609646</v>
      </c>
      <c r="Z24" s="51">
        <v>0.95999961459358163</v>
      </c>
      <c r="AA24" s="51">
        <v>0.96904239429851569</v>
      </c>
      <c r="AB24" s="51">
        <v>0.94219418269111999</v>
      </c>
      <c r="AC24" s="51">
        <v>0.97198972047823151</v>
      </c>
      <c r="AD24" s="51">
        <v>0.96764661118097473</v>
      </c>
      <c r="AE24" s="51">
        <v>0.98092960780135241</v>
      </c>
      <c r="AF24" s="51">
        <v>0.96183387349615046</v>
      </c>
      <c r="AG24" s="51">
        <v>0.96800442381332252</v>
      </c>
      <c r="AH24" s="51">
        <v>0.93887894759328105</v>
      </c>
      <c r="AI24" s="51">
        <v>0.93268789072270497</v>
      </c>
      <c r="AJ24" s="51">
        <v>0.95712268012807034</v>
      </c>
      <c r="AK24" s="51">
        <v>0.94905157305316046</v>
      </c>
      <c r="AL24" s="51">
        <v>1.0170232990632058</v>
      </c>
      <c r="AM24" s="51">
        <v>0.98190728548062145</v>
      </c>
      <c r="AN24" s="51">
        <v>1.0337275774901196</v>
      </c>
      <c r="AO24" s="51">
        <v>0.97802351930014253</v>
      </c>
      <c r="AP24" s="51">
        <v>1.0233584882867008</v>
      </c>
      <c r="AQ24" s="51">
        <v>1.0238251403744136</v>
      </c>
      <c r="AR24" s="51">
        <v>0.97871634764370652</v>
      </c>
      <c r="AS24" s="51">
        <v>0.99573792129981209</v>
      </c>
      <c r="AT24" s="51">
        <v>1.0325051877557385</v>
      </c>
      <c r="AU24" s="51">
        <v>0.99666139316505242</v>
      </c>
      <c r="AV24" s="51">
        <v>0.98648971812026209</v>
      </c>
      <c r="AW24" s="51">
        <v>0.98281311608582156</v>
      </c>
      <c r="AX24" s="51">
        <v>0.96979777384284693</v>
      </c>
      <c r="AY24" s="51">
        <v>1.0146814945205764</v>
      </c>
      <c r="AZ24" s="51">
        <v>0.98242004468240129</v>
      </c>
      <c r="BA24" s="51">
        <v>1.0126354116955734</v>
      </c>
      <c r="BB24" s="51">
        <v>1.0143378202770132</v>
      </c>
      <c r="BC24" s="51">
        <v>1.012497623684298</v>
      </c>
      <c r="BD24" s="51">
        <v>1.0374412122121301</v>
      </c>
      <c r="BE24" s="51">
        <v>1.0613219765040864</v>
      </c>
      <c r="BF24" s="51">
        <v>1.0119495602154285</v>
      </c>
      <c r="BG24" s="51">
        <v>1.0105183163734615</v>
      </c>
      <c r="BH24" s="51">
        <v>1.0276322446271389</v>
      </c>
      <c r="BI24" s="51">
        <v>2.2749125401880472</v>
      </c>
      <c r="BJ24" s="51">
        <v>2.5882432368716817</v>
      </c>
      <c r="BK24" s="51">
        <v>2.7180796160139407</v>
      </c>
      <c r="BL24" s="51">
        <v>2.7644746470886976</v>
      </c>
      <c r="BM24" s="51">
        <v>2.6251886573863707</v>
      </c>
      <c r="BN24" s="51">
        <v>2.5145114967824997</v>
      </c>
      <c r="BO24" s="51">
        <v>2.2726227960854999</v>
      </c>
      <c r="BP24" s="51">
        <v>2.1234185145525477</v>
      </c>
      <c r="BQ24" s="51">
        <v>2.0210717280079455</v>
      </c>
      <c r="BR24" s="51">
        <v>1.8723958235737559</v>
      </c>
      <c r="BS24" s="51">
        <v>1.7522146800765248</v>
      </c>
      <c r="BT24" s="51">
        <v>1.7105326255565707</v>
      </c>
      <c r="BU24" s="51">
        <v>1.6239898516952214</v>
      </c>
      <c r="BV24" s="51">
        <v>1.6377823427396629</v>
      </c>
      <c r="BW24" s="51">
        <v>1.6097041409071313</v>
      </c>
      <c r="BX24" s="51">
        <v>1.5547665675593918</v>
      </c>
      <c r="BY24" s="51">
        <v>1.522185288693128</v>
      </c>
      <c r="BZ24" s="51">
        <v>1.5114581014084605</v>
      </c>
      <c r="CA24" s="51">
        <v>1.4896449627913937</v>
      </c>
      <c r="CB24" s="51">
        <v>1.5737229382798683</v>
      </c>
      <c r="CC24" s="51">
        <v>1.5387464039432297</v>
      </c>
      <c r="CD24" s="51">
        <v>1.544371680515368</v>
      </c>
      <c r="CE24" s="51">
        <v>1.5140723229259385</v>
      </c>
      <c r="CF24" s="51">
        <v>1.538058664957036</v>
      </c>
      <c r="CG24" s="51">
        <v>1.5738980613322877</v>
      </c>
      <c r="CH24" s="51">
        <v>1.5198893654106078</v>
      </c>
      <c r="CI24" s="51">
        <v>1.5224769237299913</v>
      </c>
      <c r="CJ24" s="51">
        <v>1.5538273114745276</v>
      </c>
      <c r="CK24" s="51">
        <v>1.5668080356430198</v>
      </c>
      <c r="CL24" s="51">
        <v>1.5475273138367349</v>
      </c>
      <c r="CM24" s="51">
        <v>1.6015897126033605</v>
      </c>
      <c r="CN24" s="51">
        <v>1.5413534493865899</v>
      </c>
      <c r="CO24" s="51">
        <v>1.4938125887400031</v>
      </c>
      <c r="CP24" s="51">
        <v>1.5257534650250699</v>
      </c>
      <c r="CQ24" s="51">
        <v>1.5731782445136671</v>
      </c>
      <c r="CR24" s="51">
        <v>1.5003676813640023</v>
      </c>
      <c r="CS24" s="51">
        <v>1.572669537138206</v>
      </c>
      <c r="CT24" s="51">
        <v>1.5351211796276747</v>
      </c>
      <c r="CU24" s="51">
        <v>1.5697153924430289</v>
      </c>
      <c r="CV24" s="51">
        <v>1.526889045576733</v>
      </c>
      <c r="CW24" s="51">
        <v>1.5546666895681964</v>
      </c>
      <c r="CX24" s="51">
        <v>1.5435107920617868</v>
      </c>
      <c r="CY24" s="51">
        <v>1.5227272202047777</v>
      </c>
      <c r="CZ24" s="51">
        <v>1.5193518123915861</v>
      </c>
      <c r="DA24" s="51">
        <v>1.5380465988131975</v>
      </c>
      <c r="DB24" s="51">
        <v>1.5815446013281329</v>
      </c>
      <c r="DC24" s="51">
        <v>1.534855241699582</v>
      </c>
      <c r="DD24" s="51">
        <v>1.5491503663916297</v>
      </c>
      <c r="DE24" s="51">
        <v>1.5375032221782015</v>
      </c>
      <c r="DF24" s="51">
        <v>1.519104683955691</v>
      </c>
      <c r="DG24" s="51">
        <v>1.5228003611588472</v>
      </c>
      <c r="DH24" s="51">
        <v>1.5198412972295496</v>
      </c>
      <c r="DI24" s="51">
        <v>1.5095538598054603</v>
      </c>
      <c r="DJ24" s="51">
        <v>1.5635029118351207</v>
      </c>
      <c r="DK24" s="51">
        <v>1.5121640858263095</v>
      </c>
      <c r="DL24" s="51">
        <v>1.5703338169495074</v>
      </c>
      <c r="DM24" s="51">
        <v>1.5459248185652319</v>
      </c>
      <c r="DN24" s="51">
        <v>1.5101514128939326</v>
      </c>
      <c r="DO24" s="51">
        <v>1.4627174950576123</v>
      </c>
      <c r="DP24" s="51">
        <v>1.5391444195172257</v>
      </c>
      <c r="DQ24" s="51">
        <v>1.5417090697976641</v>
      </c>
      <c r="DR24" s="51">
        <v>1.5061676356335774</v>
      </c>
      <c r="DS24" s="51">
        <v>1.5353898037144478</v>
      </c>
      <c r="DT24" s="51">
        <v>1.4973708152647642</v>
      </c>
      <c r="DU24" s="51">
        <v>1.5117055225409051</v>
      </c>
      <c r="DV24" s="51">
        <v>1.5554490687625551</v>
      </c>
      <c r="DW24" s="51">
        <v>1.5263500934539214</v>
      </c>
      <c r="DX24" s="51">
        <v>1.5484384131637543</v>
      </c>
      <c r="DY24" s="51">
        <v>1.5011586489902844</v>
      </c>
      <c r="DZ24" s="51">
        <v>1.5537489676212075</v>
      </c>
      <c r="EA24" s="51">
        <v>1.5284907874921483</v>
      </c>
      <c r="EB24" s="51">
        <v>1.4980208440963081</v>
      </c>
      <c r="EC24" s="51">
        <v>1.5315773553534588</v>
      </c>
      <c r="ED24" s="51">
        <v>1.5533762216098641</v>
      </c>
      <c r="EE24" s="51">
        <v>1.4871097670509199</v>
      </c>
      <c r="EF24" s="51">
        <v>1.4773920943199406</v>
      </c>
      <c r="EG24" s="51">
        <v>1.5345060357706326</v>
      </c>
      <c r="EH24" s="51">
        <v>1.5312471999602379</v>
      </c>
      <c r="EI24" s="51">
        <v>1.565964941914191</v>
      </c>
      <c r="EJ24" s="51">
        <v>1.507971762096362</v>
      </c>
      <c r="EK24" s="51">
        <v>1.5428620227995358</v>
      </c>
      <c r="EL24" s="51">
        <v>1.5447648366336288</v>
      </c>
      <c r="EN24" s="101"/>
      <c r="EO24" s="104"/>
      <c r="EP24" s="14">
        <v>2</v>
      </c>
      <c r="EQ24">
        <v>0.58399425236506797</v>
      </c>
      <c r="ER24">
        <v>0.59485546950168788</v>
      </c>
      <c r="ES24">
        <v>0.71597201120287479</v>
      </c>
      <c r="ET24">
        <v>0.67032029985513053</v>
      </c>
      <c r="EU24">
        <v>0.72227088724376809</v>
      </c>
      <c r="EV24">
        <v>0.72998697736966833</v>
      </c>
      <c r="EW24">
        <v>0.63420192907287087</v>
      </c>
      <c r="EX24">
        <v>0.58462015961476499</v>
      </c>
      <c r="EY24">
        <v>0.62547698248907446</v>
      </c>
      <c r="EZ24">
        <v>0.65131901098046907</v>
      </c>
      <c r="FA24">
        <v>0.69671204390662911</v>
      </c>
      <c r="FB24">
        <v>0.6824388927216738</v>
      </c>
    </row>
    <row r="25" spans="3:158" ht="14.4" customHeight="1" x14ac:dyDescent="0.3">
      <c r="C25" s="101"/>
      <c r="D25" s="104"/>
      <c r="E25" s="14">
        <v>3</v>
      </c>
      <c r="F25" s="51">
        <v>1.2223186074227631E-2</v>
      </c>
      <c r="G25" s="51">
        <v>-1.2388242867338141E-2</v>
      </c>
      <c r="H25" s="51">
        <v>2.9935752940917541E-2</v>
      </c>
      <c r="I25" s="51">
        <v>0.18309099733566003</v>
      </c>
      <c r="J25" s="51">
        <v>0.40212832573090451</v>
      </c>
      <c r="K25" s="51">
        <v>0.62086266935880019</v>
      </c>
      <c r="L25" s="51">
        <v>0.80055787083973529</v>
      </c>
      <c r="M25" s="51">
        <v>1</v>
      </c>
      <c r="O25" s="101"/>
      <c r="P25" s="104"/>
      <c r="Q25" s="14">
        <v>3</v>
      </c>
      <c r="R25" s="51">
        <v>-0.20145603548735377</v>
      </c>
      <c r="S25" s="51">
        <v>1.216984984288028</v>
      </c>
      <c r="T25" s="51">
        <v>1.1828986414978833</v>
      </c>
      <c r="U25" s="51">
        <v>1.1228371262349719</v>
      </c>
      <c r="V25" s="51">
        <v>0.96967477572768579</v>
      </c>
      <c r="W25" s="51">
        <v>0.91869632982410754</v>
      </c>
      <c r="X25" s="51">
        <v>1.0961515944399494</v>
      </c>
      <c r="Y25" s="51">
        <v>1.0009482910125977</v>
      </c>
      <c r="Z25" s="51">
        <v>0.98703674468931801</v>
      </c>
      <c r="AA25" s="51">
        <v>0.98843082283527972</v>
      </c>
      <c r="AB25" s="51">
        <v>1.0174823234838288</v>
      </c>
      <c r="AC25" s="51">
        <v>1.0456537816302429</v>
      </c>
      <c r="AD25" s="51">
        <v>0.94908674545169247</v>
      </c>
      <c r="AE25" s="51">
        <v>1.0348972483319672</v>
      </c>
      <c r="AF25" s="51">
        <v>1.0037746075461904</v>
      </c>
      <c r="AG25" s="51">
        <v>1.0674573956829767</v>
      </c>
      <c r="AH25" s="51">
        <v>1.0430372096983538</v>
      </c>
      <c r="AI25" s="51">
        <v>1.0562658506798506</v>
      </c>
      <c r="AJ25" s="51">
        <v>1.0619230020068644</v>
      </c>
      <c r="AK25" s="51">
        <v>1.0411231826329437</v>
      </c>
      <c r="AL25" s="51">
        <v>0.95488426619511091</v>
      </c>
      <c r="AM25" s="51">
        <v>0.95953328402232696</v>
      </c>
      <c r="AN25" s="51">
        <v>0.88487406066760232</v>
      </c>
      <c r="AO25" s="51">
        <v>0.92392218849838015</v>
      </c>
      <c r="AP25" s="51">
        <v>1.0090176076903403</v>
      </c>
      <c r="AQ25" s="51">
        <v>0.93258341558605484</v>
      </c>
      <c r="AR25" s="51">
        <v>1.0081971546308783</v>
      </c>
      <c r="AS25" s="51">
        <v>0.94672814051116871</v>
      </c>
      <c r="AT25" s="51">
        <v>0.95621316372997489</v>
      </c>
      <c r="AU25" s="51">
        <v>0.9431629790600875</v>
      </c>
      <c r="AV25" s="51">
        <v>1.0878971074877983</v>
      </c>
      <c r="AW25" s="51">
        <v>0.98923539174837871</v>
      </c>
      <c r="AX25" s="51">
        <v>0.92348479949317319</v>
      </c>
      <c r="AY25" s="51">
        <v>0.9759885200250108</v>
      </c>
      <c r="AZ25" s="51">
        <v>1.0178415782874224</v>
      </c>
      <c r="BA25" s="51">
        <v>0.98660386996742255</v>
      </c>
      <c r="BB25" s="51">
        <v>0.97328267326963103</v>
      </c>
      <c r="BC25" s="51">
        <v>0.98765385190998178</v>
      </c>
      <c r="BD25" s="51">
        <v>0.94377165911466832</v>
      </c>
      <c r="BE25" s="51">
        <v>0.91975457715235254</v>
      </c>
      <c r="BF25" s="51">
        <v>0.9688441248355959</v>
      </c>
      <c r="BG25" s="51">
        <v>0.95613600331319781</v>
      </c>
      <c r="BH25" s="51">
        <v>0.94602892510871039</v>
      </c>
      <c r="BI25" s="51">
        <v>1.6342817438492827</v>
      </c>
      <c r="BJ25" s="51">
        <v>1.89104002177231</v>
      </c>
      <c r="BK25" s="51">
        <v>1.6279203139417806</v>
      </c>
      <c r="BL25" s="51">
        <v>1.475932381815908</v>
      </c>
      <c r="BM25" s="51">
        <v>1.399503590761161</v>
      </c>
      <c r="BN25" s="51">
        <v>1.2504025995510375</v>
      </c>
      <c r="BO25" s="51">
        <v>1.246266701306451</v>
      </c>
      <c r="BP25" s="51">
        <v>1.1999372704236402</v>
      </c>
      <c r="BQ25" s="51">
        <v>1.2406959637770647</v>
      </c>
      <c r="BR25" s="51">
        <v>1.185892815839527</v>
      </c>
      <c r="BS25" s="51">
        <v>1.0860825651262374</v>
      </c>
      <c r="BT25" s="51">
        <v>1.0412782794672186</v>
      </c>
      <c r="BU25" s="51">
        <v>1.2061616387184189</v>
      </c>
      <c r="BV25" s="51">
        <v>1.065955540176859</v>
      </c>
      <c r="BW25" s="51">
        <v>1.0693000848983911</v>
      </c>
      <c r="BX25" s="51">
        <v>1.0752989809985529</v>
      </c>
      <c r="BY25" s="51">
        <v>1.0289660004878334</v>
      </c>
      <c r="BZ25" s="51">
        <v>1.0314237424936197</v>
      </c>
      <c r="CA25" s="51">
        <v>0.94189135933908452</v>
      </c>
      <c r="CB25" s="51">
        <v>1.0065561530733704</v>
      </c>
      <c r="CC25" s="51">
        <v>1.0628548502627329</v>
      </c>
      <c r="CD25" s="51">
        <v>0.92600070010958224</v>
      </c>
      <c r="CE25" s="51">
        <v>1.1162398063871537</v>
      </c>
      <c r="CF25" s="51">
        <v>1.0030332935871697</v>
      </c>
      <c r="CG25" s="51">
        <v>1.0796994428228655</v>
      </c>
      <c r="CH25" s="51">
        <v>0.9724358013353811</v>
      </c>
      <c r="CI25" s="51">
        <v>1.0205400977359029</v>
      </c>
      <c r="CJ25" s="51">
        <v>1.0295580827051745</v>
      </c>
      <c r="CK25" s="51">
        <v>1.0154047439932079</v>
      </c>
      <c r="CL25" s="51">
        <v>1.1741414975907671</v>
      </c>
      <c r="CM25" s="51">
        <v>1.099522139565579</v>
      </c>
      <c r="CN25" s="51">
        <v>0.99674232864838319</v>
      </c>
      <c r="CO25" s="51">
        <v>1.1180838454554589</v>
      </c>
      <c r="CP25" s="51">
        <v>1.0454096106190855</v>
      </c>
      <c r="CQ25" s="51">
        <v>1.124730419830847</v>
      </c>
      <c r="CR25" s="51">
        <v>1.0219606739492813</v>
      </c>
      <c r="CS25" s="51">
        <v>1.1754896168697591</v>
      </c>
      <c r="CT25" s="51">
        <v>1.0243244427092706</v>
      </c>
      <c r="CU25" s="51">
        <v>1.1417755513234069</v>
      </c>
      <c r="CV25" s="51">
        <v>1.1274499741542556</v>
      </c>
      <c r="CW25" s="51">
        <v>0.96354891548845245</v>
      </c>
      <c r="CX25" s="51">
        <v>1.1407926437917388</v>
      </c>
      <c r="CY25" s="51">
        <v>1.0200809636775152</v>
      </c>
      <c r="CZ25" s="51">
        <v>1.0776143625238448</v>
      </c>
      <c r="DA25" s="51">
        <v>1.038140930138006</v>
      </c>
      <c r="DB25" s="51">
        <v>1.1116626685600077</v>
      </c>
      <c r="DC25" s="51">
        <v>1.106922891222295</v>
      </c>
      <c r="DD25" s="51">
        <v>1.0988902946894803</v>
      </c>
      <c r="DE25" s="51">
        <v>1.161680555510942</v>
      </c>
      <c r="DF25" s="51">
        <v>0.97590227902178794</v>
      </c>
      <c r="DG25" s="51">
        <v>1.1639718937176711</v>
      </c>
      <c r="DH25" s="51">
        <v>1.0051055759942029</v>
      </c>
      <c r="DI25" s="51">
        <v>1.0054328128553096</v>
      </c>
      <c r="DJ25" s="51">
        <v>1.0900932060415744</v>
      </c>
      <c r="DK25" s="51">
        <v>1.0018691247534479</v>
      </c>
      <c r="DL25" s="51">
        <v>1.0034596502359421</v>
      </c>
      <c r="DM25" s="51">
        <v>1.0627653343567096</v>
      </c>
      <c r="DN25" s="51">
        <v>1.0227431636280082</v>
      </c>
      <c r="DO25" s="51">
        <v>1.0372233150676833</v>
      </c>
      <c r="DP25" s="51">
        <v>1.1685254155597975</v>
      </c>
      <c r="DQ25" s="51">
        <v>1.0135971295264254</v>
      </c>
      <c r="DR25" s="51">
        <v>1.0127071467616275</v>
      </c>
      <c r="DS25" s="51">
        <v>1.1108360660975463</v>
      </c>
      <c r="DT25" s="51">
        <v>1.1488268437096327</v>
      </c>
      <c r="DU25" s="51">
        <v>1.0289272631432955</v>
      </c>
      <c r="DV25" s="51">
        <v>1.1676465088408792</v>
      </c>
      <c r="DW25" s="51">
        <v>0.95926589062368017</v>
      </c>
      <c r="DX25" s="51">
        <v>1.0806282360573962</v>
      </c>
      <c r="DY25" s="51">
        <v>1.1782681705578375</v>
      </c>
      <c r="DZ25" s="51">
        <v>1.0155699669846356</v>
      </c>
      <c r="EA25" s="51">
        <v>1.0648558756560753</v>
      </c>
      <c r="EB25" s="51">
        <v>1.06758576654018</v>
      </c>
      <c r="EC25" s="51">
        <v>1.1410933304988158</v>
      </c>
      <c r="ED25" s="51">
        <v>1.0959294762561225</v>
      </c>
      <c r="EE25" s="51">
        <v>1.0254982392898959</v>
      </c>
      <c r="EF25" s="51">
        <v>0.99634911420066463</v>
      </c>
      <c r="EG25" s="51">
        <v>1.1197065068802914</v>
      </c>
      <c r="EH25" s="51">
        <v>1.0024587528390074</v>
      </c>
      <c r="EI25" s="51">
        <v>1.1327008861380268</v>
      </c>
      <c r="EJ25" s="51">
        <v>1.1213169482562515</v>
      </c>
      <c r="EK25" s="51">
        <v>1.0235574244300942</v>
      </c>
      <c r="EL25" s="51">
        <v>1.0839470110841147</v>
      </c>
      <c r="EN25" s="101"/>
      <c r="EO25" s="104"/>
      <c r="EP25" s="14">
        <v>3</v>
      </c>
      <c r="EQ25">
        <v>0.6995603944634019</v>
      </c>
      <c r="ER25">
        <v>0.77568528165258233</v>
      </c>
      <c r="ES25">
        <v>0.67064935046609242</v>
      </c>
      <c r="ET25">
        <v>0.71446259705829407</v>
      </c>
      <c r="EU25">
        <v>0.75516495415252294</v>
      </c>
      <c r="EV25">
        <v>0.86544362113699225</v>
      </c>
      <c r="EW25">
        <v>0.63093972735169823</v>
      </c>
      <c r="EX25">
        <v>0.71905559597184765</v>
      </c>
      <c r="EY25">
        <v>0.73596997846131029</v>
      </c>
      <c r="EZ25">
        <v>0.64965351143516981</v>
      </c>
      <c r="FA25">
        <v>0.76286304379953418</v>
      </c>
      <c r="FB25">
        <v>0.74552551969766179</v>
      </c>
    </row>
    <row r="26" spans="3:158" ht="14.4" customHeight="1" x14ac:dyDescent="0.3">
      <c r="C26" s="101"/>
      <c r="D26" s="104"/>
      <c r="E26" s="14" t="s">
        <v>10</v>
      </c>
      <c r="F26" s="9">
        <f>AVERAGE(F23,F24,F25)</f>
        <v>1.0846473508452E-2</v>
      </c>
      <c r="G26" s="9">
        <f t="shared" ref="G26:M26" si="28">AVERAGE(G23,G24,G25)</f>
        <v>2.5788719455313944E-3</v>
      </c>
      <c r="H26" s="9">
        <f t="shared" si="28"/>
        <v>6.4530922963431173E-2</v>
      </c>
      <c r="I26" s="9">
        <f t="shared" si="28"/>
        <v>0.21203996257223603</v>
      </c>
      <c r="J26" s="9">
        <f t="shared" si="28"/>
        <v>0.39577802589880728</v>
      </c>
      <c r="K26" s="9">
        <f t="shared" si="28"/>
        <v>0.59570172001921895</v>
      </c>
      <c r="L26" s="9">
        <f t="shared" si="28"/>
        <v>0.79574858807565851</v>
      </c>
      <c r="M26" s="9">
        <f t="shared" si="28"/>
        <v>1</v>
      </c>
      <c r="O26" s="101"/>
      <c r="P26" s="104"/>
      <c r="Q26" s="72" t="s">
        <v>10</v>
      </c>
      <c r="R26" s="9">
        <f>AVERAGE(R23:R25)</f>
        <v>-0.13453004828028417</v>
      </c>
      <c r="S26" s="9">
        <f t="shared" ref="S26:CD26" si="29">AVERAGE(S23:S25)</f>
        <v>1.1647163155282607</v>
      </c>
      <c r="T26" s="9">
        <f t="shared" si="29"/>
        <v>1.119433776085011</v>
      </c>
      <c r="U26" s="9">
        <f t="shared" si="29"/>
        <v>1.0344601603186949</v>
      </c>
      <c r="V26" s="9">
        <f t="shared" si="29"/>
        <v>0.95525680779244537</v>
      </c>
      <c r="W26" s="9">
        <f t="shared" si="29"/>
        <v>0.97506299635471283</v>
      </c>
      <c r="X26" s="9">
        <f t="shared" si="29"/>
        <v>1.0330664751543965</v>
      </c>
      <c r="Y26" s="9">
        <f t="shared" si="29"/>
        <v>0.96923153681067864</v>
      </c>
      <c r="Z26" s="9">
        <f t="shared" si="29"/>
        <v>0.94584327694939818</v>
      </c>
      <c r="AA26" s="9">
        <f t="shared" si="29"/>
        <v>0.98834660478993042</v>
      </c>
      <c r="AB26" s="9">
        <f t="shared" si="29"/>
        <v>0.99437829967030866</v>
      </c>
      <c r="AC26" s="9">
        <f t="shared" si="29"/>
        <v>0.99674678403064165</v>
      </c>
      <c r="AD26" s="9">
        <f t="shared" si="29"/>
        <v>0.97780951752769785</v>
      </c>
      <c r="AE26" s="9">
        <f t="shared" si="29"/>
        <v>1.0193919244165379</v>
      </c>
      <c r="AF26" s="9">
        <f t="shared" si="29"/>
        <v>0.97483520416406877</v>
      </c>
      <c r="AG26" s="9">
        <f t="shared" si="29"/>
        <v>0.99100641732413919</v>
      </c>
      <c r="AH26" s="9">
        <f t="shared" si="29"/>
        <v>0.98919848391909582</v>
      </c>
      <c r="AI26" s="9">
        <f t="shared" si="29"/>
        <v>0.98772162269376229</v>
      </c>
      <c r="AJ26" s="9">
        <f t="shared" si="29"/>
        <v>1.0004222832716136</v>
      </c>
      <c r="AK26" s="9">
        <f t="shared" si="29"/>
        <v>0.99464912930432792</v>
      </c>
      <c r="AL26" s="9">
        <f t="shared" si="29"/>
        <v>0.97860808363857343</v>
      </c>
      <c r="AM26" s="9">
        <f t="shared" si="29"/>
        <v>0.98372991677322197</v>
      </c>
      <c r="AN26" s="9">
        <f t="shared" si="29"/>
        <v>1.0035727771921161</v>
      </c>
      <c r="AO26" s="9">
        <f t="shared" si="29"/>
        <v>0.96973719459575702</v>
      </c>
      <c r="AP26" s="9">
        <f t="shared" si="29"/>
        <v>0.96638085295444265</v>
      </c>
      <c r="AQ26" s="9">
        <f t="shared" si="29"/>
        <v>1.0148285001809743</v>
      </c>
      <c r="AR26" s="9">
        <f t="shared" si="29"/>
        <v>0.99887574057288964</v>
      </c>
      <c r="AS26" s="9">
        <f t="shared" si="29"/>
        <v>0.97887572686561708</v>
      </c>
      <c r="AT26" s="9">
        <f t="shared" si="29"/>
        <v>0.99251349187631199</v>
      </c>
      <c r="AU26" s="9">
        <f t="shared" si="29"/>
        <v>0.97865632314184181</v>
      </c>
      <c r="AV26" s="9">
        <f t="shared" si="29"/>
        <v>1.046537112373362</v>
      </c>
      <c r="AW26" s="9">
        <f t="shared" si="29"/>
        <v>1.0138092192924908</v>
      </c>
      <c r="AX26" s="9">
        <f t="shared" si="29"/>
        <v>0.96259687448340692</v>
      </c>
      <c r="AY26" s="9">
        <f t="shared" si="29"/>
        <v>0.99914821491308636</v>
      </c>
      <c r="AZ26" s="9">
        <f t="shared" si="29"/>
        <v>0.99946120664884397</v>
      </c>
      <c r="BA26" s="9">
        <f t="shared" si="29"/>
        <v>1.000950666855408</v>
      </c>
      <c r="BB26" s="9">
        <f t="shared" si="29"/>
        <v>0.9862058760857827</v>
      </c>
      <c r="BC26" s="9">
        <f t="shared" si="29"/>
        <v>1.0250029415775754</v>
      </c>
      <c r="BD26" s="9">
        <f t="shared" si="29"/>
        <v>1.0191020419434447</v>
      </c>
      <c r="BE26" s="9">
        <f t="shared" si="29"/>
        <v>1.0182392498608779</v>
      </c>
      <c r="BF26" s="9">
        <f t="shared" si="29"/>
        <v>1.0159303675740139</v>
      </c>
      <c r="BG26" s="9">
        <f t="shared" si="29"/>
        <v>0.97006856770264616</v>
      </c>
      <c r="BH26" s="9">
        <f t="shared" si="29"/>
        <v>0.96559143679159443</v>
      </c>
      <c r="BI26" s="9">
        <f t="shared" si="29"/>
        <v>1.8228153733713874</v>
      </c>
      <c r="BJ26" s="9">
        <f t="shared" si="29"/>
        <v>2.1290200856110952</v>
      </c>
      <c r="BK26" s="9">
        <f t="shared" si="29"/>
        <v>1.9998634525422627</v>
      </c>
      <c r="BL26" s="9">
        <f t="shared" si="29"/>
        <v>1.9697378068788567</v>
      </c>
      <c r="BM26" s="9">
        <f t="shared" si="29"/>
        <v>1.8361018269299645</v>
      </c>
      <c r="BN26" s="9">
        <f t="shared" si="29"/>
        <v>1.6989571791750915</v>
      </c>
      <c r="BO26" s="9">
        <f t="shared" si="29"/>
        <v>1.6425912821647781</v>
      </c>
      <c r="BP26" s="9">
        <f t="shared" si="29"/>
        <v>1.5348147103301883</v>
      </c>
      <c r="BQ26" s="9">
        <f t="shared" si="29"/>
        <v>1.5146377746876203</v>
      </c>
      <c r="BR26" s="9">
        <f t="shared" si="29"/>
        <v>1.4715958169310503</v>
      </c>
      <c r="BS26" s="9">
        <f t="shared" si="29"/>
        <v>1.3146094401648469</v>
      </c>
      <c r="BT26" s="9">
        <f t="shared" si="29"/>
        <v>1.303675596328256</v>
      </c>
      <c r="BU26" s="9">
        <f t="shared" si="29"/>
        <v>1.345546882293841</v>
      </c>
      <c r="BV26" s="9">
        <f t="shared" si="29"/>
        <v>1.3010878626575628</v>
      </c>
      <c r="BW26" s="9">
        <f t="shared" si="29"/>
        <v>1.2906383386826474</v>
      </c>
      <c r="BX26" s="9">
        <f t="shared" si="29"/>
        <v>1.2604446066857695</v>
      </c>
      <c r="BY26" s="9">
        <f t="shared" si="29"/>
        <v>1.2105749015208607</v>
      </c>
      <c r="BZ26" s="9">
        <f t="shared" si="29"/>
        <v>1.2549458266864848</v>
      </c>
      <c r="CA26" s="9">
        <f t="shared" si="29"/>
        <v>1.1795018152418588</v>
      </c>
      <c r="CB26" s="9">
        <f t="shared" si="29"/>
        <v>1.2141341337939522</v>
      </c>
      <c r="CC26" s="9">
        <f t="shared" si="29"/>
        <v>1.2153694065969904</v>
      </c>
      <c r="CD26" s="9">
        <f t="shared" si="29"/>
        <v>1.2135720942505719</v>
      </c>
      <c r="CE26" s="9">
        <f t="shared" ref="CE26:EL26" si="30">AVERAGE(CE23:CE25)</f>
        <v>1.2325086120815927</v>
      </c>
      <c r="CF26" s="9">
        <f t="shared" si="30"/>
        <v>1.2049832797797728</v>
      </c>
      <c r="CG26" s="9">
        <f t="shared" si="30"/>
        <v>1.2397050661979205</v>
      </c>
      <c r="CH26" s="9">
        <f t="shared" si="30"/>
        <v>1.1900725573914812</v>
      </c>
      <c r="CI26" s="9">
        <f t="shared" si="30"/>
        <v>1.2140378249734918</v>
      </c>
      <c r="CJ26" s="9">
        <f t="shared" si="30"/>
        <v>1.2607369500156087</v>
      </c>
      <c r="CK26" s="9">
        <f t="shared" si="30"/>
        <v>1.2450235318565852</v>
      </c>
      <c r="CL26" s="9">
        <f t="shared" si="30"/>
        <v>1.2965982548911554</v>
      </c>
      <c r="CM26" s="9">
        <f t="shared" si="30"/>
        <v>1.2765903102859257</v>
      </c>
      <c r="CN26" s="9">
        <f t="shared" si="30"/>
        <v>1.2380992015917276</v>
      </c>
      <c r="CO26" s="9">
        <f t="shared" si="30"/>
        <v>1.245505829602261</v>
      </c>
      <c r="CP26" s="9">
        <f t="shared" si="30"/>
        <v>1.2353511092012814</v>
      </c>
      <c r="CQ26" s="9">
        <f t="shared" si="30"/>
        <v>1.2847124865545685</v>
      </c>
      <c r="CR26" s="9">
        <f t="shared" si="30"/>
        <v>1.2300706503354635</v>
      </c>
      <c r="CS26" s="9">
        <f t="shared" si="30"/>
        <v>1.2706439904036182</v>
      </c>
      <c r="CT26" s="9">
        <f t="shared" si="30"/>
        <v>1.2230037907709754</v>
      </c>
      <c r="CU26" s="9">
        <f t="shared" si="30"/>
        <v>1.284881688510396</v>
      </c>
      <c r="CV26" s="9">
        <f t="shared" si="30"/>
        <v>1.2568853671396856</v>
      </c>
      <c r="CW26" s="9">
        <f t="shared" si="30"/>
        <v>1.2216826489004899</v>
      </c>
      <c r="CX26" s="9">
        <f t="shared" si="30"/>
        <v>1.2681169511034909</v>
      </c>
      <c r="CY26" s="9">
        <f t="shared" si="30"/>
        <v>1.2315254343655255</v>
      </c>
      <c r="CZ26" s="9">
        <f t="shared" si="30"/>
        <v>1.254492873911037</v>
      </c>
      <c r="DA26" s="9">
        <f t="shared" si="30"/>
        <v>1.2679478482332354</v>
      </c>
      <c r="DB26" s="9">
        <f t="shared" si="30"/>
        <v>1.3224250229469494</v>
      </c>
      <c r="DC26" s="9">
        <f t="shared" si="30"/>
        <v>1.2790999018491105</v>
      </c>
      <c r="DD26" s="9">
        <f t="shared" si="30"/>
        <v>1.290883354794029</v>
      </c>
      <c r="DE26" s="9">
        <f t="shared" si="30"/>
        <v>1.289928805232301</v>
      </c>
      <c r="DF26" s="9">
        <f t="shared" si="30"/>
        <v>1.2222340550458413</v>
      </c>
      <c r="DG26" s="9">
        <f t="shared" si="30"/>
        <v>1.3024490422657855</v>
      </c>
      <c r="DH26" s="9">
        <f t="shared" si="30"/>
        <v>1.2623481143962787</v>
      </c>
      <c r="DI26" s="9">
        <f t="shared" si="30"/>
        <v>1.2113641522311431</v>
      </c>
      <c r="DJ26" s="9">
        <f t="shared" si="30"/>
        <v>1.2685267273800094</v>
      </c>
      <c r="DK26" s="9">
        <f t="shared" si="30"/>
        <v>1.2252643593231285</v>
      </c>
      <c r="DL26" s="9">
        <f t="shared" si="30"/>
        <v>1.2591213260286891</v>
      </c>
      <c r="DM26" s="9">
        <f t="shared" si="30"/>
        <v>1.25125691151459</v>
      </c>
      <c r="DN26" s="9">
        <f t="shared" si="30"/>
        <v>1.2239941714434688</v>
      </c>
      <c r="DO26" s="9">
        <f t="shared" si="30"/>
        <v>1.2558596583017652</v>
      </c>
      <c r="DP26" s="9">
        <f t="shared" si="30"/>
        <v>1.2742892005374384</v>
      </c>
      <c r="DQ26" s="9">
        <f t="shared" si="30"/>
        <v>1.2239456489781868</v>
      </c>
      <c r="DR26" s="9">
        <f t="shared" si="30"/>
        <v>1.2072600610774733</v>
      </c>
      <c r="DS26" s="9">
        <f t="shared" si="30"/>
        <v>1.2768262296493036</v>
      </c>
      <c r="DT26" s="9">
        <f t="shared" si="30"/>
        <v>1.2940435231575644</v>
      </c>
      <c r="DU26" s="9">
        <f t="shared" si="30"/>
        <v>1.2408746645689372</v>
      </c>
      <c r="DV26" s="9">
        <f t="shared" si="30"/>
        <v>1.3102276309038712</v>
      </c>
      <c r="DW26" s="9">
        <f t="shared" si="30"/>
        <v>1.2357894715605207</v>
      </c>
      <c r="DX26" s="9">
        <f t="shared" si="30"/>
        <v>1.2607824129422218</v>
      </c>
      <c r="DY26" s="9">
        <f t="shared" si="30"/>
        <v>1.2849631120373541</v>
      </c>
      <c r="DZ26" s="9">
        <f t="shared" si="30"/>
        <v>1.2637187403114936</v>
      </c>
      <c r="EA26" s="9">
        <f t="shared" si="30"/>
        <v>1.2586994957644899</v>
      </c>
      <c r="EB26" s="9">
        <f t="shared" si="30"/>
        <v>1.2864419409224315</v>
      </c>
      <c r="EC26" s="9">
        <f t="shared" si="30"/>
        <v>1.3332240448118113</v>
      </c>
      <c r="ED26" s="9">
        <f t="shared" si="30"/>
        <v>1.2900766022684991</v>
      </c>
      <c r="EE26" s="9">
        <f t="shared" si="30"/>
        <v>1.2727950257246186</v>
      </c>
      <c r="EF26" s="9">
        <f t="shared" si="30"/>
        <v>1.2180480437158796</v>
      </c>
      <c r="EG26" s="9">
        <f t="shared" si="30"/>
        <v>1.3270380017874575</v>
      </c>
      <c r="EH26" s="9">
        <f t="shared" si="30"/>
        <v>1.2433085356735958</v>
      </c>
      <c r="EI26" s="9">
        <f t="shared" si="30"/>
        <v>1.3487076351651492</v>
      </c>
      <c r="EJ26" s="9">
        <f t="shared" si="30"/>
        <v>1.2947980477873848</v>
      </c>
      <c r="EK26" s="9">
        <f t="shared" si="30"/>
        <v>1.2457901570858778</v>
      </c>
      <c r="EL26" s="9">
        <f t="shared" si="30"/>
        <v>1.2680331130134135</v>
      </c>
      <c r="EN26" s="101"/>
      <c r="EO26" s="104"/>
      <c r="EP26" s="72" t="s">
        <v>10</v>
      </c>
      <c r="EQ26" s="1">
        <f t="shared" ref="EQ26:FB26" si="31">AVERAGE(EQ23:EQ25)</f>
        <v>0.67940807136586445</v>
      </c>
      <c r="ER26" s="1">
        <f t="shared" si="31"/>
        <v>0.68136813044067901</v>
      </c>
      <c r="ES26" s="1">
        <f t="shared" si="31"/>
        <v>0.69433572286040857</v>
      </c>
      <c r="ET26" s="1">
        <f t="shared" si="31"/>
        <v>0.67906659807820657</v>
      </c>
      <c r="EU26" s="1">
        <f t="shared" si="31"/>
        <v>0.7302714783890667</v>
      </c>
      <c r="EV26" s="1">
        <f t="shared" si="31"/>
        <v>0.76613092873497346</v>
      </c>
      <c r="EW26" s="1">
        <f t="shared" si="31"/>
        <v>0.61515325479155258</v>
      </c>
      <c r="EX26" s="1">
        <f t="shared" si="31"/>
        <v>0.63413351445350996</v>
      </c>
      <c r="EY26" s="1">
        <f t="shared" si="31"/>
        <v>0.65115503886188353</v>
      </c>
      <c r="EZ26" s="1">
        <f t="shared" si="31"/>
        <v>0.6617700200970229</v>
      </c>
      <c r="FA26" s="1">
        <f t="shared" si="31"/>
        <v>0.72259196010355842</v>
      </c>
      <c r="FB26" s="1">
        <f t="shared" si="31"/>
        <v>0.70263719219394305</v>
      </c>
    </row>
    <row r="27" spans="3:158" ht="14.4" customHeight="1" x14ac:dyDescent="0.3">
      <c r="C27" s="101"/>
      <c r="D27" s="105"/>
      <c r="E27" s="14" t="s">
        <v>1</v>
      </c>
      <c r="F27" s="9">
        <f>STDEV(F23:F25)/SQRT(3)</f>
        <v>8.4275439564311856E-4</v>
      </c>
      <c r="G27" s="9">
        <f t="shared" ref="G27:M27" si="32">STDEV(G23:G25)/SQRT(3)</f>
        <v>7.6246303787186453E-3</v>
      </c>
      <c r="H27" s="9">
        <f t="shared" si="32"/>
        <v>1.9548269880860905E-2</v>
      </c>
      <c r="I27" s="9">
        <f t="shared" si="32"/>
        <v>1.7699902642875767E-2</v>
      </c>
      <c r="J27" s="9">
        <f t="shared" si="32"/>
        <v>8.1792364058480942E-3</v>
      </c>
      <c r="K27" s="9">
        <f t="shared" si="32"/>
        <v>1.8736575192262853E-2</v>
      </c>
      <c r="L27" s="9">
        <f t="shared" si="32"/>
        <v>4.9073539522629097E-3</v>
      </c>
      <c r="M27" s="9">
        <f t="shared" si="32"/>
        <v>0</v>
      </c>
      <c r="O27" s="101"/>
      <c r="P27" s="105"/>
      <c r="Q27" s="72" t="s">
        <v>1</v>
      </c>
      <c r="R27" s="9">
        <f>STDEV(R23:R25)/SQRT(3)</f>
        <v>3.4951755385693666E-2</v>
      </c>
      <c r="S27" s="9">
        <f t="shared" ref="S27:CD27" si="33">STDEV(S23:S25)/SQRT(3)</f>
        <v>3.8955657528018328E-2</v>
      </c>
      <c r="T27" s="9">
        <f t="shared" si="33"/>
        <v>3.2716608086581535E-2</v>
      </c>
      <c r="U27" s="9">
        <f t="shared" si="33"/>
        <v>4.5852337534651982E-2</v>
      </c>
      <c r="V27" s="9">
        <f t="shared" si="33"/>
        <v>3.5310427616449612E-2</v>
      </c>
      <c r="W27" s="9">
        <f t="shared" si="33"/>
        <v>2.8203044921085482E-2</v>
      </c>
      <c r="X27" s="9">
        <f t="shared" si="33"/>
        <v>3.2638704332067697E-2</v>
      </c>
      <c r="Y27" s="9">
        <f t="shared" si="33"/>
        <v>2.5345962344118584E-2</v>
      </c>
      <c r="Z27" s="9">
        <f t="shared" si="33"/>
        <v>2.8754433385694486E-2</v>
      </c>
      <c r="AA27" s="9">
        <f t="shared" si="33"/>
        <v>1.1121059189684653E-2</v>
      </c>
      <c r="AB27" s="9">
        <f t="shared" si="33"/>
        <v>2.6149027387257665E-2</v>
      </c>
      <c r="AC27" s="9">
        <f t="shared" si="33"/>
        <v>2.4454126865177429E-2</v>
      </c>
      <c r="AD27" s="9">
        <f t="shared" si="33"/>
        <v>2.0167541114119825E-2</v>
      </c>
      <c r="AE27" s="9">
        <f t="shared" si="33"/>
        <v>1.935109119638927E-2</v>
      </c>
      <c r="AF27" s="9">
        <f t="shared" si="33"/>
        <v>1.4494515221817243E-2</v>
      </c>
      <c r="AG27" s="9">
        <f t="shared" si="33"/>
        <v>3.9222947744866267E-2</v>
      </c>
      <c r="AH27" s="9">
        <f t="shared" si="33"/>
        <v>3.0119342688678635E-2</v>
      </c>
      <c r="AI27" s="9">
        <f t="shared" si="33"/>
        <v>3.6307842007485533E-2</v>
      </c>
      <c r="AJ27" s="9">
        <f t="shared" si="33"/>
        <v>3.1592390028094455E-2</v>
      </c>
      <c r="AK27" s="9">
        <f t="shared" si="33"/>
        <v>2.6582397107848703E-2</v>
      </c>
      <c r="AL27" s="9">
        <f t="shared" si="33"/>
        <v>1.9383779580071439E-2</v>
      </c>
      <c r="AM27" s="9">
        <f t="shared" si="33"/>
        <v>1.4524698061552406E-2</v>
      </c>
      <c r="AN27" s="9">
        <f t="shared" si="33"/>
        <v>6.1696464493932748E-2</v>
      </c>
      <c r="AO27" s="9">
        <f t="shared" si="33"/>
        <v>2.4413383924621671E-2</v>
      </c>
      <c r="AP27" s="9">
        <f t="shared" si="33"/>
        <v>4.997894638597937E-2</v>
      </c>
      <c r="AQ27" s="9">
        <f t="shared" si="33"/>
        <v>4.5111949787966947E-2</v>
      </c>
      <c r="AR27" s="9">
        <f t="shared" si="33"/>
        <v>1.0089199417579561E-2</v>
      </c>
      <c r="AS27" s="9">
        <f t="shared" si="33"/>
        <v>1.6080236916315726E-2</v>
      </c>
      <c r="AT27" s="9">
        <f t="shared" si="33"/>
        <v>2.2100813554351298E-2</v>
      </c>
      <c r="AU27" s="9">
        <f t="shared" si="33"/>
        <v>1.7747299091191583E-2</v>
      </c>
      <c r="AV27" s="9">
        <f t="shared" si="33"/>
        <v>3.0728807437053637E-2</v>
      </c>
      <c r="AW27" s="9">
        <f t="shared" si="33"/>
        <v>2.7846749115509755E-2</v>
      </c>
      <c r="AX27" s="9">
        <f t="shared" si="33"/>
        <v>2.0816381737171191E-2</v>
      </c>
      <c r="AY27" s="9">
        <f t="shared" si="33"/>
        <v>1.1802658264879499E-2</v>
      </c>
      <c r="AZ27" s="9">
        <f t="shared" si="33"/>
        <v>1.0247217063547321E-2</v>
      </c>
      <c r="BA27" s="9">
        <f t="shared" si="33"/>
        <v>7.6316267819098423E-3</v>
      </c>
      <c r="BB27" s="9">
        <f t="shared" si="33"/>
        <v>1.4081437362830627E-2</v>
      </c>
      <c r="BC27" s="9">
        <f t="shared" si="33"/>
        <v>2.5938386700844696E-2</v>
      </c>
      <c r="BD27" s="9">
        <f t="shared" si="33"/>
        <v>3.9283138987660948E-2</v>
      </c>
      <c r="BE27" s="9">
        <f t="shared" si="33"/>
        <v>4.9370584564331778E-2</v>
      </c>
      <c r="BF27" s="9">
        <f t="shared" si="33"/>
        <v>2.8404238791822571E-2</v>
      </c>
      <c r="BG27" s="9">
        <f t="shared" si="33"/>
        <v>2.0548558668879249E-2</v>
      </c>
      <c r="BH27" s="9">
        <f t="shared" si="33"/>
        <v>3.1717921706460823E-2</v>
      </c>
      <c r="BI27" s="9">
        <f t="shared" si="33"/>
        <v>0.22708387433415075</v>
      </c>
      <c r="BJ27" s="9">
        <f t="shared" si="33"/>
        <v>0.22966240338460167</v>
      </c>
      <c r="BK27" s="9">
        <f t="shared" si="33"/>
        <v>0.35918453093486669</v>
      </c>
      <c r="BL27" s="9">
        <f t="shared" si="33"/>
        <v>0.40125016295544624</v>
      </c>
      <c r="BM27" s="9">
        <f t="shared" si="33"/>
        <v>0.39528982087583514</v>
      </c>
      <c r="BN27" s="9">
        <f t="shared" si="33"/>
        <v>0.40845621216756473</v>
      </c>
      <c r="BO27" s="9">
        <f t="shared" si="33"/>
        <v>0.31849432556096313</v>
      </c>
      <c r="BP27" s="9">
        <f t="shared" si="33"/>
        <v>0.29523279121520296</v>
      </c>
      <c r="BQ27" s="9">
        <f t="shared" si="33"/>
        <v>0.25349952699590755</v>
      </c>
      <c r="BR27" s="9">
        <f t="shared" si="33"/>
        <v>0.20636301786106026</v>
      </c>
      <c r="BS27" s="9">
        <f t="shared" si="33"/>
        <v>0.21887463735780549</v>
      </c>
      <c r="BT27" s="9">
        <f t="shared" si="33"/>
        <v>0.20625776859130954</v>
      </c>
      <c r="BU27" s="9">
        <f t="shared" si="33"/>
        <v>0.13922151680417069</v>
      </c>
      <c r="BV27" s="9">
        <f t="shared" si="33"/>
        <v>0.17270652074621498</v>
      </c>
      <c r="BW27" s="9">
        <f t="shared" si="33"/>
        <v>0.16347491268364547</v>
      </c>
      <c r="BX27" s="9">
        <f t="shared" si="33"/>
        <v>0.14878608331445689</v>
      </c>
      <c r="BY27" s="9">
        <f t="shared" si="33"/>
        <v>0.15651582067344083</v>
      </c>
      <c r="BZ27" s="9">
        <f t="shared" si="33"/>
        <v>0.1395522732862205</v>
      </c>
      <c r="CA27" s="9">
        <f t="shared" si="33"/>
        <v>0.16222848706057552</v>
      </c>
      <c r="CB27" s="9">
        <f t="shared" si="33"/>
        <v>0.18050854870497593</v>
      </c>
      <c r="CC27" s="9">
        <f t="shared" si="33"/>
        <v>0.16177522783947235</v>
      </c>
      <c r="CD27" s="9">
        <f t="shared" si="33"/>
        <v>0.17981210081426902</v>
      </c>
      <c r="CE27" s="9">
        <f t="shared" ref="CE27:EL27" si="34">STDEV(CE23:CE25)/SQRT(3)</f>
        <v>0.14149143914654658</v>
      </c>
      <c r="CF27" s="9">
        <f t="shared" si="34"/>
        <v>0.1677880008587532</v>
      </c>
      <c r="CG27" s="9">
        <f t="shared" si="34"/>
        <v>0.1671466412011394</v>
      </c>
      <c r="CH27" s="9">
        <f t="shared" si="34"/>
        <v>0.16769478649070349</v>
      </c>
      <c r="CI27" s="9">
        <f t="shared" si="34"/>
        <v>0.15587792604817502</v>
      </c>
      <c r="CJ27" s="9">
        <f t="shared" si="34"/>
        <v>0.15447689243527252</v>
      </c>
      <c r="CK27" s="9">
        <f t="shared" si="34"/>
        <v>0.16571289117453436</v>
      </c>
      <c r="CL27" s="9">
        <f t="shared" si="34"/>
        <v>0.12547654649498802</v>
      </c>
      <c r="CM27" s="9">
        <f t="shared" si="34"/>
        <v>0.16271723831582394</v>
      </c>
      <c r="CN27" s="9">
        <f t="shared" si="34"/>
        <v>0.16023293665583996</v>
      </c>
      <c r="CO27" s="9">
        <f t="shared" si="34"/>
        <v>0.1241677209140974</v>
      </c>
      <c r="CP27" s="9">
        <f t="shared" si="34"/>
        <v>0.14748089423683147</v>
      </c>
      <c r="CQ27" s="9">
        <f t="shared" si="34"/>
        <v>0.14451921100761339</v>
      </c>
      <c r="CR27" s="9">
        <f t="shared" si="34"/>
        <v>0.14156122174957347</v>
      </c>
      <c r="CS27" s="9">
        <f t="shared" si="34"/>
        <v>0.15441797606085955</v>
      </c>
      <c r="CT27" s="9">
        <f t="shared" si="34"/>
        <v>0.15798678049779727</v>
      </c>
      <c r="CU27" s="9">
        <f t="shared" si="34"/>
        <v>0.1424174079786861</v>
      </c>
      <c r="CV27" s="9">
        <f t="shared" si="34"/>
        <v>0.13504008676539703</v>
      </c>
      <c r="CW27" s="9">
        <f t="shared" si="34"/>
        <v>0.17469686324263634</v>
      </c>
      <c r="CX27" s="9">
        <f t="shared" si="34"/>
        <v>0.13782708591110707</v>
      </c>
      <c r="CY27" s="9">
        <f t="shared" si="34"/>
        <v>0.15048171183493653</v>
      </c>
      <c r="CZ27" s="9">
        <f t="shared" si="34"/>
        <v>0.13489305679878497</v>
      </c>
      <c r="DA27" s="9">
        <f t="shared" si="34"/>
        <v>0.14570974940743275</v>
      </c>
      <c r="DB27" s="9">
        <f t="shared" si="34"/>
        <v>0.13778131648836245</v>
      </c>
      <c r="DC27" s="9">
        <f t="shared" si="34"/>
        <v>0.1304102845933012</v>
      </c>
      <c r="DD27" s="9">
        <f t="shared" si="34"/>
        <v>0.13413638647185866</v>
      </c>
      <c r="DE27" s="9">
        <f t="shared" si="34"/>
        <v>0.12381400006137748</v>
      </c>
      <c r="DF27" s="9">
        <f t="shared" si="34"/>
        <v>0.15883203383842617</v>
      </c>
      <c r="DG27" s="9">
        <f t="shared" si="34"/>
        <v>0.1113807315604166</v>
      </c>
      <c r="DH27" s="9">
        <f t="shared" si="34"/>
        <v>0.14859145645683616</v>
      </c>
      <c r="DI27" s="9">
        <f t="shared" si="34"/>
        <v>0.15266325946508771</v>
      </c>
      <c r="DJ27" s="9">
        <f t="shared" si="34"/>
        <v>0.14856629455075823</v>
      </c>
      <c r="DK27" s="9">
        <f t="shared" si="34"/>
        <v>0.15069268086173182</v>
      </c>
      <c r="DL27" s="9">
        <f t="shared" si="34"/>
        <v>0.16598293086724866</v>
      </c>
      <c r="DM27" s="9">
        <f t="shared" si="34"/>
        <v>0.14923787674635816</v>
      </c>
      <c r="DN27" s="9">
        <f t="shared" si="34"/>
        <v>0.14696768550226602</v>
      </c>
      <c r="DO27" s="9">
        <f t="shared" si="34"/>
        <v>0.12297069327346434</v>
      </c>
      <c r="DP27" s="9">
        <f t="shared" si="34"/>
        <v>0.1333193844410776</v>
      </c>
      <c r="DQ27" s="9">
        <f t="shared" si="34"/>
        <v>0.16163645024265608</v>
      </c>
      <c r="DR27" s="9">
        <f t="shared" si="34"/>
        <v>0.15170501513884424</v>
      </c>
      <c r="DS27" s="9">
        <f t="shared" si="34"/>
        <v>0.13100743780625623</v>
      </c>
      <c r="DT27" s="9">
        <f t="shared" si="34"/>
        <v>0.10472719720712946</v>
      </c>
      <c r="DU27" s="9">
        <f t="shared" si="34"/>
        <v>0.14244198588417042</v>
      </c>
      <c r="DV27" s="9">
        <f t="shared" si="34"/>
        <v>0.12315164390624408</v>
      </c>
      <c r="DW27" s="9">
        <f t="shared" si="34"/>
        <v>0.16385349367042767</v>
      </c>
      <c r="DX27" s="9">
        <f t="shared" si="34"/>
        <v>0.14534908779281192</v>
      </c>
      <c r="DY27" s="9">
        <f t="shared" si="34"/>
        <v>0.10810080260626659</v>
      </c>
      <c r="DZ27" s="9">
        <f t="shared" si="34"/>
        <v>0.15676383652098358</v>
      </c>
      <c r="EA27" s="9">
        <f t="shared" si="34"/>
        <v>0.13912269103995889</v>
      </c>
      <c r="EB27" s="9">
        <f t="shared" si="34"/>
        <v>0.12430916834632909</v>
      </c>
      <c r="EC27" s="9">
        <f t="shared" si="34"/>
        <v>0.11276595813828855</v>
      </c>
      <c r="ED27" s="9">
        <f t="shared" si="34"/>
        <v>0.13650510577617572</v>
      </c>
      <c r="EE27" s="9">
        <f t="shared" si="34"/>
        <v>0.13427231300000922</v>
      </c>
      <c r="EF27" s="9">
        <f t="shared" si="34"/>
        <v>0.14013499864636939</v>
      </c>
      <c r="EG27" s="9">
        <f t="shared" si="34"/>
        <v>0.11974232929378191</v>
      </c>
      <c r="EH27" s="9">
        <f t="shared" si="34"/>
        <v>0.15445315095472023</v>
      </c>
      <c r="EI27" s="9">
        <f t="shared" si="34"/>
        <v>0.12507412259384998</v>
      </c>
      <c r="EJ27" s="9">
        <f t="shared" si="34"/>
        <v>0.11336829953351085</v>
      </c>
      <c r="EK27" s="9">
        <f t="shared" si="34"/>
        <v>0.15450996553572424</v>
      </c>
      <c r="EL27" s="9">
        <f t="shared" si="34"/>
        <v>0.14086125029015564</v>
      </c>
      <c r="EN27" s="101"/>
      <c r="EO27" s="105"/>
      <c r="EP27" s="72" t="s">
        <v>1</v>
      </c>
      <c r="EQ27" s="47">
        <f>STDEV(EQ23:EQ25)/SQRT(3)</f>
        <v>5.0289504783370895E-2</v>
      </c>
      <c r="ER27" s="47">
        <f t="shared" ref="ER27:EV27" si="35">STDEV(ER23:ER25)/SQRT(3)</f>
        <v>5.2346721616375623E-2</v>
      </c>
      <c r="ES27" s="47">
        <f t="shared" si="35"/>
        <v>1.3123617737119403E-2</v>
      </c>
      <c r="ET27" s="47">
        <f t="shared" si="35"/>
        <v>1.8437195316549616E-2</v>
      </c>
      <c r="EU27" s="47">
        <f t="shared" si="35"/>
        <v>1.2708685645274286E-2</v>
      </c>
      <c r="EV27" s="47">
        <f t="shared" si="35"/>
        <v>5.0265438650891003E-2</v>
      </c>
      <c r="EW27" s="47">
        <f>STDEV(EW23:EW25)/SQRT(3)</f>
        <v>1.7443012752170726E-2</v>
      </c>
      <c r="EX27" s="47">
        <f t="shared" ref="EX27:FB27" si="36">STDEV(EX23:EX25)/SQRT(3)</f>
        <v>4.265581273766559E-2</v>
      </c>
      <c r="EY27" s="47">
        <f t="shared" si="36"/>
        <v>4.3493500503136842E-2</v>
      </c>
      <c r="EZ27" s="47">
        <f t="shared" si="36"/>
        <v>1.1293997169483186E-2</v>
      </c>
      <c r="FA27" s="47">
        <f t="shared" si="36"/>
        <v>2.0406845037854251E-2</v>
      </c>
      <c r="FB27" s="47">
        <f t="shared" si="36"/>
        <v>2.1456224076421618E-2</v>
      </c>
    </row>
    <row r="28" spans="3:158" ht="18" customHeight="1" x14ac:dyDescent="0.3">
      <c r="C28" s="101"/>
      <c r="D28" s="100" t="s">
        <v>7</v>
      </c>
      <c r="E28" s="70">
        <v>1</v>
      </c>
      <c r="F28" s="51">
        <v>4.1607950656265451E-3</v>
      </c>
      <c r="G28" s="51">
        <v>0.25185358140092229</v>
      </c>
      <c r="H28" s="51">
        <v>0.25161441893588393</v>
      </c>
      <c r="I28" s="51">
        <v>0.4927980449545255</v>
      </c>
      <c r="J28" s="51">
        <v>0.52871700707168334</v>
      </c>
      <c r="K28" s="51">
        <v>0.70132207827448179</v>
      </c>
      <c r="L28" s="51">
        <v>0.86099007360759749</v>
      </c>
      <c r="M28" s="51">
        <v>1</v>
      </c>
      <c r="O28" s="101"/>
      <c r="P28" s="100" t="s">
        <v>7</v>
      </c>
      <c r="Q28" s="70">
        <v>1</v>
      </c>
      <c r="R28" s="51">
        <v>-8.2883040258099172E-2</v>
      </c>
      <c r="S28" s="51">
        <v>1.0278481302300151</v>
      </c>
      <c r="T28" s="51">
        <v>1.1140951257845504</v>
      </c>
      <c r="U28" s="51">
        <v>1.2791528850167533</v>
      </c>
      <c r="V28" s="51">
        <v>1.0054058065430076</v>
      </c>
      <c r="W28" s="51">
        <v>0.96278129678466939</v>
      </c>
      <c r="X28" s="51">
        <v>0.98275435364625396</v>
      </c>
      <c r="Y28" s="51">
        <v>1.1329437514199938</v>
      </c>
      <c r="Z28" s="51">
        <v>0.97613632123507665</v>
      </c>
      <c r="AA28" s="51">
        <v>0.86076950607107683</v>
      </c>
      <c r="AB28" s="51">
        <v>0.90267492460555099</v>
      </c>
      <c r="AC28" s="51">
        <v>0.9747563075478457</v>
      </c>
      <c r="AD28" s="51">
        <v>1.1786022818782873</v>
      </c>
      <c r="AE28" s="51">
        <v>0.92288333829940772</v>
      </c>
      <c r="AF28" s="51">
        <v>1.0976113296636887</v>
      </c>
      <c r="AG28" s="51">
        <v>1.0698025571213088</v>
      </c>
      <c r="AH28" s="51">
        <v>0.97147167681979718</v>
      </c>
      <c r="AI28" s="51">
        <v>1.043302161931601</v>
      </c>
      <c r="AJ28" s="51">
        <v>0.8686920935720287</v>
      </c>
      <c r="AK28" s="51">
        <v>1.0451665862546482</v>
      </c>
      <c r="AL28" s="51">
        <v>1.0445208479141963</v>
      </c>
      <c r="AM28" s="51">
        <v>0.92666921474962149</v>
      </c>
      <c r="AN28" s="51">
        <v>0.92669883033870371</v>
      </c>
      <c r="AO28" s="51">
        <v>0.95774191869794978</v>
      </c>
      <c r="AP28" s="51">
        <v>1.0354501528682962</v>
      </c>
      <c r="AQ28" s="51">
        <v>1.0633682153282218</v>
      </c>
      <c r="AR28" s="51">
        <v>0.90937310874958088</v>
      </c>
      <c r="AS28" s="51">
        <v>0.80914812799421387</v>
      </c>
      <c r="AT28" s="51">
        <v>0.99491248192257442</v>
      </c>
      <c r="AU28" s="51">
        <v>1.025229562056347</v>
      </c>
      <c r="AV28" s="51">
        <v>0.81255044534976439</v>
      </c>
      <c r="AW28" s="51">
        <v>1.0230626674497041</v>
      </c>
      <c r="AX28" s="51">
        <v>1.0703620901124291</v>
      </c>
      <c r="AY28" s="51">
        <v>1.0625218745859046</v>
      </c>
      <c r="AZ28" s="51">
        <v>0.75947401882582921</v>
      </c>
      <c r="BA28" s="51">
        <v>1.1463996371578054</v>
      </c>
      <c r="BB28" s="51">
        <v>0.94241433561175869</v>
      </c>
      <c r="BC28" s="51">
        <v>1.127419060032915</v>
      </c>
      <c r="BD28" s="51">
        <v>1.0155801850895021</v>
      </c>
      <c r="BE28" s="51">
        <v>0.84156287780500427</v>
      </c>
      <c r="BF28" s="51">
        <v>1.0548036083447678</v>
      </c>
      <c r="BG28" s="51">
        <v>0.96891019982090787</v>
      </c>
      <c r="BH28" s="51">
        <v>1.0649761047684445</v>
      </c>
      <c r="BI28" s="51">
        <v>1.6719173400059288</v>
      </c>
      <c r="BJ28" s="51">
        <v>1.7162704936571795</v>
      </c>
      <c r="BK28" s="51">
        <v>1.3847639610935332</v>
      </c>
      <c r="BL28" s="51">
        <v>1.1450741020496895</v>
      </c>
      <c r="BM28" s="51">
        <v>0.906526603730473</v>
      </c>
      <c r="BN28" s="51">
        <v>0.89778925646353702</v>
      </c>
      <c r="BO28" s="51">
        <v>1.0307027024317212</v>
      </c>
      <c r="BP28" s="51">
        <v>0.89302480921852945</v>
      </c>
      <c r="BQ28" s="51">
        <v>0.92648692108763309</v>
      </c>
      <c r="BR28" s="51">
        <v>0.81626825650333068</v>
      </c>
      <c r="BS28" s="51">
        <v>1.0678805392409105</v>
      </c>
      <c r="BT28" s="51">
        <v>1.0135524605048172</v>
      </c>
      <c r="BU28" s="51">
        <v>0.9428057322126131</v>
      </c>
      <c r="BV28" s="51">
        <v>0.91832625679134983</v>
      </c>
      <c r="BW28" s="51">
        <v>1.0139688605228001</v>
      </c>
      <c r="BX28" s="51">
        <v>0.85831082002582904</v>
      </c>
      <c r="BY28" s="51">
        <v>0.80108450681623833</v>
      </c>
      <c r="BZ28" s="51">
        <v>0.95605575351468397</v>
      </c>
      <c r="CA28" s="51">
        <v>0.89265050401460433</v>
      </c>
      <c r="CB28" s="51">
        <v>0.83698934679340509</v>
      </c>
      <c r="CC28" s="51">
        <v>0.97444912351143653</v>
      </c>
      <c r="CD28" s="51">
        <v>0.97568315249115345</v>
      </c>
      <c r="CE28" s="51">
        <v>0.71904244871286049</v>
      </c>
      <c r="CF28" s="51">
        <v>0.84501925129022071</v>
      </c>
      <c r="CG28" s="51">
        <v>0.97444051114101748</v>
      </c>
      <c r="CH28" s="51">
        <v>1.0273918049405821</v>
      </c>
      <c r="CI28" s="51">
        <v>0.81395306274237722</v>
      </c>
      <c r="CJ28" s="51">
        <v>0.83278570432631494</v>
      </c>
      <c r="CK28" s="51">
        <v>1.0235993022198306</v>
      </c>
      <c r="CL28" s="51">
        <v>0.80009010409048964</v>
      </c>
      <c r="CM28" s="51">
        <v>0.86569764149271966</v>
      </c>
      <c r="CN28" s="51">
        <v>1.1667952004305153</v>
      </c>
      <c r="CO28" s="51">
        <v>0.91095171163485211</v>
      </c>
      <c r="CP28" s="51">
        <v>0.94425403548460718</v>
      </c>
      <c r="CQ28" s="51">
        <v>0.88977209177504368</v>
      </c>
      <c r="CR28" s="51">
        <v>0.93722785112291029</v>
      </c>
      <c r="CS28" s="51">
        <v>0.81374501506394148</v>
      </c>
      <c r="CT28" s="51">
        <v>0.93040864584059146</v>
      </c>
      <c r="CU28" s="51">
        <v>0.78395399490688045</v>
      </c>
      <c r="CV28" s="51">
        <v>0.97856481628261205</v>
      </c>
      <c r="CW28" s="51">
        <v>1.0360267851011187</v>
      </c>
      <c r="CX28" s="51">
        <v>0.92770555284930334</v>
      </c>
      <c r="CY28" s="51">
        <v>0.85701893393682005</v>
      </c>
      <c r="CZ28" s="51">
        <v>0.88674761302763561</v>
      </c>
      <c r="DA28" s="51">
        <v>0.94833173476573884</v>
      </c>
      <c r="DB28" s="51">
        <v>0.79128488149854392</v>
      </c>
      <c r="DC28" s="51">
        <v>1.1028944897520176</v>
      </c>
      <c r="DD28" s="51">
        <v>0.83941927416033002</v>
      </c>
      <c r="DE28" s="51">
        <v>0.90508621534886513</v>
      </c>
      <c r="DF28" s="51">
        <v>1.0108310927637854</v>
      </c>
      <c r="DG28" s="51">
        <v>1.0224958047368402</v>
      </c>
      <c r="DH28" s="51">
        <v>1.0564861268807006</v>
      </c>
      <c r="DI28" s="51">
        <v>0.85446839793551899</v>
      </c>
      <c r="DJ28" s="51">
        <v>0.77040569012345061</v>
      </c>
      <c r="DK28" s="51">
        <v>0.92480853281028674</v>
      </c>
      <c r="DL28" s="51">
        <v>0.81272754182167628</v>
      </c>
      <c r="DM28" s="51">
        <v>0.70380872383951465</v>
      </c>
      <c r="DN28" s="51">
        <v>0.84500206340698825</v>
      </c>
      <c r="DO28" s="51">
        <v>0.94946049039702096</v>
      </c>
      <c r="DP28" s="51">
        <v>0.99365054188586799</v>
      </c>
      <c r="DQ28" s="51">
        <v>0.9895672379775261</v>
      </c>
      <c r="DR28" s="51">
        <v>0.8433705158892072</v>
      </c>
      <c r="DS28" s="51">
        <v>1.0023039733050991</v>
      </c>
      <c r="DT28" s="51">
        <v>0.87966411540625966</v>
      </c>
      <c r="DU28" s="51">
        <v>1.0345481272641264</v>
      </c>
      <c r="DV28" s="51">
        <v>0.9492921146194071</v>
      </c>
      <c r="DW28" s="51">
        <v>0.95127838852985069</v>
      </c>
      <c r="DX28" s="51">
        <v>0.97128801265779219</v>
      </c>
      <c r="DY28" s="51">
        <v>0.93332986679765906</v>
      </c>
      <c r="DZ28" s="51">
        <v>0.90738148665558105</v>
      </c>
      <c r="EA28" s="51">
        <v>0.92134698879182775</v>
      </c>
      <c r="EB28" s="51">
        <v>0.8942940798690282</v>
      </c>
      <c r="EC28" s="51">
        <v>0.91900753281183445</v>
      </c>
      <c r="ED28" s="51">
        <v>0.85423122124457207</v>
      </c>
      <c r="EE28" s="51">
        <v>0.9478995701955274</v>
      </c>
      <c r="EF28" s="51">
        <v>0.78009880427808886</v>
      </c>
      <c r="EG28" s="51">
        <v>1.0475460141287816</v>
      </c>
      <c r="EH28" s="51">
        <v>0.92150484795467325</v>
      </c>
      <c r="EI28" s="51">
        <v>0.99099865159709422</v>
      </c>
      <c r="EJ28" s="51">
        <v>0.95104247131729724</v>
      </c>
      <c r="EK28" s="51">
        <v>0.83079987036135206</v>
      </c>
      <c r="EL28" s="51">
        <v>1.0339784266306564</v>
      </c>
      <c r="EN28" s="101"/>
      <c r="EO28" s="100" t="s">
        <v>7</v>
      </c>
      <c r="EP28" s="70">
        <v>1</v>
      </c>
      <c r="EQ28">
        <v>1.0629528030272268</v>
      </c>
      <c r="ER28">
        <v>0.85825562251981447</v>
      </c>
      <c r="ES28">
        <v>0.93295043201476135</v>
      </c>
      <c r="ET28">
        <v>0.86054520027834125</v>
      </c>
      <c r="EU28">
        <v>0.96661802955636589</v>
      </c>
      <c r="EV28">
        <v>1.1539012605432795</v>
      </c>
      <c r="EW28">
        <v>0.60200493452312498</v>
      </c>
      <c r="EX28">
        <v>0.6391927989683156</v>
      </c>
      <c r="EY28">
        <v>0.91002637588892499</v>
      </c>
      <c r="EZ28">
        <v>0.83257739674198339</v>
      </c>
      <c r="FA28">
        <v>0.86427374928689549</v>
      </c>
      <c r="FB28">
        <v>0.7710072386070338</v>
      </c>
    </row>
    <row r="29" spans="3:158" x14ac:dyDescent="0.3">
      <c r="C29" s="101"/>
      <c r="D29" s="101"/>
      <c r="E29" s="70">
        <v>2</v>
      </c>
      <c r="F29" s="51">
        <v>-7.8800094938923906E-4</v>
      </c>
      <c r="G29" s="51">
        <v>-6.9907248120968865E-3</v>
      </c>
      <c r="H29" s="51">
        <v>0.11340410186310658</v>
      </c>
      <c r="I29" s="51">
        <v>0.30600630955959268</v>
      </c>
      <c r="J29" s="51">
        <v>0.46567665536441155</v>
      </c>
      <c r="K29" s="51">
        <v>0.63295862179897311</v>
      </c>
      <c r="L29" s="51">
        <v>0.81633088105028262</v>
      </c>
      <c r="M29" s="51">
        <v>1</v>
      </c>
      <c r="O29" s="101"/>
      <c r="P29" s="101"/>
      <c r="Q29" s="70">
        <v>2</v>
      </c>
      <c r="R29" s="51">
        <v>-0.19345748223482614</v>
      </c>
      <c r="S29" s="51">
        <v>1.0920613765935323</v>
      </c>
      <c r="T29" s="51">
        <v>1.1649554507451818</v>
      </c>
      <c r="U29" s="51">
        <v>1.0740514929029297</v>
      </c>
      <c r="V29" s="51">
        <v>0.99125849840566105</v>
      </c>
      <c r="W29" s="51">
        <v>1.0069540121006553</v>
      </c>
      <c r="X29" s="51">
        <v>0.96027823186540129</v>
      </c>
      <c r="Y29" s="51">
        <v>1.0020829889614846</v>
      </c>
      <c r="Z29" s="51">
        <v>0.95497331170910604</v>
      </c>
      <c r="AA29" s="51">
        <v>0.9858766664773303</v>
      </c>
      <c r="AB29" s="51">
        <v>0.97274584406137532</v>
      </c>
      <c r="AC29" s="51">
        <v>0.93190225595595721</v>
      </c>
      <c r="AD29" s="51">
        <v>0.94611501228487516</v>
      </c>
      <c r="AE29" s="51">
        <v>0.95578889835412306</v>
      </c>
      <c r="AF29" s="51">
        <v>0.91511487483012444</v>
      </c>
      <c r="AG29" s="51">
        <v>1.0305089223626105</v>
      </c>
      <c r="AH29" s="51">
        <v>0.99651852519747519</v>
      </c>
      <c r="AI29" s="51">
        <v>0.99166418114994404</v>
      </c>
      <c r="AJ29" s="51">
        <v>0.99787434734310876</v>
      </c>
      <c r="AK29" s="51">
        <v>0.96234311921350724</v>
      </c>
      <c r="AL29" s="51">
        <v>0.94445114490715321</v>
      </c>
      <c r="AM29" s="51">
        <v>0.96612593741026587</v>
      </c>
      <c r="AN29" s="51">
        <v>0.96014040753652408</v>
      </c>
      <c r="AO29" s="51">
        <v>0.95319401760718547</v>
      </c>
      <c r="AP29" s="51">
        <v>1.0299667412790878</v>
      </c>
      <c r="AQ29" s="51">
        <v>0.98277454139124742</v>
      </c>
      <c r="AR29" s="51">
        <v>0.97432893959770428</v>
      </c>
      <c r="AS29" s="51">
        <v>1.0519250190498213</v>
      </c>
      <c r="AT29" s="51">
        <v>1.0011090259907884</v>
      </c>
      <c r="AU29" s="51">
        <v>1.0394026890086228</v>
      </c>
      <c r="AV29" s="51">
        <v>1.0151402191784535</v>
      </c>
      <c r="AW29" s="51">
        <v>1.024734324540342</v>
      </c>
      <c r="AX29" s="51">
        <v>1.0307397160994769</v>
      </c>
      <c r="AY29" s="51">
        <v>1.0815058525655599</v>
      </c>
      <c r="AZ29" s="51">
        <v>0.96979923263925816</v>
      </c>
      <c r="BA29" s="51">
        <v>1.0363604959741901</v>
      </c>
      <c r="BB29" s="51">
        <v>0.97644160387960033</v>
      </c>
      <c r="BC29" s="51">
        <v>1.0172912733627053</v>
      </c>
      <c r="BD29" s="51">
        <v>0.95787553746898746</v>
      </c>
      <c r="BE29" s="51">
        <v>1.0204337978121336</v>
      </c>
      <c r="BF29" s="51">
        <v>1.0280506651974026</v>
      </c>
      <c r="BG29" s="51">
        <v>0.99652235548146739</v>
      </c>
      <c r="BH29" s="51">
        <v>1.0086184515076393</v>
      </c>
      <c r="BI29" s="51">
        <v>1.8208884207515805</v>
      </c>
      <c r="BJ29" s="51">
        <v>2.3487461375590093</v>
      </c>
      <c r="BK29" s="51">
        <v>2.1346976063528467</v>
      </c>
      <c r="BL29" s="51">
        <v>1.9322156010187779</v>
      </c>
      <c r="BM29" s="51">
        <v>1.7871718765837876</v>
      </c>
      <c r="BN29" s="51">
        <v>1.6403238651798511</v>
      </c>
      <c r="BO29" s="51">
        <v>1.5802047290470014</v>
      </c>
      <c r="BP29" s="51">
        <v>1.5208449899922218</v>
      </c>
      <c r="BQ29" s="51">
        <v>1.4094082150306055</v>
      </c>
      <c r="BR29" s="51">
        <v>1.3570613627051336</v>
      </c>
      <c r="BS29" s="51">
        <v>1.3294817320450454</v>
      </c>
      <c r="BT29" s="51">
        <v>1.279036597749011</v>
      </c>
      <c r="BU29" s="51">
        <v>1.2760413787903229</v>
      </c>
      <c r="BV29" s="51">
        <v>1.180145119746141</v>
      </c>
      <c r="BW29" s="51">
        <v>1.2004329388514703</v>
      </c>
      <c r="BX29" s="51">
        <v>1.1835933731731654</v>
      </c>
      <c r="BY29" s="51">
        <v>1.2267989658671594</v>
      </c>
      <c r="BZ29" s="51">
        <v>1.1496860559946454</v>
      </c>
      <c r="CA29" s="51">
        <v>1.1697448218573787</v>
      </c>
      <c r="CB29" s="51">
        <v>1.1739214346731612</v>
      </c>
      <c r="CC29" s="51">
        <v>1.2158997383048684</v>
      </c>
      <c r="CD29" s="51">
        <v>1.1685626187821019</v>
      </c>
      <c r="CE29" s="51">
        <v>1.1765955677097122</v>
      </c>
      <c r="CF29" s="51">
        <v>1.1800658547935448</v>
      </c>
      <c r="CG29" s="51">
        <v>1.152661201638536</v>
      </c>
      <c r="CH29" s="51">
        <v>1.183423837308254</v>
      </c>
      <c r="CI29" s="51">
        <v>1.170385770654544</v>
      </c>
      <c r="CJ29" s="51">
        <v>1.2317867582156081</v>
      </c>
      <c r="CK29" s="51">
        <v>1.2352669550461284</v>
      </c>
      <c r="CL29" s="51">
        <v>1.2144984854635661</v>
      </c>
      <c r="CM29" s="51">
        <v>1.1975706047119952</v>
      </c>
      <c r="CN29" s="51">
        <v>1.1878934602973974</v>
      </c>
      <c r="CO29" s="51">
        <v>1.1525454988656276</v>
      </c>
      <c r="CP29" s="51">
        <v>1.2009092894372289</v>
      </c>
      <c r="CQ29" s="51">
        <v>1.1231359308660711</v>
      </c>
      <c r="CR29" s="51">
        <v>1.1318430835287883</v>
      </c>
      <c r="CS29" s="51">
        <v>1.1751220581222241</v>
      </c>
      <c r="CT29" s="51">
        <v>1.1652385132638461</v>
      </c>
      <c r="CU29" s="51">
        <v>1.1821792879706574</v>
      </c>
      <c r="CV29" s="51">
        <v>1.1497827654794752</v>
      </c>
      <c r="CW29" s="51">
        <v>1.1693112213420376</v>
      </c>
      <c r="CX29" s="51">
        <v>1.2281853445365678</v>
      </c>
      <c r="CY29" s="51">
        <v>1.1845645661468109</v>
      </c>
      <c r="CZ29" s="51">
        <v>1.1486244411670707</v>
      </c>
      <c r="DA29" s="51">
        <v>1.2254454637988097</v>
      </c>
      <c r="DB29" s="51">
        <v>1.1601124395208358</v>
      </c>
      <c r="DC29" s="51">
        <v>1.2396446854383234</v>
      </c>
      <c r="DD29" s="51">
        <v>1.1726424816519627</v>
      </c>
      <c r="DE29" s="51">
        <v>1.1829593522314148</v>
      </c>
      <c r="DF29" s="51">
        <v>1.1643155444568618</v>
      </c>
      <c r="DG29" s="51">
        <v>1.2175691866061007</v>
      </c>
      <c r="DH29" s="51">
        <v>1.2313648689455743</v>
      </c>
      <c r="DI29" s="51">
        <v>1.2257933160595431</v>
      </c>
      <c r="DJ29" s="51">
        <v>1.2184450920164485</v>
      </c>
      <c r="DK29" s="51">
        <v>1.2476521630413124</v>
      </c>
      <c r="DL29" s="51">
        <v>1.1952524085561291</v>
      </c>
      <c r="DM29" s="51">
        <v>1.1898439448944571</v>
      </c>
      <c r="DN29" s="51">
        <v>1.2340513104790236</v>
      </c>
      <c r="DO29" s="51">
        <v>1.1626730302448902</v>
      </c>
      <c r="DP29" s="51">
        <v>1.1178721031605552</v>
      </c>
      <c r="DQ29" s="51">
        <v>1.2501739708339916</v>
      </c>
      <c r="DR29" s="51">
        <v>1.2007915590227707</v>
      </c>
      <c r="DS29" s="51">
        <v>1.2023014335520159</v>
      </c>
      <c r="DT29" s="51">
        <v>1.2614149669142545</v>
      </c>
      <c r="DU29" s="51">
        <v>1.256311043980066</v>
      </c>
      <c r="DV29" s="51">
        <v>1.1869825455500878</v>
      </c>
      <c r="DW29" s="51">
        <v>1.212654237014283</v>
      </c>
      <c r="DX29" s="51">
        <v>1.2313111313795353</v>
      </c>
      <c r="DY29" s="51">
        <v>1.1685940696089692</v>
      </c>
      <c r="DZ29" s="51">
        <v>1.1734548403016414</v>
      </c>
      <c r="EA29" s="51">
        <v>1.1991465338098743</v>
      </c>
      <c r="EB29" s="51">
        <v>1.2528974936094763</v>
      </c>
      <c r="EC29" s="51">
        <v>1.1882835098689575</v>
      </c>
      <c r="ED29" s="51">
        <v>1.221486166797167</v>
      </c>
      <c r="EE29" s="51">
        <v>1.236411522277981</v>
      </c>
      <c r="EF29" s="51">
        <v>1.1754657737072236</v>
      </c>
      <c r="EG29" s="51">
        <v>1.2101061159637363</v>
      </c>
      <c r="EH29" s="51">
        <v>1.2248361430856287</v>
      </c>
      <c r="EI29" s="51">
        <v>1.2328553807284621</v>
      </c>
      <c r="EJ29" s="51">
        <v>1.2055186687517849</v>
      </c>
      <c r="EK29" s="51">
        <v>1.2532715495828297</v>
      </c>
      <c r="EL29" s="51">
        <v>1.189522991011734</v>
      </c>
      <c r="EN29" s="101"/>
      <c r="EO29" s="101"/>
      <c r="EP29" s="70">
        <v>2</v>
      </c>
      <c r="EQ29">
        <v>0.75173628895490852</v>
      </c>
      <c r="ER29">
        <v>0.81438905438588094</v>
      </c>
      <c r="ES29">
        <v>0.80199396214110419</v>
      </c>
      <c r="ET29">
        <v>0.88192521013569569</v>
      </c>
      <c r="EU29">
        <v>0.80568634222102464</v>
      </c>
      <c r="EV29">
        <v>0.79761912767287857</v>
      </c>
      <c r="EW29">
        <v>0.62812838700011941</v>
      </c>
      <c r="EX29">
        <v>0.75730682685245421</v>
      </c>
      <c r="EY29">
        <v>0.78801913423127823</v>
      </c>
      <c r="EZ29">
        <v>0.78062943069337587</v>
      </c>
      <c r="FA29">
        <v>0.77652030587918086</v>
      </c>
      <c r="FB29">
        <v>0.92817212028059881</v>
      </c>
    </row>
    <row r="30" spans="3:158" x14ac:dyDescent="0.3">
      <c r="C30" s="101"/>
      <c r="D30" s="101"/>
      <c r="E30" s="70">
        <v>3</v>
      </c>
      <c r="F30" s="51">
        <v>4.9712098043450019E-3</v>
      </c>
      <c r="G30" s="51">
        <v>2.4777446188646204E-2</v>
      </c>
      <c r="H30" s="51">
        <v>0.16451101161746776</v>
      </c>
      <c r="I30" s="51">
        <v>0.41504872362366574</v>
      </c>
      <c r="J30" s="51">
        <v>0.64042114211342405</v>
      </c>
      <c r="K30" s="51">
        <v>0.78678269444337212</v>
      </c>
      <c r="L30" s="51">
        <v>0.97872542458810319</v>
      </c>
      <c r="M30" s="51">
        <v>1</v>
      </c>
      <c r="O30" s="101"/>
      <c r="P30" s="101"/>
      <c r="Q30" s="70">
        <v>3</v>
      </c>
      <c r="R30" s="51">
        <v>-0.11672610550054481</v>
      </c>
      <c r="S30" s="51">
        <v>1.090905373722252</v>
      </c>
      <c r="T30" s="51">
        <v>1.0431347042460637</v>
      </c>
      <c r="U30" s="51">
        <v>1.0361246645955728</v>
      </c>
      <c r="V30" s="51">
        <v>1.0349214110055769</v>
      </c>
      <c r="W30" s="51">
        <v>0.96638315239424877</v>
      </c>
      <c r="X30" s="51">
        <v>0.94198476701757949</v>
      </c>
      <c r="Y30" s="51">
        <v>0.86771549007024262</v>
      </c>
      <c r="Z30" s="51">
        <v>0.96491694405831829</v>
      </c>
      <c r="AA30" s="51">
        <v>0.98089184875260205</v>
      </c>
      <c r="AB30" s="51">
        <v>0.9841998233068262</v>
      </c>
      <c r="AC30" s="51">
        <v>0.9944944113845825</v>
      </c>
      <c r="AD30" s="51">
        <v>0.97679653946220912</v>
      </c>
      <c r="AE30" s="51">
        <v>0.94193885428678825</v>
      </c>
      <c r="AF30" s="51">
        <v>0.95926174031703826</v>
      </c>
      <c r="AG30" s="51">
        <v>1.0354779475160822</v>
      </c>
      <c r="AH30" s="51">
        <v>0.95684103849597479</v>
      </c>
      <c r="AI30" s="51">
        <v>0.94095181765934066</v>
      </c>
      <c r="AJ30" s="51">
        <v>0.95676869953111165</v>
      </c>
      <c r="AK30" s="51">
        <v>1.0091026317217757</v>
      </c>
      <c r="AL30" s="51">
        <v>0.98895049762476694</v>
      </c>
      <c r="AM30" s="51">
        <v>0.97891318718956233</v>
      </c>
      <c r="AN30" s="51">
        <v>1.0350006288212805</v>
      </c>
      <c r="AO30" s="51">
        <v>0.99884567396006552</v>
      </c>
      <c r="AP30" s="51">
        <v>1.0235319993454213</v>
      </c>
      <c r="AQ30" s="51">
        <v>0.97518187675774559</v>
      </c>
      <c r="AR30" s="51">
        <v>1.0145493822247669</v>
      </c>
      <c r="AS30" s="51">
        <v>0.98083544026550462</v>
      </c>
      <c r="AT30" s="51">
        <v>0.95368866801204732</v>
      </c>
      <c r="AU30" s="51">
        <v>1.0153464239810859</v>
      </c>
      <c r="AV30" s="51">
        <v>1.0782198929120346</v>
      </c>
      <c r="AW30" s="51">
        <v>1.0534676285404507</v>
      </c>
      <c r="AX30" s="51">
        <v>0.99717896653449245</v>
      </c>
      <c r="AY30" s="51">
        <v>1.0023390307638942</v>
      </c>
      <c r="AZ30" s="51">
        <v>1.0180766156577323</v>
      </c>
      <c r="BA30" s="51">
        <v>1.0464809208142918</v>
      </c>
      <c r="BB30" s="51">
        <v>1.0825537100539178</v>
      </c>
      <c r="BC30" s="51">
        <v>0.99792578770257712</v>
      </c>
      <c r="BD30" s="51">
        <v>1.0365008184134714</v>
      </c>
      <c r="BE30" s="51">
        <v>1.0367299388325903</v>
      </c>
      <c r="BF30" s="51">
        <v>1.0281248570757124</v>
      </c>
      <c r="BG30" s="51">
        <v>0.95985837664682316</v>
      </c>
      <c r="BH30" s="51">
        <v>1.0148878183255821</v>
      </c>
      <c r="BI30" s="51">
        <v>1.7926010375802441</v>
      </c>
      <c r="BJ30" s="51">
        <v>1.9412711616705545</v>
      </c>
      <c r="BK30" s="51">
        <v>1.9219425091046716</v>
      </c>
      <c r="BL30" s="51">
        <v>1.9016195718081024</v>
      </c>
      <c r="BM30" s="51">
        <v>1.8029817268911832</v>
      </c>
      <c r="BN30" s="51">
        <v>1.7438690249070994</v>
      </c>
      <c r="BO30" s="51">
        <v>1.6155605118340364</v>
      </c>
      <c r="BP30" s="51">
        <v>1.6208152011291945</v>
      </c>
      <c r="BQ30" s="51">
        <v>1.5220348831963122</v>
      </c>
      <c r="BR30" s="51">
        <v>1.4715241795805629</v>
      </c>
      <c r="BS30" s="51">
        <v>1.4390325291650763</v>
      </c>
      <c r="BT30" s="51">
        <v>1.3216249124443256</v>
      </c>
      <c r="BU30" s="51">
        <v>1.4096679418464937</v>
      </c>
      <c r="BV30" s="51">
        <v>1.3688676963280519</v>
      </c>
      <c r="BW30" s="51">
        <v>1.2429533440374145</v>
      </c>
      <c r="BX30" s="51">
        <v>1.3495742253860747</v>
      </c>
      <c r="BY30" s="51">
        <v>1.3253933213194873</v>
      </c>
      <c r="BZ30" s="51">
        <v>1.3828152746872808</v>
      </c>
      <c r="CA30" s="51">
        <v>1.3884707649659636</v>
      </c>
      <c r="CB30" s="51">
        <v>1.3725970470845146</v>
      </c>
      <c r="CC30" s="51">
        <v>1.225709147216042</v>
      </c>
      <c r="CD30" s="51">
        <v>1.2430429989439544</v>
      </c>
      <c r="CE30" s="51">
        <v>1.3429536144195162</v>
      </c>
      <c r="CF30" s="51">
        <v>1.3293136034335977</v>
      </c>
      <c r="CG30" s="51">
        <v>1.3217735193226661</v>
      </c>
      <c r="CH30" s="51">
        <v>1.3001427647630632</v>
      </c>
      <c r="CI30" s="51">
        <v>1.3799280065001212</v>
      </c>
      <c r="CJ30" s="51">
        <v>1.3634991240051297</v>
      </c>
      <c r="CK30" s="51">
        <v>1.4310014274565055</v>
      </c>
      <c r="CL30" s="51">
        <v>1.3557011497988902</v>
      </c>
      <c r="CM30" s="51">
        <v>1.3686544467593675</v>
      </c>
      <c r="CN30" s="51">
        <v>1.3185732864984099</v>
      </c>
      <c r="CO30" s="51">
        <v>1.3347062392007025</v>
      </c>
      <c r="CP30" s="51">
        <v>1.2965629346469507</v>
      </c>
      <c r="CQ30" s="51">
        <v>1.2938733723645821</v>
      </c>
      <c r="CR30" s="51">
        <v>1.2456987961255508</v>
      </c>
      <c r="CS30" s="51">
        <v>1.304577788790809</v>
      </c>
      <c r="CT30" s="51">
        <v>1.3328312081088609</v>
      </c>
      <c r="CU30" s="51">
        <v>1.4044475214017005</v>
      </c>
      <c r="CV30" s="51">
        <v>1.3697994494962504</v>
      </c>
      <c r="CW30" s="51">
        <v>1.2793038929047673</v>
      </c>
      <c r="CX30" s="51">
        <v>1.372883124808665</v>
      </c>
      <c r="CY30" s="51">
        <v>1.3226504625313147</v>
      </c>
      <c r="CZ30" s="51">
        <v>1.3445509883732809</v>
      </c>
      <c r="DA30" s="51">
        <v>1.3626566207817414</v>
      </c>
      <c r="DB30" s="51">
        <v>1.3014242245553116</v>
      </c>
      <c r="DC30" s="51">
        <v>1.3786748393714181</v>
      </c>
      <c r="DD30" s="51">
        <v>1.3859391776719583</v>
      </c>
      <c r="DE30" s="51">
        <v>1.3764239646865211</v>
      </c>
      <c r="DF30" s="51">
        <v>1.2913287392407304</v>
      </c>
      <c r="DG30" s="51">
        <v>1.3202669822138664</v>
      </c>
      <c r="DH30" s="51">
        <v>1.30649921727531</v>
      </c>
      <c r="DI30" s="51">
        <v>1.3517293734585465</v>
      </c>
      <c r="DJ30" s="51">
        <v>1.3174661471507965</v>
      </c>
      <c r="DK30" s="51">
        <v>1.2387530584192168</v>
      </c>
      <c r="DL30" s="51">
        <v>1.3477741024393668</v>
      </c>
      <c r="DM30" s="51">
        <v>1.3409759526853386</v>
      </c>
      <c r="DN30" s="51">
        <v>1.3136492956801715</v>
      </c>
      <c r="DO30" s="51">
        <v>1.2720295855026564</v>
      </c>
      <c r="DP30" s="51">
        <v>1.3823817501733859</v>
      </c>
      <c r="DQ30" s="51">
        <v>1.3551701191285841</v>
      </c>
      <c r="DR30" s="51">
        <v>1.3424821635768449</v>
      </c>
      <c r="DS30" s="51">
        <v>1.28214805861033</v>
      </c>
      <c r="DT30" s="51">
        <v>1.3365080579394863</v>
      </c>
      <c r="DU30" s="51">
        <v>1.2956268585402135</v>
      </c>
      <c r="DV30" s="51">
        <v>1.4765666084425484</v>
      </c>
      <c r="DW30" s="51">
        <v>1.2687289871165564</v>
      </c>
      <c r="DX30" s="51">
        <v>1.3589249708489217</v>
      </c>
      <c r="DY30" s="51">
        <v>1.3264101387379825</v>
      </c>
      <c r="DZ30" s="51">
        <v>1.3465119287523022</v>
      </c>
      <c r="EA30" s="51">
        <v>1.4063136430923813</v>
      </c>
      <c r="EB30" s="51">
        <v>1.3251261232343383</v>
      </c>
      <c r="EC30" s="51">
        <v>1.4335726864361145</v>
      </c>
      <c r="ED30" s="51">
        <v>1.3425962481592062</v>
      </c>
      <c r="EE30" s="51">
        <v>1.3573765455035989</v>
      </c>
      <c r="EF30" s="51">
        <v>1.4019455685087365</v>
      </c>
      <c r="EG30" s="51">
        <v>1.3440167947637593</v>
      </c>
      <c r="EH30" s="51">
        <v>1.3876350434853908</v>
      </c>
      <c r="EI30" s="51">
        <v>1.3103986274566899</v>
      </c>
      <c r="EJ30" s="51">
        <v>1.3445886284527522</v>
      </c>
      <c r="EK30" s="51">
        <v>1.380384663012916</v>
      </c>
      <c r="EL30" s="51">
        <v>1.4032894834339658</v>
      </c>
      <c r="EN30" s="101"/>
      <c r="EO30" s="101"/>
      <c r="EP30" s="70">
        <v>3</v>
      </c>
      <c r="EQ30">
        <v>0.7240766738449077</v>
      </c>
      <c r="ER30">
        <v>0.59457461520361821</v>
      </c>
      <c r="ES30">
        <v>0.67631176316866182</v>
      </c>
      <c r="ET30">
        <v>0.68895710153054535</v>
      </c>
      <c r="EU30">
        <v>0.69347538327986502</v>
      </c>
      <c r="EV30">
        <v>0.80234191986574954</v>
      </c>
      <c r="EW30">
        <v>0.83157783482177983</v>
      </c>
      <c r="EX30">
        <v>0.78002189077680029</v>
      </c>
      <c r="EY30">
        <v>0.74514780153813265</v>
      </c>
      <c r="EZ30">
        <v>0.81824847650284704</v>
      </c>
      <c r="FA30">
        <v>0.910244629859294</v>
      </c>
      <c r="FB30">
        <v>0.75413067052069016</v>
      </c>
    </row>
    <row r="31" spans="3:158" x14ac:dyDescent="0.3">
      <c r="C31" s="101"/>
      <c r="D31" s="101"/>
      <c r="E31" s="70">
        <v>4</v>
      </c>
      <c r="F31" s="51">
        <v>2.3362493508291522E-2</v>
      </c>
      <c r="G31" s="51">
        <v>8.2526175905270303E-3</v>
      </c>
      <c r="H31" s="51">
        <v>8.3989720095490703E-2</v>
      </c>
      <c r="I31" s="51">
        <v>0.23657939613528667</v>
      </c>
      <c r="J31" s="51">
        <v>0.48496415367363649</v>
      </c>
      <c r="K31" s="51">
        <v>0.67143896377376355</v>
      </c>
      <c r="L31" s="51">
        <v>0.8283524221454478</v>
      </c>
      <c r="M31" s="51">
        <v>1</v>
      </c>
      <c r="O31" s="101"/>
      <c r="P31" s="101"/>
      <c r="Q31" s="70">
        <v>4</v>
      </c>
      <c r="R31" s="51">
        <v>-0.16140220562616983</v>
      </c>
      <c r="S31" s="51">
        <v>1.1297813376234624</v>
      </c>
      <c r="T31" s="51">
        <v>1.1741488881810611</v>
      </c>
      <c r="U31" s="51">
        <v>1.1580649002981038</v>
      </c>
      <c r="V31" s="51">
        <v>1.013012752838035</v>
      </c>
      <c r="W31" s="51">
        <v>1.0379000587287581</v>
      </c>
      <c r="X31" s="51">
        <v>1.0103218394737865</v>
      </c>
      <c r="Y31" s="51">
        <v>1.0345427041803055</v>
      </c>
      <c r="Z31" s="51">
        <v>0.94940827628943314</v>
      </c>
      <c r="AA31" s="51">
        <v>0.97879976645229039</v>
      </c>
      <c r="AB31" s="51">
        <v>0.96445558221605665</v>
      </c>
      <c r="AC31" s="51">
        <v>0.9909240652658946</v>
      </c>
      <c r="AD31" s="51">
        <v>0.95395472646097768</v>
      </c>
      <c r="AE31" s="51">
        <v>1.0185095657916288</v>
      </c>
      <c r="AF31" s="51">
        <v>1.0078095487627403</v>
      </c>
      <c r="AG31" s="51">
        <v>0.96664298144886163</v>
      </c>
      <c r="AH31" s="51">
        <v>0.99057301962858479</v>
      </c>
      <c r="AI31" s="51">
        <v>1.0398145763186781</v>
      </c>
      <c r="AJ31" s="51">
        <v>0.94897476100752287</v>
      </c>
      <c r="AK31" s="51">
        <v>0.97459323177437707</v>
      </c>
      <c r="AL31" s="51">
        <v>1.0034438761993723</v>
      </c>
      <c r="AM31" s="51">
        <v>0.99248939886519594</v>
      </c>
      <c r="AN31" s="51">
        <v>1.0504802237880657</v>
      </c>
      <c r="AO31" s="51">
        <v>0.96212314197858617</v>
      </c>
      <c r="AP31" s="51">
        <v>0.97219862225887821</v>
      </c>
      <c r="AQ31" s="51">
        <v>0.94716017325537372</v>
      </c>
      <c r="AR31" s="51">
        <v>0.94445706129158713</v>
      </c>
      <c r="AS31" s="51">
        <v>0.96257724446146176</v>
      </c>
      <c r="AT31" s="51">
        <v>0.95238471140982861</v>
      </c>
      <c r="AU31" s="51">
        <v>0.96394153349969436</v>
      </c>
      <c r="AV31" s="51">
        <v>1.0785884117479536</v>
      </c>
      <c r="AW31" s="51">
        <v>0.97608433974028974</v>
      </c>
      <c r="AX31" s="51">
        <v>0.95465998622126558</v>
      </c>
      <c r="AY31" s="51">
        <v>0.96265707639749409</v>
      </c>
      <c r="AZ31" s="51">
        <v>0.94957365194222854</v>
      </c>
      <c r="BA31" s="51">
        <v>0.97263018083961461</v>
      </c>
      <c r="BB31" s="51">
        <v>1.0129260510813969</v>
      </c>
      <c r="BC31" s="51">
        <v>0.91297246404049703</v>
      </c>
      <c r="BD31" s="51">
        <v>1.0466209455641711</v>
      </c>
      <c r="BE31" s="51">
        <v>1.0539452427769982</v>
      </c>
      <c r="BF31" s="51">
        <v>0.97818025300940947</v>
      </c>
      <c r="BG31" s="51">
        <v>1.0451806153771679</v>
      </c>
      <c r="BH31" s="51">
        <v>0.96249221151291076</v>
      </c>
      <c r="BI31" s="51">
        <v>1.6067864851368043</v>
      </c>
      <c r="BJ31" s="51">
        <v>1.9285230037444883</v>
      </c>
      <c r="BK31" s="51">
        <v>1.6831979262583807</v>
      </c>
      <c r="BL31" s="51">
        <v>1.4117752103399492</v>
      </c>
      <c r="BM31" s="51">
        <v>1.3182553790328828</v>
      </c>
      <c r="BN31" s="51">
        <v>1.2589014530206182</v>
      </c>
      <c r="BO31" s="51">
        <v>1.1682723727259319</v>
      </c>
      <c r="BP31" s="51">
        <v>1.1359472147663425</v>
      </c>
      <c r="BQ31" s="51">
        <v>1.1505349092061439</v>
      </c>
      <c r="BR31" s="51">
        <v>1.0599774275266434</v>
      </c>
      <c r="BS31" s="51">
        <v>1.0377138851244025</v>
      </c>
      <c r="BT31" s="51">
        <v>0.98429354809299285</v>
      </c>
      <c r="BU31" s="51">
        <v>0.97772956622344898</v>
      </c>
      <c r="BV31" s="51">
        <v>1.06209106221795</v>
      </c>
      <c r="BW31" s="51">
        <v>1.0866169280872615</v>
      </c>
      <c r="BX31" s="51">
        <v>1.0071163984814286</v>
      </c>
      <c r="BY31" s="51">
        <v>1.021877009112665</v>
      </c>
      <c r="BZ31" s="51">
        <v>0.94826356294414482</v>
      </c>
      <c r="CA31" s="51">
        <v>0.94770846316307733</v>
      </c>
      <c r="CB31" s="51">
        <v>0.98818180357368701</v>
      </c>
      <c r="CC31" s="51">
        <v>0.94758122690258839</v>
      </c>
      <c r="CD31" s="51">
        <v>1.0671714015801657</v>
      </c>
      <c r="CE31" s="51">
        <v>0.91147803656335302</v>
      </c>
      <c r="CF31" s="51">
        <v>1.0401748440492911</v>
      </c>
      <c r="CG31" s="51">
        <v>0.9899059346602721</v>
      </c>
      <c r="CH31" s="51">
        <v>0.9442586212999351</v>
      </c>
      <c r="CI31" s="51">
        <v>0.94533742702707413</v>
      </c>
      <c r="CJ31" s="51">
        <v>0.9860874232440775</v>
      </c>
      <c r="CK31" s="51">
        <v>0.89445994112623717</v>
      </c>
      <c r="CL31" s="51">
        <v>0.94395877037243181</v>
      </c>
      <c r="CM31" s="51">
        <v>0.9900282120305216</v>
      </c>
      <c r="CN31" s="51">
        <v>0.98134516241871272</v>
      </c>
      <c r="CO31" s="51">
        <v>0.97104353462749327</v>
      </c>
      <c r="CP31" s="51">
        <v>0.94461743274136545</v>
      </c>
      <c r="CQ31" s="51">
        <v>0.96726069869020703</v>
      </c>
      <c r="CR31" s="51">
        <v>0.96735693384789689</v>
      </c>
      <c r="CS31" s="51">
        <v>0.9386785316372368</v>
      </c>
      <c r="CT31" s="51">
        <v>1.0132660068451338</v>
      </c>
      <c r="CU31" s="51">
        <v>0.9402860037179982</v>
      </c>
      <c r="CV31" s="51">
        <v>0.97942081295805139</v>
      </c>
      <c r="CW31" s="51">
        <v>0.94068941028366793</v>
      </c>
      <c r="CX31" s="51">
        <v>0.94636190951608679</v>
      </c>
      <c r="CY31" s="51">
        <v>1.0381375713875487</v>
      </c>
      <c r="CZ31" s="51">
        <v>1.0040799705312671</v>
      </c>
      <c r="DA31" s="51">
        <v>0.98151322827626986</v>
      </c>
      <c r="DB31" s="51">
        <v>0.95883698649332061</v>
      </c>
      <c r="DC31" s="51">
        <v>1.0180341911921735</v>
      </c>
      <c r="DD31" s="51">
        <v>1.0058764196571095</v>
      </c>
      <c r="DE31" s="51">
        <v>0.97533720090810172</v>
      </c>
      <c r="DF31" s="51">
        <v>0.90064115894208063</v>
      </c>
      <c r="DG31" s="51">
        <v>1.0524617512955479</v>
      </c>
      <c r="DH31" s="51">
        <v>0.9736456681857325</v>
      </c>
      <c r="DI31" s="51">
        <v>0.93686190449523599</v>
      </c>
      <c r="DJ31" s="51">
        <v>1.0235165077187867</v>
      </c>
      <c r="DK31" s="51">
        <v>1.0730965454696377</v>
      </c>
      <c r="DL31" s="51">
        <v>1.0110516989938849</v>
      </c>
      <c r="DM31" s="51">
        <v>1.1139368728641068</v>
      </c>
      <c r="DN31" s="51">
        <v>1.007328165981161</v>
      </c>
      <c r="DO31" s="51">
        <v>1.0782659450828287</v>
      </c>
      <c r="DP31" s="51">
        <v>1.0321173233155665</v>
      </c>
      <c r="DQ31" s="51">
        <v>1.0414561413135182</v>
      </c>
      <c r="DR31" s="51">
        <v>1.034471409532183</v>
      </c>
      <c r="DS31" s="51">
        <v>1.0847688450054862</v>
      </c>
      <c r="DT31" s="51">
        <v>1.0129793441203983</v>
      </c>
      <c r="DU31" s="51">
        <v>1.0559857489742381</v>
      </c>
      <c r="DV31" s="51">
        <v>1.0115545094132876</v>
      </c>
      <c r="DW31" s="51">
        <v>1.0486524002919744</v>
      </c>
      <c r="DX31" s="51">
        <v>1.0770256233225768</v>
      </c>
      <c r="DY31" s="51">
        <v>1.0524584598703377</v>
      </c>
      <c r="DZ31" s="51">
        <v>1.039474378128558</v>
      </c>
      <c r="EA31" s="51">
        <v>0.94481948809788607</v>
      </c>
      <c r="EB31" s="51">
        <v>1.0116001763997355</v>
      </c>
      <c r="EC31" s="51">
        <v>1.0375849705183986</v>
      </c>
      <c r="ED31" s="51">
        <v>1.0504915709712741</v>
      </c>
      <c r="EE31" s="51">
        <v>1.0451677391812286</v>
      </c>
      <c r="EF31" s="51">
        <v>1.034392587233179</v>
      </c>
      <c r="EG31" s="51">
        <v>1.015833255167341</v>
      </c>
      <c r="EH31" s="51">
        <v>1.0631738062688572</v>
      </c>
      <c r="EI31" s="51">
        <v>1.0234247645211427</v>
      </c>
      <c r="EJ31" s="51">
        <v>1.1055858418143074</v>
      </c>
      <c r="EK31" s="51">
        <v>1.0399522561398384</v>
      </c>
      <c r="EL31" s="51">
        <v>1.1294003068882639</v>
      </c>
      <c r="EN31" s="101"/>
      <c r="EO31" s="101"/>
      <c r="EP31" s="70">
        <v>4</v>
      </c>
      <c r="EQ31">
        <v>0.82693695388767641</v>
      </c>
      <c r="ER31">
        <v>0.83564778543339535</v>
      </c>
      <c r="ES31">
        <v>0.86360765599122802</v>
      </c>
      <c r="ET31">
        <v>0.86276316482864823</v>
      </c>
      <c r="EU31">
        <v>0.8467278948034741</v>
      </c>
      <c r="EV31">
        <v>0.89922706033276845</v>
      </c>
      <c r="EW31">
        <v>0.74541944081570843</v>
      </c>
      <c r="EX31">
        <v>0.81606219185332696</v>
      </c>
      <c r="EY31">
        <v>0.82822765794473152</v>
      </c>
      <c r="EZ31">
        <v>0.80942593364845949</v>
      </c>
      <c r="FA31">
        <v>0.91774569211875834</v>
      </c>
      <c r="FB31">
        <v>0.85812068293161936</v>
      </c>
    </row>
    <row r="32" spans="3:158" x14ac:dyDescent="0.3">
      <c r="C32" s="101"/>
      <c r="D32" s="101"/>
      <c r="E32" s="70" t="s">
        <v>10</v>
      </c>
      <c r="F32" s="9">
        <f t="shared" ref="F32:M32" si="37">AVERAGE(F28,F29,F30,F31)</f>
        <v>7.9266243572184564E-3</v>
      </c>
      <c r="G32" s="9">
        <f t="shared" si="37"/>
        <v>6.9473230091999655E-2</v>
      </c>
      <c r="H32" s="9">
        <f t="shared" si="37"/>
        <v>0.15337981312798724</v>
      </c>
      <c r="I32" s="9">
        <f t="shared" si="37"/>
        <v>0.36260811856826763</v>
      </c>
      <c r="J32" s="9">
        <f t="shared" si="37"/>
        <v>0.52994473955578891</v>
      </c>
      <c r="K32" s="9">
        <f t="shared" si="37"/>
        <v>0.6981255895726477</v>
      </c>
      <c r="L32" s="9">
        <f t="shared" si="37"/>
        <v>0.87109970034785777</v>
      </c>
      <c r="M32" s="9">
        <f t="shared" si="37"/>
        <v>1</v>
      </c>
      <c r="O32" s="101"/>
      <c r="P32" s="101"/>
      <c r="Q32" s="70" t="s">
        <v>10</v>
      </c>
      <c r="R32" s="9">
        <f t="shared" ref="R32:CC32" si="38">AVERAGE(R29:R31)</f>
        <v>-0.15719526445384693</v>
      </c>
      <c r="S32" s="9">
        <f t="shared" si="38"/>
        <v>1.1042493626464156</v>
      </c>
      <c r="T32" s="9">
        <f t="shared" si="38"/>
        <v>1.127413014390769</v>
      </c>
      <c r="U32" s="9">
        <f t="shared" si="38"/>
        <v>1.0894136859322021</v>
      </c>
      <c r="V32" s="9">
        <f t="shared" si="38"/>
        <v>1.0130642207497578</v>
      </c>
      <c r="W32" s="9">
        <f t="shared" si="38"/>
        <v>1.0037457410745541</v>
      </c>
      <c r="X32" s="9">
        <f t="shared" si="38"/>
        <v>0.97086161278558902</v>
      </c>
      <c r="Y32" s="9">
        <f t="shared" si="38"/>
        <v>0.96811372773734428</v>
      </c>
      <c r="Z32" s="9">
        <f t="shared" si="38"/>
        <v>0.95643284401895245</v>
      </c>
      <c r="AA32" s="9">
        <f t="shared" si="38"/>
        <v>0.98185609389407424</v>
      </c>
      <c r="AB32" s="9">
        <f t="shared" si="38"/>
        <v>0.97380041652808602</v>
      </c>
      <c r="AC32" s="9">
        <f t="shared" si="38"/>
        <v>0.97244024420214481</v>
      </c>
      <c r="AD32" s="9">
        <f t="shared" si="38"/>
        <v>0.95895542606935402</v>
      </c>
      <c r="AE32" s="9">
        <f t="shared" si="38"/>
        <v>0.97207910614418003</v>
      </c>
      <c r="AF32" s="9">
        <f t="shared" si="38"/>
        <v>0.96072872130330111</v>
      </c>
      <c r="AG32" s="9">
        <f t="shared" si="38"/>
        <v>1.0108766171091847</v>
      </c>
      <c r="AH32" s="9">
        <f t="shared" si="38"/>
        <v>0.981310861107345</v>
      </c>
      <c r="AI32" s="9">
        <f t="shared" si="38"/>
        <v>0.99081019170932105</v>
      </c>
      <c r="AJ32" s="9">
        <f t="shared" si="38"/>
        <v>0.96787260262724784</v>
      </c>
      <c r="AK32" s="9">
        <f t="shared" si="38"/>
        <v>0.9820129942365533</v>
      </c>
      <c r="AL32" s="9">
        <f t="shared" si="38"/>
        <v>0.97894850624376417</v>
      </c>
      <c r="AM32" s="9">
        <f t="shared" si="38"/>
        <v>0.97917617448834138</v>
      </c>
      <c r="AN32" s="9">
        <f t="shared" si="38"/>
        <v>1.01520708671529</v>
      </c>
      <c r="AO32" s="9">
        <f t="shared" si="38"/>
        <v>0.97138761118194583</v>
      </c>
      <c r="AP32" s="9">
        <f t="shared" si="38"/>
        <v>1.0085657876277958</v>
      </c>
      <c r="AQ32" s="9">
        <f t="shared" si="38"/>
        <v>0.96837219713478895</v>
      </c>
      <c r="AR32" s="9">
        <f t="shared" si="38"/>
        <v>0.97777846103801946</v>
      </c>
      <c r="AS32" s="9">
        <f t="shared" si="38"/>
        <v>0.99844590125892918</v>
      </c>
      <c r="AT32" s="9">
        <f t="shared" si="38"/>
        <v>0.96906080180422149</v>
      </c>
      <c r="AU32" s="9">
        <f t="shared" si="38"/>
        <v>1.0062302154964675</v>
      </c>
      <c r="AV32" s="9">
        <f t="shared" si="38"/>
        <v>1.0573161746128139</v>
      </c>
      <c r="AW32" s="9">
        <f t="shared" si="38"/>
        <v>1.0180954309403609</v>
      </c>
      <c r="AX32" s="9">
        <f t="shared" si="38"/>
        <v>0.99419288961841168</v>
      </c>
      <c r="AY32" s="9">
        <f t="shared" si="38"/>
        <v>1.0155006532423161</v>
      </c>
      <c r="AZ32" s="9">
        <f t="shared" si="38"/>
        <v>0.97914983341307293</v>
      </c>
      <c r="BA32" s="9">
        <f t="shared" si="38"/>
        <v>1.0184905325426989</v>
      </c>
      <c r="BB32" s="9">
        <f t="shared" si="38"/>
        <v>1.0239737883383049</v>
      </c>
      <c r="BC32" s="9">
        <f t="shared" si="38"/>
        <v>0.97606317503525986</v>
      </c>
      <c r="BD32" s="9">
        <f t="shared" si="38"/>
        <v>1.0136657671488767</v>
      </c>
      <c r="BE32" s="9">
        <f t="shared" si="38"/>
        <v>1.0370363264739073</v>
      </c>
      <c r="BF32" s="9">
        <f t="shared" si="38"/>
        <v>1.0114519250941749</v>
      </c>
      <c r="BG32" s="9">
        <f t="shared" si="38"/>
        <v>1.0005204491684863</v>
      </c>
      <c r="BH32" s="9">
        <f t="shared" si="38"/>
        <v>0.99533282711537741</v>
      </c>
      <c r="BI32" s="9">
        <f t="shared" si="38"/>
        <v>1.7400919811562094</v>
      </c>
      <c r="BJ32" s="9">
        <f t="shared" si="38"/>
        <v>2.0728467676580173</v>
      </c>
      <c r="BK32" s="9">
        <f t="shared" si="38"/>
        <v>1.9132793472386329</v>
      </c>
      <c r="BL32" s="9">
        <f t="shared" si="38"/>
        <v>1.7485367943889434</v>
      </c>
      <c r="BM32" s="9">
        <f t="shared" si="38"/>
        <v>1.6361363275026177</v>
      </c>
      <c r="BN32" s="9">
        <f t="shared" si="38"/>
        <v>1.5476981143691895</v>
      </c>
      <c r="BO32" s="9">
        <f t="shared" si="38"/>
        <v>1.4546792045356565</v>
      </c>
      <c r="BP32" s="9">
        <f t="shared" si="38"/>
        <v>1.4258691352959196</v>
      </c>
      <c r="BQ32" s="9">
        <f t="shared" si="38"/>
        <v>1.3606593358110206</v>
      </c>
      <c r="BR32" s="9">
        <f t="shared" si="38"/>
        <v>1.2961876566041133</v>
      </c>
      <c r="BS32" s="9">
        <f t="shared" si="38"/>
        <v>1.2687427154448414</v>
      </c>
      <c r="BT32" s="9">
        <f t="shared" si="38"/>
        <v>1.1949850194287766</v>
      </c>
      <c r="BU32" s="9">
        <f t="shared" si="38"/>
        <v>1.2211462956200887</v>
      </c>
      <c r="BV32" s="9">
        <f t="shared" si="38"/>
        <v>1.2037012927640476</v>
      </c>
      <c r="BW32" s="9">
        <f t="shared" si="38"/>
        <v>1.1766677369920489</v>
      </c>
      <c r="BX32" s="9">
        <f t="shared" si="38"/>
        <v>1.1800946656802229</v>
      </c>
      <c r="BY32" s="9">
        <f t="shared" si="38"/>
        <v>1.1913564320997707</v>
      </c>
      <c r="BZ32" s="9">
        <f t="shared" si="38"/>
        <v>1.1602549645420237</v>
      </c>
      <c r="CA32" s="9">
        <f t="shared" si="38"/>
        <v>1.1686413499954733</v>
      </c>
      <c r="CB32" s="9">
        <f t="shared" si="38"/>
        <v>1.1782334284437876</v>
      </c>
      <c r="CC32" s="9">
        <f t="shared" si="38"/>
        <v>1.1297300374744996</v>
      </c>
      <c r="CD32" s="9">
        <f t="shared" ref="CD32:EL32" si="39">AVERAGE(CD29:CD31)</f>
        <v>1.1595923397687407</v>
      </c>
      <c r="CE32" s="9">
        <f t="shared" si="39"/>
        <v>1.1436757395641939</v>
      </c>
      <c r="CF32" s="9">
        <f t="shared" si="39"/>
        <v>1.1831847674254778</v>
      </c>
      <c r="CG32" s="9">
        <f t="shared" si="39"/>
        <v>1.1547802185404914</v>
      </c>
      <c r="CH32" s="9">
        <f t="shared" si="39"/>
        <v>1.1426084077904173</v>
      </c>
      <c r="CI32" s="9">
        <f t="shared" si="39"/>
        <v>1.1652170680605798</v>
      </c>
      <c r="CJ32" s="9">
        <f t="shared" si="39"/>
        <v>1.1937911018216052</v>
      </c>
      <c r="CK32" s="9">
        <f t="shared" si="39"/>
        <v>1.1869094412096237</v>
      </c>
      <c r="CL32" s="9">
        <f t="shared" si="39"/>
        <v>1.1713861352116295</v>
      </c>
      <c r="CM32" s="9">
        <f t="shared" si="39"/>
        <v>1.1854177545006281</v>
      </c>
      <c r="CN32" s="9">
        <f t="shared" si="39"/>
        <v>1.1626039697381734</v>
      </c>
      <c r="CO32" s="9">
        <f t="shared" si="39"/>
        <v>1.1527650908979412</v>
      </c>
      <c r="CP32" s="9">
        <f t="shared" si="39"/>
        <v>1.1473632189418483</v>
      </c>
      <c r="CQ32" s="9">
        <f t="shared" si="39"/>
        <v>1.1280900006402867</v>
      </c>
      <c r="CR32" s="9">
        <f t="shared" si="39"/>
        <v>1.114966271167412</v>
      </c>
      <c r="CS32" s="9">
        <f t="shared" si="39"/>
        <v>1.1394594595167566</v>
      </c>
      <c r="CT32" s="9">
        <f t="shared" si="39"/>
        <v>1.1704452427392802</v>
      </c>
      <c r="CU32" s="9">
        <f t="shared" si="39"/>
        <v>1.175637604363452</v>
      </c>
      <c r="CV32" s="9">
        <f t="shared" si="39"/>
        <v>1.1663343426445925</v>
      </c>
      <c r="CW32" s="9">
        <f t="shared" si="39"/>
        <v>1.1297681748434909</v>
      </c>
      <c r="CX32" s="9">
        <f t="shared" si="39"/>
        <v>1.1824767929537732</v>
      </c>
      <c r="CY32" s="9">
        <f t="shared" si="39"/>
        <v>1.1817842000218914</v>
      </c>
      <c r="CZ32" s="9">
        <f t="shared" si="39"/>
        <v>1.1657518000238729</v>
      </c>
      <c r="DA32" s="9">
        <f t="shared" si="39"/>
        <v>1.1898717709522737</v>
      </c>
      <c r="DB32" s="9">
        <f t="shared" si="39"/>
        <v>1.1401245501898227</v>
      </c>
      <c r="DC32" s="9">
        <f t="shared" si="39"/>
        <v>1.2121179053339717</v>
      </c>
      <c r="DD32" s="9">
        <f t="shared" si="39"/>
        <v>1.188152692993677</v>
      </c>
      <c r="DE32" s="9">
        <f t="shared" si="39"/>
        <v>1.1782401726086793</v>
      </c>
      <c r="DF32" s="9">
        <f t="shared" si="39"/>
        <v>1.1187618142132243</v>
      </c>
      <c r="DG32" s="9">
        <f t="shared" si="39"/>
        <v>1.1967659733718383</v>
      </c>
      <c r="DH32" s="9">
        <f t="shared" si="39"/>
        <v>1.1705032514688722</v>
      </c>
      <c r="DI32" s="9">
        <f t="shared" si="39"/>
        <v>1.1714615313377752</v>
      </c>
      <c r="DJ32" s="9">
        <f t="shared" si="39"/>
        <v>1.1864759156286773</v>
      </c>
      <c r="DK32" s="9">
        <f t="shared" si="39"/>
        <v>1.1865005889767224</v>
      </c>
      <c r="DL32" s="9">
        <f t="shared" si="39"/>
        <v>1.184692736663127</v>
      </c>
      <c r="DM32" s="9">
        <f t="shared" si="39"/>
        <v>1.2149189234813009</v>
      </c>
      <c r="DN32" s="9">
        <f t="shared" si="39"/>
        <v>1.1850095907134521</v>
      </c>
      <c r="DO32" s="9">
        <f t="shared" si="39"/>
        <v>1.1709895202767919</v>
      </c>
      <c r="DP32" s="9">
        <f t="shared" si="39"/>
        <v>1.1774570588831692</v>
      </c>
      <c r="DQ32" s="9">
        <f t="shared" si="39"/>
        <v>1.2156000770920314</v>
      </c>
      <c r="DR32" s="9">
        <f t="shared" si="39"/>
        <v>1.1925817107105996</v>
      </c>
      <c r="DS32" s="9">
        <f t="shared" si="39"/>
        <v>1.1897394457226109</v>
      </c>
      <c r="DT32" s="9">
        <f t="shared" si="39"/>
        <v>1.2036341229913798</v>
      </c>
      <c r="DU32" s="9">
        <f t="shared" si="39"/>
        <v>1.2026412171648391</v>
      </c>
      <c r="DV32" s="9">
        <f t="shared" si="39"/>
        <v>1.2250345544686414</v>
      </c>
      <c r="DW32" s="9">
        <f t="shared" si="39"/>
        <v>1.1766785414742713</v>
      </c>
      <c r="DX32" s="9">
        <f t="shared" si="39"/>
        <v>1.2224205751836779</v>
      </c>
      <c r="DY32" s="9">
        <f t="shared" si="39"/>
        <v>1.1824875560724299</v>
      </c>
      <c r="DZ32" s="9">
        <f t="shared" si="39"/>
        <v>1.1864803823941672</v>
      </c>
      <c r="EA32" s="9">
        <f t="shared" si="39"/>
        <v>1.1834265550000471</v>
      </c>
      <c r="EB32" s="9">
        <f t="shared" si="39"/>
        <v>1.1965412644145168</v>
      </c>
      <c r="EC32" s="9">
        <f t="shared" si="39"/>
        <v>1.2198137222744903</v>
      </c>
      <c r="ED32" s="9">
        <f t="shared" si="39"/>
        <v>1.2048579953092158</v>
      </c>
      <c r="EE32" s="9">
        <f t="shared" si="39"/>
        <v>1.2129852689876028</v>
      </c>
      <c r="EF32" s="9">
        <f t="shared" si="39"/>
        <v>1.2039346431497131</v>
      </c>
      <c r="EG32" s="9">
        <f t="shared" si="39"/>
        <v>1.1899853886316123</v>
      </c>
      <c r="EH32" s="9">
        <f t="shared" si="39"/>
        <v>1.225214997613292</v>
      </c>
      <c r="EI32" s="9">
        <f t="shared" si="39"/>
        <v>1.1888929242354316</v>
      </c>
      <c r="EJ32" s="9">
        <f t="shared" si="39"/>
        <v>1.2185643796729482</v>
      </c>
      <c r="EK32" s="9">
        <f t="shared" si="39"/>
        <v>1.2245361562451949</v>
      </c>
      <c r="EL32" s="9">
        <f t="shared" si="39"/>
        <v>1.2407375937779879</v>
      </c>
      <c r="EN32" s="101"/>
      <c r="EO32" s="101"/>
      <c r="EP32" s="70" t="s">
        <v>10</v>
      </c>
      <c r="EQ32" s="1">
        <f t="shared" ref="EQ32:FB32" si="40">AVERAGE(EQ28:EQ31)</f>
        <v>0.84142567992867978</v>
      </c>
      <c r="ER32" s="1">
        <f t="shared" si="40"/>
        <v>0.77571676938567724</v>
      </c>
      <c r="ES32" s="1">
        <f t="shared" si="40"/>
        <v>0.81871595332893887</v>
      </c>
      <c r="ET32" s="1">
        <f t="shared" si="40"/>
        <v>0.82354766919330757</v>
      </c>
      <c r="EU32" s="1">
        <f t="shared" si="40"/>
        <v>0.82812691246518233</v>
      </c>
      <c r="EV32" s="1">
        <f t="shared" si="40"/>
        <v>0.91327234210366892</v>
      </c>
      <c r="EW32" s="1">
        <f t="shared" si="40"/>
        <v>0.70178264929018319</v>
      </c>
      <c r="EX32" s="1">
        <f t="shared" si="40"/>
        <v>0.74814592711272432</v>
      </c>
      <c r="EY32" s="1">
        <f t="shared" si="40"/>
        <v>0.8178552424007669</v>
      </c>
      <c r="EZ32" s="1">
        <f t="shared" si="40"/>
        <v>0.81022030939666645</v>
      </c>
      <c r="FA32" s="1">
        <f t="shared" si="40"/>
        <v>0.86719609428603217</v>
      </c>
      <c r="FB32" s="1">
        <f t="shared" si="40"/>
        <v>0.82785767808498545</v>
      </c>
    </row>
    <row r="33" spans="3:158" x14ac:dyDescent="0.3">
      <c r="C33" s="102"/>
      <c r="D33" s="102"/>
      <c r="E33" s="70" t="s">
        <v>1</v>
      </c>
      <c r="F33" s="10">
        <f>STDEV(F28:F31)/SQRT(4)</f>
        <v>5.3003670951199556E-3</v>
      </c>
      <c r="G33" s="10">
        <f t="shared" ref="G33:M33" si="41">STDEV(G28:G31)/SQRT(4)</f>
        <v>6.1138507666971841E-2</v>
      </c>
      <c r="H33" s="10">
        <f t="shared" si="41"/>
        <v>3.6727582573406456E-2</v>
      </c>
      <c r="I33" s="10">
        <f t="shared" si="41"/>
        <v>5.6852468175811105E-2</v>
      </c>
      <c r="J33" s="10">
        <f t="shared" si="41"/>
        <v>3.9115408942705335E-2</v>
      </c>
      <c r="K33" s="10">
        <f t="shared" si="41"/>
        <v>3.2697106739262106E-2</v>
      </c>
      <c r="L33" s="10">
        <f t="shared" si="41"/>
        <v>3.7094984422907963E-2</v>
      </c>
      <c r="M33" s="10">
        <f t="shared" si="41"/>
        <v>0</v>
      </c>
      <c r="O33" s="102"/>
      <c r="P33" s="102"/>
      <c r="Q33" s="70" t="s">
        <v>1</v>
      </c>
      <c r="R33" s="9">
        <f t="shared" ref="R33:CC33" si="42">STDEV(R29:R31)/SQRT(3)</f>
        <v>2.2250092205090482E-2</v>
      </c>
      <c r="S33" s="9">
        <f t="shared" si="42"/>
        <v>1.2770348407293772E-2</v>
      </c>
      <c r="T33" s="9">
        <f t="shared" si="42"/>
        <v>4.2222643978506738E-2</v>
      </c>
      <c r="U33" s="9">
        <f t="shared" si="42"/>
        <v>3.602940004033129E-2</v>
      </c>
      <c r="V33" s="9">
        <f t="shared" si="42"/>
        <v>1.2604423441612672E-2</v>
      </c>
      <c r="W33" s="9">
        <f t="shared" si="42"/>
        <v>2.0707379724367481E-2</v>
      </c>
      <c r="X33" s="9">
        <f t="shared" si="42"/>
        <v>2.0424616126523801E-2</v>
      </c>
      <c r="Y33" s="9">
        <f t="shared" si="42"/>
        <v>5.1066175605830669E-2</v>
      </c>
      <c r="Z33" s="9">
        <f t="shared" si="42"/>
        <v>4.5360544497771256E-3</v>
      </c>
      <c r="AA33" s="9">
        <f t="shared" si="42"/>
        <v>2.0990438307907427E-3</v>
      </c>
      <c r="AB33" s="9">
        <f t="shared" si="42"/>
        <v>5.724009561436998E-3</v>
      </c>
      <c r="AC33" s="9">
        <f t="shared" si="42"/>
        <v>2.0295181785650818E-2</v>
      </c>
      <c r="AD33" s="9">
        <f t="shared" si="42"/>
        <v>9.2031566126933115E-3</v>
      </c>
      <c r="AE33" s="9">
        <f t="shared" si="42"/>
        <v>2.3556999083583087E-2</v>
      </c>
      <c r="AF33" s="9">
        <f t="shared" si="42"/>
        <v>2.6768698566167641E-2</v>
      </c>
      <c r="AG33" s="9">
        <f t="shared" si="42"/>
        <v>2.2163285673545929E-2</v>
      </c>
      <c r="AH33" s="9">
        <f t="shared" si="42"/>
        <v>1.2354707916301482E-2</v>
      </c>
      <c r="AI33" s="9">
        <f t="shared" si="42"/>
        <v>2.8542414263146017E-2</v>
      </c>
      <c r="AJ33" s="9">
        <f t="shared" si="42"/>
        <v>1.5168661596903669E-2</v>
      </c>
      <c r="AK33" s="9">
        <f t="shared" si="42"/>
        <v>1.3998841127620402E-2</v>
      </c>
      <c r="AL33" s="9">
        <f t="shared" si="42"/>
        <v>1.7748854047686488E-2</v>
      </c>
      <c r="AM33" s="9">
        <f t="shared" si="42"/>
        <v>7.6116116714505175E-3</v>
      </c>
      <c r="AN33" s="9">
        <f t="shared" si="42"/>
        <v>2.7893600412500767E-2</v>
      </c>
      <c r="AO33" s="9">
        <f t="shared" si="42"/>
        <v>1.3968908620639878E-2</v>
      </c>
      <c r="AP33" s="9">
        <f t="shared" si="42"/>
        <v>1.8278215755974554E-2</v>
      </c>
      <c r="AQ33" s="9">
        <f t="shared" si="42"/>
        <v>1.0830121680677887E-2</v>
      </c>
      <c r="AR33" s="9">
        <f t="shared" si="42"/>
        <v>2.0307287378962934E-2</v>
      </c>
      <c r="AS33" s="9">
        <f t="shared" si="42"/>
        <v>2.7254066719627813E-2</v>
      </c>
      <c r="AT33" s="9">
        <f t="shared" si="42"/>
        <v>1.6028532692664667E-2</v>
      </c>
      <c r="AU33" s="9">
        <f t="shared" si="42"/>
        <v>2.2255526958016053E-2</v>
      </c>
      <c r="AV33" s="9">
        <f t="shared" si="42"/>
        <v>2.1088246047928933E-2</v>
      </c>
      <c r="AW33" s="9">
        <f t="shared" si="42"/>
        <v>2.2583914095038113E-2</v>
      </c>
      <c r="AX33" s="9">
        <f t="shared" si="42"/>
        <v>2.2013017482821109E-2</v>
      </c>
      <c r="AY33" s="9">
        <f t="shared" si="42"/>
        <v>3.4934124333570675E-2</v>
      </c>
      <c r="AZ33" s="9">
        <f t="shared" si="42"/>
        <v>2.0320263372434897E-2</v>
      </c>
      <c r="BA33" s="9">
        <f t="shared" si="42"/>
        <v>2.3115540540827883E-2</v>
      </c>
      <c r="BB33" s="9">
        <f t="shared" si="42"/>
        <v>3.1126002757933549E-2</v>
      </c>
      <c r="BC33" s="9">
        <f t="shared" si="42"/>
        <v>3.2036873906389332E-2</v>
      </c>
      <c r="BD33" s="9">
        <f t="shared" si="42"/>
        <v>2.8047676904321767E-2</v>
      </c>
      <c r="BE33" s="9">
        <f t="shared" si="42"/>
        <v>9.6751337794084413E-3</v>
      </c>
      <c r="BF33" s="9">
        <f t="shared" si="42"/>
        <v>1.6635849828966941E-2</v>
      </c>
      <c r="BG33" s="9">
        <f t="shared" si="42"/>
        <v>2.4711398654177923E-2</v>
      </c>
      <c r="BH33" s="9">
        <f t="shared" si="42"/>
        <v>1.6519743389211698E-2</v>
      </c>
      <c r="BI33" s="9">
        <f t="shared" si="42"/>
        <v>6.7151099428590322E-2</v>
      </c>
      <c r="BJ33" s="9">
        <f t="shared" si="42"/>
        <v>0.13799876281625409</v>
      </c>
      <c r="BK33" s="9">
        <f t="shared" si="42"/>
        <v>0.13040868843944559</v>
      </c>
      <c r="BL33" s="9">
        <f t="shared" si="42"/>
        <v>0.16861227972210441</v>
      </c>
      <c r="BM33" s="9">
        <f t="shared" si="42"/>
        <v>0.15900598614695807</v>
      </c>
      <c r="BN33" s="9">
        <f t="shared" si="42"/>
        <v>0.14745963711051741</v>
      </c>
      <c r="BO33" s="9">
        <f t="shared" si="42"/>
        <v>0.14356666607605936</v>
      </c>
      <c r="BP33" s="9">
        <f t="shared" si="42"/>
        <v>0.14780567285162097</v>
      </c>
      <c r="BQ33" s="9">
        <f t="shared" si="42"/>
        <v>0.10997787290715667</v>
      </c>
      <c r="BR33" s="9">
        <f t="shared" si="42"/>
        <v>0.12264024400985073</v>
      </c>
      <c r="BS33" s="9">
        <f t="shared" si="42"/>
        <v>0.11976516552101918</v>
      </c>
      <c r="BT33" s="9">
        <f t="shared" si="42"/>
        <v>0.10606069521328403</v>
      </c>
      <c r="BU33" s="9">
        <f t="shared" si="42"/>
        <v>0.12767509898327639</v>
      </c>
      <c r="BV33" s="9">
        <f t="shared" si="42"/>
        <v>8.9338580270821533E-2</v>
      </c>
      <c r="BW33" s="9">
        <f t="shared" si="42"/>
        <v>4.666853812651911E-2</v>
      </c>
      <c r="BX33" s="9">
        <f t="shared" si="42"/>
        <v>9.8874535848306216E-2</v>
      </c>
      <c r="BY33" s="9">
        <f t="shared" si="42"/>
        <v>8.9391774125282125E-2</v>
      </c>
      <c r="BZ33" s="9">
        <f t="shared" si="42"/>
        <v>0.1255555307631305</v>
      </c>
      <c r="CA33" s="9">
        <f t="shared" si="42"/>
        <v>0.12723831303274616</v>
      </c>
      <c r="CB33" s="9">
        <f t="shared" si="42"/>
        <v>0.11099206402348541</v>
      </c>
      <c r="CC33" s="9">
        <f t="shared" si="42"/>
        <v>9.1118417494979134E-2</v>
      </c>
      <c r="CD33" s="9">
        <f t="shared" ref="CD33:EL33" si="43">STDEV(CD29:CD31)/SQRT(3)</f>
        <v>5.0967486757101076E-2</v>
      </c>
      <c r="CE33" s="9">
        <f t="shared" si="43"/>
        <v>0.12563913918497624</v>
      </c>
      <c r="CF33" s="9">
        <f t="shared" si="43"/>
        <v>8.3481737037866002E-2</v>
      </c>
      <c r="CG33" s="9">
        <f t="shared" si="43"/>
        <v>9.5807778236573327E-2</v>
      </c>
      <c r="CH33" s="9">
        <f t="shared" si="43"/>
        <v>0.10474223178381847</v>
      </c>
      <c r="CI33" s="9">
        <f t="shared" si="43"/>
        <v>0.1254821096897327</v>
      </c>
      <c r="CJ33" s="9">
        <f t="shared" si="43"/>
        <v>0.11059332468771271</v>
      </c>
      <c r="CK33" s="9">
        <f t="shared" si="43"/>
        <v>0.15676205801225165</v>
      </c>
      <c r="CL33" s="9">
        <f t="shared" si="43"/>
        <v>0.12079866557227102</v>
      </c>
      <c r="CM33" s="9">
        <f t="shared" si="43"/>
        <v>0.10946875540906802</v>
      </c>
      <c r="CN33" s="9">
        <f t="shared" si="43"/>
        <v>9.8167154498737849E-2</v>
      </c>
      <c r="CO33" s="9">
        <f t="shared" si="43"/>
        <v>0.10498043760604599</v>
      </c>
      <c r="CP33" s="9">
        <f t="shared" si="43"/>
        <v>0.10506632084389286</v>
      </c>
      <c r="CQ33" s="9">
        <f t="shared" si="43"/>
        <v>9.4317489994657083E-2</v>
      </c>
      <c r="CR33" s="9">
        <f t="shared" si="43"/>
        <v>8.0792260707444302E-2</v>
      </c>
      <c r="CS33" s="9">
        <f t="shared" si="43"/>
        <v>0.10712054316027242</v>
      </c>
      <c r="CT33" s="9">
        <f t="shared" si="43"/>
        <v>9.228725442615679E-2</v>
      </c>
      <c r="CU33" s="9">
        <f t="shared" si="43"/>
        <v>0.13403180448799215</v>
      </c>
      <c r="CV33" s="9">
        <f t="shared" si="43"/>
        <v>0.11299607072275498</v>
      </c>
      <c r="CW33" s="9">
        <f t="shared" si="43"/>
        <v>9.9729101996321901E-2</v>
      </c>
      <c r="CX33" s="9">
        <f t="shared" si="43"/>
        <v>0.12522917729708294</v>
      </c>
      <c r="CY33" s="9">
        <f t="shared" si="43"/>
        <v>8.214356159307834E-2</v>
      </c>
      <c r="CZ33" s="9">
        <f t="shared" si="43"/>
        <v>9.8657890905309728E-2</v>
      </c>
      <c r="DA33" s="9">
        <f t="shared" si="43"/>
        <v>0.11145505391516888</v>
      </c>
      <c r="DB33" s="9">
        <f t="shared" si="43"/>
        <v>9.94001017951648E-2</v>
      </c>
      <c r="DC33" s="9">
        <f t="shared" si="43"/>
        <v>0.10501382765612526</v>
      </c>
      <c r="DD33" s="9">
        <f t="shared" si="43"/>
        <v>0.10998840847919912</v>
      </c>
      <c r="DE33" s="9">
        <f t="shared" si="43"/>
        <v>0.1158078163910581</v>
      </c>
      <c r="DF33" s="9">
        <f t="shared" si="43"/>
        <v>0.11505875760415685</v>
      </c>
      <c r="DG33" s="9">
        <f t="shared" si="43"/>
        <v>7.8005321800195399E-2</v>
      </c>
      <c r="DH33" s="9">
        <f t="shared" si="43"/>
        <v>0.1007901675872413</v>
      </c>
      <c r="DI33" s="9">
        <f t="shared" si="43"/>
        <v>0.12280433125409303</v>
      </c>
      <c r="DJ33" s="9">
        <f t="shared" si="43"/>
        <v>8.6348361902502127E-2</v>
      </c>
      <c r="DK33" s="9">
        <f t="shared" si="43"/>
        <v>5.676018654123182E-2</v>
      </c>
      <c r="DL33" s="9">
        <f t="shared" si="43"/>
        <v>9.734667302719556E-2</v>
      </c>
      <c r="DM33" s="9">
        <f t="shared" si="43"/>
        <v>6.6728933891443534E-2</v>
      </c>
      <c r="DN33" s="9">
        <f t="shared" si="43"/>
        <v>9.1764147561730125E-2</v>
      </c>
      <c r="DO33" s="9">
        <f t="shared" si="43"/>
        <v>5.6089096064577217E-2</v>
      </c>
      <c r="DP33" s="9">
        <f t="shared" si="43"/>
        <v>0.10541041598099354</v>
      </c>
      <c r="DQ33" s="9">
        <f t="shared" si="43"/>
        <v>9.2196584473066973E-2</v>
      </c>
      <c r="DR33" s="9">
        <f t="shared" si="43"/>
        <v>8.9009751074009671E-2</v>
      </c>
      <c r="DS33" s="9">
        <f t="shared" si="43"/>
        <v>5.7323616844735803E-2</v>
      </c>
      <c r="DT33" s="9">
        <f t="shared" si="43"/>
        <v>9.7761063499547204E-2</v>
      </c>
      <c r="DU33" s="9">
        <f t="shared" si="43"/>
        <v>7.4200860465103505E-2</v>
      </c>
      <c r="DV33" s="9">
        <f t="shared" si="43"/>
        <v>0.13557904164232387</v>
      </c>
      <c r="DW33" s="9">
        <f t="shared" si="43"/>
        <v>6.6028059740487505E-2</v>
      </c>
      <c r="DX33" s="9">
        <f t="shared" si="43"/>
        <v>8.1498654438889415E-2</v>
      </c>
      <c r="DY33" s="9">
        <f t="shared" si="43"/>
        <v>7.938755635736848E-2</v>
      </c>
      <c r="DZ33" s="9">
        <f t="shared" si="43"/>
        <v>8.8873061035315767E-2</v>
      </c>
      <c r="EA33" s="9">
        <f t="shared" si="43"/>
        <v>0.13345355256150321</v>
      </c>
      <c r="EB33" s="9">
        <f t="shared" si="43"/>
        <v>9.4792137967659534E-2</v>
      </c>
      <c r="EC33" s="9">
        <f t="shared" si="43"/>
        <v>0.11539379461967823</v>
      </c>
      <c r="ED33" s="9">
        <f t="shared" si="43"/>
        <v>8.4732240369375822E-2</v>
      </c>
      <c r="EE33" s="9">
        <f t="shared" si="43"/>
        <v>9.0884866165436479E-2</v>
      </c>
      <c r="EF33" s="9">
        <f t="shared" si="43"/>
        <v>0.10705396755318891</v>
      </c>
      <c r="EG33" s="9">
        <f t="shared" si="43"/>
        <v>9.527108982055392E-2</v>
      </c>
      <c r="EH33" s="9">
        <f t="shared" si="43"/>
        <v>9.3664082874363147E-2</v>
      </c>
      <c r="EI33" s="9">
        <f t="shared" si="43"/>
        <v>8.5708853466669885E-2</v>
      </c>
      <c r="EJ33" s="9">
        <f t="shared" si="43"/>
        <v>6.9301818002402621E-2</v>
      </c>
      <c r="EK33" s="9">
        <f t="shared" si="43"/>
        <v>9.9319095235257157E-2</v>
      </c>
      <c r="EL33" s="9">
        <f t="shared" si="43"/>
        <v>8.3108406934556567E-2</v>
      </c>
      <c r="EN33" s="102"/>
      <c r="EO33" s="102"/>
      <c r="EP33" s="70" t="s">
        <v>1</v>
      </c>
      <c r="EQ33" s="1">
        <f>STDEV(EQ28:EQ31)/SQRT(4)</f>
        <v>7.6973569886414892E-2</v>
      </c>
      <c r="ER33" s="1">
        <f t="shared" ref="ER33:EV33" si="44">STDEV(ER28:ER31)/SQRT(4)</f>
        <v>6.1041252860985051E-2</v>
      </c>
      <c r="ES33" s="1">
        <f t="shared" si="44"/>
        <v>5.4484982222192446E-2</v>
      </c>
      <c r="ET33" s="1">
        <f t="shared" si="44"/>
        <v>4.5119499290382788E-2</v>
      </c>
      <c r="EU33" s="1">
        <f t="shared" si="44"/>
        <v>5.6391783947915705E-2</v>
      </c>
      <c r="EV33" s="1">
        <f t="shared" si="44"/>
        <v>8.3556752627330338E-2</v>
      </c>
      <c r="EW33" s="1">
        <f>STDEV(EW28:EW31)/SQRT(4)</f>
        <v>5.3331902959558933E-2</v>
      </c>
      <c r="EX33" s="1">
        <f t="shared" ref="EX33:FB33" si="45">AVERAGE(EX23:EX25,EX28:EX31)</f>
        <v>0.69928346454448953</v>
      </c>
      <c r="EY33" s="1">
        <f t="shared" si="45"/>
        <v>0.74641229802695974</v>
      </c>
      <c r="EZ33" s="1">
        <f t="shared" si="45"/>
        <v>0.74659875683967647</v>
      </c>
      <c r="FA33" s="1">
        <f t="shared" si="45"/>
        <v>0.80522289392211477</v>
      </c>
      <c r="FB33" s="1">
        <f t="shared" si="45"/>
        <v>0.77419175556025299</v>
      </c>
    </row>
    <row r="34" spans="3:158" x14ac:dyDescent="0.3">
      <c r="D34" s="69"/>
      <c r="E34" s="8" t="s">
        <v>10</v>
      </c>
      <c r="F34" s="10">
        <f>AVERAGE(F23:F25,F28:F31)</f>
        <v>9.177988279175691E-3</v>
      </c>
      <c r="G34" s="10">
        <f t="shared" ref="G34:L34" si="46">AVERAGE(G23:G25,G28:G31)</f>
        <v>4.0804219457798975E-2</v>
      </c>
      <c r="H34" s="10">
        <f t="shared" si="46"/>
        <v>0.1153017173431775</v>
      </c>
      <c r="I34" s="10">
        <f t="shared" si="46"/>
        <v>0.29807890885568267</v>
      </c>
      <c r="J34" s="10">
        <f t="shared" si="46"/>
        <v>0.47244471941708249</v>
      </c>
      <c r="K34" s="10">
        <f t="shared" si="46"/>
        <v>0.65422964547832108</v>
      </c>
      <c r="L34" s="10">
        <f t="shared" si="46"/>
        <v>0.83880636651691531</v>
      </c>
      <c r="M34" s="10">
        <f t="shared" ref="M34" si="47">AVERAGE(M22:M25,M28:M31)</f>
        <v>1</v>
      </c>
      <c r="P34" s="69"/>
      <c r="Q34" s="8" t="s">
        <v>10</v>
      </c>
      <c r="R34" s="10">
        <f>AVERAGE(R23:R25,R28:R31)</f>
        <v>-0.13686556835149893</v>
      </c>
      <c r="S34" s="10">
        <f t="shared" ref="S34:CD34" si="48">AVERAGE(S23:S25,S28:S31)</f>
        <v>1.1192493092505778</v>
      </c>
      <c r="T34" s="10">
        <f t="shared" si="48"/>
        <v>1.1220907853159843</v>
      </c>
      <c r="U34" s="10">
        <f t="shared" si="48"/>
        <v>1.0929677748242064</v>
      </c>
      <c r="V34" s="10">
        <f t="shared" si="48"/>
        <v>0.98719555602423104</v>
      </c>
      <c r="W34" s="10">
        <f t="shared" si="48"/>
        <v>0.98560107272463859</v>
      </c>
      <c r="X34" s="10">
        <f t="shared" si="48"/>
        <v>0.99921980249517317</v>
      </c>
      <c r="Y34" s="10">
        <f t="shared" si="48"/>
        <v>0.99213993500915176</v>
      </c>
      <c r="Z34" s="10">
        <f t="shared" si="48"/>
        <v>0.95470924059144691</v>
      </c>
      <c r="AA34" s="10">
        <f t="shared" si="48"/>
        <v>0.96733965744615591</v>
      </c>
      <c r="AB34" s="10">
        <f t="shared" si="48"/>
        <v>0.97245872474296224</v>
      </c>
      <c r="AC34" s="10">
        <f t="shared" si="48"/>
        <v>0.98318819889231501</v>
      </c>
      <c r="AD34" s="10">
        <f t="shared" si="48"/>
        <v>0.99841387323849184</v>
      </c>
      <c r="AE34" s="10">
        <f t="shared" si="48"/>
        <v>0.98532806142593732</v>
      </c>
      <c r="AF34" s="10">
        <f t="shared" si="48"/>
        <v>0.9863290151522569</v>
      </c>
      <c r="AG34" s="10">
        <f t="shared" si="48"/>
        <v>1.0107788086316116</v>
      </c>
      <c r="AH34" s="10">
        <f t="shared" si="48"/>
        <v>0.98328567312844561</v>
      </c>
      <c r="AI34" s="10">
        <f t="shared" si="48"/>
        <v>0.99698537216297856</v>
      </c>
      <c r="AJ34" s="10">
        <f t="shared" si="48"/>
        <v>0.96765382160980173</v>
      </c>
      <c r="AK34" s="10">
        <f t="shared" si="48"/>
        <v>0.99645042241104165</v>
      </c>
      <c r="AL34" s="10">
        <f t="shared" si="48"/>
        <v>0.98817008822302987</v>
      </c>
      <c r="AM34" s="10">
        <f t="shared" si="48"/>
        <v>0.97362678407633019</v>
      </c>
      <c r="AN34" s="10">
        <f t="shared" si="48"/>
        <v>0.99757691743727472</v>
      </c>
      <c r="AO34" s="10">
        <f t="shared" si="48"/>
        <v>0.96873090514729399</v>
      </c>
      <c r="AP34" s="10">
        <f t="shared" si="48"/>
        <v>0.9943271535164302</v>
      </c>
      <c r="AQ34" s="10">
        <f t="shared" si="48"/>
        <v>1.0018529010393586</v>
      </c>
      <c r="AR34" s="10">
        <f t="shared" si="48"/>
        <v>0.97704795908318687</v>
      </c>
      <c r="AS34" s="10">
        <f t="shared" si="48"/>
        <v>0.963016144623979</v>
      </c>
      <c r="AT34" s="10">
        <f t="shared" si="48"/>
        <v>0.98280505185202494</v>
      </c>
      <c r="AU34" s="10">
        <f t="shared" si="48"/>
        <v>0.99712702542446785</v>
      </c>
      <c r="AV34" s="10">
        <f t="shared" si="48"/>
        <v>1.0177300437583274</v>
      </c>
      <c r="AW34" s="10">
        <f t="shared" si="48"/>
        <v>1.0169680883068941</v>
      </c>
      <c r="AX34" s="10">
        <f t="shared" si="48"/>
        <v>0.99153305463112651</v>
      </c>
      <c r="AY34" s="10">
        <f t="shared" si="48"/>
        <v>1.0152097827217301</v>
      </c>
      <c r="AZ34" s="10">
        <f t="shared" si="48"/>
        <v>0.95647244843022583</v>
      </c>
      <c r="BA34" s="10">
        <f t="shared" si="48"/>
        <v>1.0292461764788752</v>
      </c>
      <c r="BB34" s="10">
        <f t="shared" si="48"/>
        <v>0.9961361898405745</v>
      </c>
      <c r="BC34" s="10">
        <f t="shared" si="48"/>
        <v>1.0186596299816315</v>
      </c>
      <c r="BD34" s="10">
        <f t="shared" si="48"/>
        <v>1.0162690874809237</v>
      </c>
      <c r="BE34" s="10">
        <f t="shared" si="48"/>
        <v>1.0010556581156229</v>
      </c>
      <c r="BF34" s="10">
        <f t="shared" si="48"/>
        <v>1.019564355192762</v>
      </c>
      <c r="BG34" s="10">
        <f t="shared" si="48"/>
        <v>0.98295389291918644</v>
      </c>
      <c r="BH34" s="10">
        <f t="shared" si="48"/>
        <v>0.99253555664133708</v>
      </c>
      <c r="BI34" s="10">
        <f t="shared" si="48"/>
        <v>1.7658056290841029</v>
      </c>
      <c r="BJ34" s="10">
        <f t="shared" si="48"/>
        <v>2.0459815790663596</v>
      </c>
      <c r="BK34" s="10">
        <f t="shared" si="48"/>
        <v>1.8748846229194598</v>
      </c>
      <c r="BL34" s="10">
        <f t="shared" si="48"/>
        <v>1.7571282722647268</v>
      </c>
      <c r="BM34" s="10">
        <f t="shared" si="48"/>
        <v>1.6176058667183171</v>
      </c>
      <c r="BN34" s="10">
        <f t="shared" si="48"/>
        <v>1.5196793052994828</v>
      </c>
      <c r="BO34" s="10">
        <f t="shared" si="48"/>
        <v>1.4746448803618608</v>
      </c>
      <c r="BP34" s="10">
        <f t="shared" si="48"/>
        <v>1.3964394780138361</v>
      </c>
      <c r="BQ34" s="10">
        <f t="shared" si="48"/>
        <v>1.3646254646547935</v>
      </c>
      <c r="BR34" s="10">
        <f t="shared" si="48"/>
        <v>1.3028026681584031</v>
      </c>
      <c r="BS34" s="10">
        <f t="shared" si="48"/>
        <v>1.2597052865814251</v>
      </c>
      <c r="BT34" s="10">
        <f t="shared" si="48"/>
        <v>1.215647758253702</v>
      </c>
      <c r="BU34" s="10">
        <f t="shared" si="48"/>
        <v>1.234697895136343</v>
      </c>
      <c r="BV34" s="10">
        <f t="shared" si="48"/>
        <v>1.2046705318651687</v>
      </c>
      <c r="BW34" s="10">
        <f t="shared" si="48"/>
        <v>1.2022695839352697</v>
      </c>
      <c r="BX34" s="10">
        <f t="shared" si="48"/>
        <v>1.1685612338748295</v>
      </c>
      <c r="BY34" s="10">
        <f t="shared" si="48"/>
        <v>1.1438397868111616</v>
      </c>
      <c r="BZ34" s="10">
        <f t="shared" si="48"/>
        <v>1.1716654467428871</v>
      </c>
      <c r="CA34" s="10">
        <f t="shared" si="48"/>
        <v>1.1338685713895142</v>
      </c>
      <c r="CB34" s="10">
        <f t="shared" si="48"/>
        <v>1.1448702905009465</v>
      </c>
      <c r="CC34" s="10">
        <f t="shared" si="48"/>
        <v>1.1442496365322723</v>
      </c>
      <c r="CD34" s="10">
        <f t="shared" si="48"/>
        <v>1.1564537792212986</v>
      </c>
      <c r="CE34" s="10">
        <f t="shared" ref="CE34:EL34" si="49">AVERAGE(CE23:CE25,CE28:CE31)</f>
        <v>1.1210850719500314</v>
      </c>
      <c r="CF34" s="10">
        <f t="shared" si="49"/>
        <v>1.1442176275579961</v>
      </c>
      <c r="CG34" s="10">
        <f t="shared" si="49"/>
        <v>1.165413766479465</v>
      </c>
      <c r="CH34" s="10">
        <f t="shared" si="49"/>
        <v>1.1464906714980398</v>
      </c>
      <c r="CI34" s="10">
        <f t="shared" si="49"/>
        <v>1.1359596774063703</v>
      </c>
      <c r="CJ34" s="10">
        <f t="shared" si="49"/>
        <v>1.170909979976851</v>
      </c>
      <c r="CK34" s="10">
        <f t="shared" si="49"/>
        <v>1.1884854602026369</v>
      </c>
      <c r="CL34" s="10">
        <f t="shared" si="49"/>
        <v>1.1720061820569776</v>
      </c>
      <c r="CM34" s="10">
        <f t="shared" si="49"/>
        <v>1.1788174051217688</v>
      </c>
      <c r="CN34" s="10">
        <f t="shared" si="49"/>
        <v>1.1955578163457454</v>
      </c>
      <c r="CO34" s="10">
        <f t="shared" si="49"/>
        <v>1.1579663533050655</v>
      </c>
      <c r="CP34" s="10">
        <f t="shared" si="49"/>
        <v>1.1560567171305709</v>
      </c>
      <c r="CQ34" s="10">
        <f t="shared" si="49"/>
        <v>1.1611685076228013</v>
      </c>
      <c r="CR34" s="10">
        <f t="shared" si="49"/>
        <v>1.1389055165187911</v>
      </c>
      <c r="CS34" s="10">
        <f t="shared" si="49"/>
        <v>1.1491507664035809</v>
      </c>
      <c r="CT34" s="10">
        <f t="shared" si="49"/>
        <v>1.1586793923387655</v>
      </c>
      <c r="CU34" s="10">
        <f t="shared" si="49"/>
        <v>1.1665016962183465</v>
      </c>
      <c r="CV34" s="10">
        <f t="shared" si="49"/>
        <v>1.1783177065193495</v>
      </c>
      <c r="CW34" s="10">
        <f t="shared" si="49"/>
        <v>1.1557684651904374</v>
      </c>
      <c r="CX34" s="10">
        <f t="shared" si="49"/>
        <v>1.1827838264315851</v>
      </c>
      <c r="CY34" s="10">
        <f t="shared" si="49"/>
        <v>1.1567068338712958</v>
      </c>
      <c r="CZ34" s="10">
        <f t="shared" si="49"/>
        <v>1.1639259478331951</v>
      </c>
      <c r="DA34" s="10">
        <f t="shared" si="49"/>
        <v>1.1888272274746094</v>
      </c>
      <c r="DB34" s="10">
        <f t="shared" si="49"/>
        <v>1.1684190858441228</v>
      </c>
      <c r="DC34" s="10">
        <f t="shared" si="49"/>
        <v>1.2252211301858948</v>
      </c>
      <c r="DD34" s="10">
        <f t="shared" si="49"/>
        <v>1.1823610596462069</v>
      </c>
      <c r="DE34" s="10">
        <f t="shared" si="49"/>
        <v>1.1870847355531151</v>
      </c>
      <c r="DF34" s="10">
        <f t="shared" si="49"/>
        <v>1.1476883857915687</v>
      </c>
      <c r="DG34" s="10">
        <f t="shared" si="49"/>
        <v>1.2171629788071014</v>
      </c>
      <c r="DH34" s="10">
        <f t="shared" si="49"/>
        <v>1.1935771749251649</v>
      </c>
      <c r="DI34" s="10">
        <f t="shared" si="49"/>
        <v>1.1432779212346105</v>
      </c>
      <c r="DJ34" s="10">
        <f t="shared" si="49"/>
        <v>1.1622019455927872</v>
      </c>
      <c r="DK34" s="10">
        <f t="shared" si="49"/>
        <v>1.1657290539585485</v>
      </c>
      <c r="DL34" s="10">
        <f t="shared" si="49"/>
        <v>1.1634528185567319</v>
      </c>
      <c r="DM34" s="10">
        <f t="shared" si="49"/>
        <v>1.1574766041181697</v>
      </c>
      <c r="DN34" s="10">
        <f t="shared" si="49"/>
        <v>1.1531447642682502</v>
      </c>
      <c r="DO34" s="10">
        <f t="shared" si="49"/>
        <v>1.1757154323046701</v>
      </c>
      <c r="DP34" s="10">
        <f t="shared" si="49"/>
        <v>1.192698474306813</v>
      </c>
      <c r="DQ34" s="10">
        <f t="shared" si="49"/>
        <v>1.1868863451697398</v>
      </c>
      <c r="DR34" s="10">
        <f t="shared" si="49"/>
        <v>1.1489851187504894</v>
      </c>
      <c r="DS34" s="10">
        <f t="shared" si="49"/>
        <v>1.2002858570601203</v>
      </c>
      <c r="DT34" s="10">
        <f t="shared" si="49"/>
        <v>1.1960995791218703</v>
      </c>
      <c r="DU34" s="10">
        <f t="shared" si="49"/>
        <v>1.1950136817807795</v>
      </c>
      <c r="DV34" s="10">
        <f t="shared" si="49"/>
        <v>1.2221540958195634</v>
      </c>
      <c r="DW34" s="10">
        <f t="shared" si="49"/>
        <v>1.1698117753763182</v>
      </c>
      <c r="DX34" s="10">
        <f t="shared" si="49"/>
        <v>1.2029852824336416</v>
      </c>
      <c r="DY34" s="10">
        <f t="shared" si="49"/>
        <v>1.190811695875287</v>
      </c>
      <c r="DZ34" s="10">
        <f t="shared" si="49"/>
        <v>1.179711264967509</v>
      </c>
      <c r="EA34" s="10">
        <f t="shared" si="49"/>
        <v>1.1782464487264914</v>
      </c>
      <c r="EB34" s="10">
        <f t="shared" si="49"/>
        <v>1.1918919565542676</v>
      </c>
      <c r="EC34" s="10">
        <f t="shared" si="49"/>
        <v>1.2254458334386771</v>
      </c>
      <c r="ED34" s="10">
        <f t="shared" si="49"/>
        <v>1.191290716282531</v>
      </c>
      <c r="EE34" s="10">
        <f t="shared" si="49"/>
        <v>1.2007486363331703</v>
      </c>
      <c r="EF34" s="10">
        <f t="shared" si="49"/>
        <v>1.1494352664106953</v>
      </c>
      <c r="EG34" s="10">
        <f t="shared" si="49"/>
        <v>1.2283737407694273</v>
      </c>
      <c r="EH34" s="10">
        <f t="shared" si="49"/>
        <v>1.1895822068307624</v>
      </c>
      <c r="EI34" s="10">
        <f t="shared" si="49"/>
        <v>1.2291143328284053</v>
      </c>
      <c r="EJ34" s="10">
        <f t="shared" si="49"/>
        <v>1.2130185362426136</v>
      </c>
      <c r="EK34" s="10">
        <f t="shared" si="49"/>
        <v>1.1773969729077955</v>
      </c>
      <c r="EL34" s="10">
        <f t="shared" si="49"/>
        <v>1.222898649572123</v>
      </c>
      <c r="EO34" s="69"/>
      <c r="EP34" s="8" t="s">
        <v>10</v>
      </c>
      <c r="EQ34" s="66">
        <f>AVERAGE(EQ23:EQ25,EQ28:EQ31)</f>
        <v>0.77198956197318758</v>
      </c>
      <c r="ER34" s="66">
        <f t="shared" ref="ER34:EV34" si="50">AVERAGE(ER23:ER25,ER28:ER31)</f>
        <v>0.73528163840924943</v>
      </c>
      <c r="ES34" s="66">
        <f t="shared" si="50"/>
        <v>0.76541014027099741</v>
      </c>
      <c r="ET34" s="66">
        <f t="shared" si="50"/>
        <v>0.76162721014397861</v>
      </c>
      <c r="EU34" s="66">
        <f t="shared" si="50"/>
        <v>0.78618886928970422</v>
      </c>
      <c r="EV34" s="66">
        <f t="shared" si="50"/>
        <v>0.85021173637422809</v>
      </c>
      <c r="EW34" s="66">
        <f>AVERAGE(EW22:EW25,EW28:EW31)</f>
        <v>0.66465576593362719</v>
      </c>
      <c r="EX34" s="66">
        <f t="shared" ref="EX34:FB34" si="51">AVERAGE(EX22:EX25,EX28:EX31)</f>
        <v>0.69928346454448953</v>
      </c>
      <c r="EY34" s="66">
        <f t="shared" si="51"/>
        <v>0.74641229802695974</v>
      </c>
      <c r="EZ34" s="66">
        <f t="shared" si="51"/>
        <v>0.74659875683967647</v>
      </c>
      <c r="FA34" s="66">
        <f t="shared" si="51"/>
        <v>0.80522289392211477</v>
      </c>
      <c r="FB34" s="66">
        <f t="shared" si="51"/>
        <v>0.77419175556025299</v>
      </c>
    </row>
    <row r="35" spans="3:158" x14ac:dyDescent="0.3">
      <c r="E35" s="8" t="s">
        <v>1</v>
      </c>
      <c r="F35" s="10">
        <f>STDEV(F23:F25,F28:F31)/SQRT(7)</f>
        <v>2.9114032023778145E-3</v>
      </c>
      <c r="G35" s="10">
        <f t="shared" ref="G35:M35" si="52">STDEV(G23:G25,G28:G31)/SQRT(7)</f>
        <v>3.5481381981621707E-2</v>
      </c>
      <c r="H35" s="10">
        <f t="shared" si="52"/>
        <v>2.7608047132815734E-2</v>
      </c>
      <c r="I35" s="10">
        <f t="shared" si="52"/>
        <v>4.3515277402311092E-2</v>
      </c>
      <c r="J35" s="10">
        <f t="shared" si="52"/>
        <v>3.4371893625543791E-2</v>
      </c>
      <c r="K35" s="10">
        <f t="shared" si="52"/>
        <v>2.7996400608957622E-2</v>
      </c>
      <c r="L35" s="10">
        <f t="shared" si="52"/>
        <v>2.5066721280396751E-2</v>
      </c>
      <c r="M35" s="10">
        <f t="shared" si="52"/>
        <v>0</v>
      </c>
      <c r="Q35" s="8" t="s">
        <v>1</v>
      </c>
      <c r="R35" s="10">
        <f>STDEV(R23:R25,R28:R31)/SQRT(7)</f>
        <v>1.8561684664321471E-2</v>
      </c>
      <c r="S35" s="10">
        <f t="shared" ref="S35:CD35" si="53">STDEV(S23:S25,S28:S31)/SQRT(7)</f>
        <v>2.4550563475058199E-2</v>
      </c>
      <c r="T35" s="10">
        <f t="shared" si="53"/>
        <v>2.0288899549963102E-2</v>
      </c>
      <c r="U35" s="10">
        <f t="shared" si="53"/>
        <v>3.9453269498861535E-2</v>
      </c>
      <c r="V35" s="10">
        <f t="shared" si="53"/>
        <v>1.8148602410020372E-2</v>
      </c>
      <c r="W35" s="10">
        <f t="shared" si="53"/>
        <v>1.4789657108690046E-2</v>
      </c>
      <c r="X35" s="10">
        <f t="shared" si="53"/>
        <v>1.8907773227195713E-2</v>
      </c>
      <c r="Y35" s="10">
        <f t="shared" si="53"/>
        <v>3.1860151008688845E-2</v>
      </c>
      <c r="Z35" s="10">
        <f t="shared" si="53"/>
        <v>1.1739440565241352E-2</v>
      </c>
      <c r="AA35" s="10">
        <f t="shared" si="53"/>
        <v>1.8310650758690813E-2</v>
      </c>
      <c r="AB35" s="10">
        <f t="shared" si="53"/>
        <v>1.5898336225992377E-2</v>
      </c>
      <c r="AC35" s="10">
        <f t="shared" si="53"/>
        <v>1.2936245150807666E-2</v>
      </c>
      <c r="AD35" s="10">
        <f t="shared" si="53"/>
        <v>3.1381278551177338E-2</v>
      </c>
      <c r="AE35" s="10">
        <f t="shared" si="53"/>
        <v>1.7917383018640275E-2</v>
      </c>
      <c r="AF35" s="10">
        <f t="shared" si="53"/>
        <v>2.1988160720318551E-2</v>
      </c>
      <c r="AG35" s="10">
        <f t="shared" si="53"/>
        <v>2.0020572234566984E-2</v>
      </c>
      <c r="AH35" s="10">
        <f t="shared" si="53"/>
        <v>1.2549934377409524E-2</v>
      </c>
      <c r="AI35" s="10">
        <f t="shared" si="53"/>
        <v>1.9095416775784999E-2</v>
      </c>
      <c r="AJ35" s="10">
        <f t="shared" si="53"/>
        <v>2.2030221593161516E-2</v>
      </c>
      <c r="AK35" s="10">
        <f t="shared" si="53"/>
        <v>1.4162210717073164E-2</v>
      </c>
      <c r="AL35" s="10">
        <f t="shared" si="53"/>
        <v>1.3670730830327554E-2</v>
      </c>
      <c r="AM35" s="10">
        <f t="shared" si="53"/>
        <v>1.0020266731881064E-2</v>
      </c>
      <c r="AN35" s="10">
        <f t="shared" si="53"/>
        <v>2.8272089084216384E-2</v>
      </c>
      <c r="AO35" s="10">
        <f t="shared" si="53"/>
        <v>1.0792228548299155E-2</v>
      </c>
      <c r="AP35" s="10">
        <f t="shared" si="53"/>
        <v>2.2695832344243175E-2</v>
      </c>
      <c r="AQ35" s="10">
        <f t="shared" si="53"/>
        <v>2.2128618783359071E-2</v>
      </c>
      <c r="AR35" s="10">
        <f t="shared" si="53"/>
        <v>1.4716292877815892E-2</v>
      </c>
      <c r="AS35" s="10">
        <f t="shared" si="53"/>
        <v>2.853731791803394E-2</v>
      </c>
      <c r="AT35" s="10">
        <f t="shared" si="53"/>
        <v>1.1410337245571634E-2</v>
      </c>
      <c r="AU35" s="10">
        <f t="shared" si="53"/>
        <v>1.2839214422373136E-2</v>
      </c>
      <c r="AV35" s="10">
        <f t="shared" si="53"/>
        <v>3.7040273077341035E-2</v>
      </c>
      <c r="AW35" s="10">
        <f t="shared" si="53"/>
        <v>1.3613490886095102E-2</v>
      </c>
      <c r="AX35" s="10">
        <f t="shared" si="53"/>
        <v>1.842262887112503E-2</v>
      </c>
      <c r="AY35" s="10">
        <f t="shared" si="53"/>
        <v>1.6308619139075567E-2</v>
      </c>
      <c r="AZ35" s="10">
        <f t="shared" si="53"/>
        <v>3.4157472863458188E-2</v>
      </c>
      <c r="BA35" s="10">
        <f t="shared" si="53"/>
        <v>2.1837774297919329E-2</v>
      </c>
      <c r="BB35" s="10">
        <f t="shared" si="53"/>
        <v>1.7258094195734684E-2</v>
      </c>
      <c r="BC35" s="10">
        <f t="shared" si="53"/>
        <v>2.5629069952796086E-2</v>
      </c>
      <c r="BD35" s="10">
        <f t="shared" si="53"/>
        <v>1.8273000144916826E-2</v>
      </c>
      <c r="BE35" s="10">
        <f t="shared" si="53"/>
        <v>3.287565930419107E-2</v>
      </c>
      <c r="BF35" s="10">
        <f t="shared" si="53"/>
        <v>1.3784196275439328E-2</v>
      </c>
      <c r="BG35" s="10">
        <f t="shared" si="53"/>
        <v>1.3643811391381261E-2</v>
      </c>
      <c r="BH35" s="10">
        <f t="shared" si="53"/>
        <v>1.8975319080595923E-2</v>
      </c>
      <c r="BI35" s="10">
        <f t="shared" si="53"/>
        <v>9.219635561809808E-2</v>
      </c>
      <c r="BJ35" s="10">
        <f t="shared" si="53"/>
        <v>0.11570607919439715</v>
      </c>
      <c r="BK35" s="10">
        <f t="shared" si="53"/>
        <v>0.16673471736759379</v>
      </c>
      <c r="BL35" s="10">
        <f t="shared" si="53"/>
        <v>0.19802783325592627</v>
      </c>
      <c r="BM35" s="10">
        <f t="shared" si="53"/>
        <v>0.2034878598683762</v>
      </c>
      <c r="BN35" s="10">
        <f t="shared" si="53"/>
        <v>0.19621471432983015</v>
      </c>
      <c r="BO35" s="10">
        <f t="shared" si="53"/>
        <v>0.15547153021809496</v>
      </c>
      <c r="BP35" s="10">
        <f t="shared" si="53"/>
        <v>0.15177687769444781</v>
      </c>
      <c r="BQ35" s="10">
        <f t="shared" si="53"/>
        <v>0.13071839139697328</v>
      </c>
      <c r="BR35" s="10">
        <f t="shared" si="53"/>
        <v>0.12612147749812419</v>
      </c>
      <c r="BS35" s="10">
        <f t="shared" si="53"/>
        <v>9.9950460086187132E-2</v>
      </c>
      <c r="BT35" s="10">
        <f t="shared" si="53"/>
        <v>9.61294867759655E-2</v>
      </c>
      <c r="BU35" s="10">
        <f t="shared" si="53"/>
        <v>8.9537945671897143E-2</v>
      </c>
      <c r="BV35" s="10">
        <f t="shared" si="53"/>
        <v>8.9540934051025131E-2</v>
      </c>
      <c r="BW35" s="10">
        <f t="shared" si="53"/>
        <v>7.4683878822663571E-2</v>
      </c>
      <c r="BX35" s="10">
        <f t="shared" si="53"/>
        <v>8.6390982306369032E-2</v>
      </c>
      <c r="BY35" s="10">
        <f t="shared" si="53"/>
        <v>8.8981532557373899E-2</v>
      </c>
      <c r="BZ35" s="10">
        <f t="shared" si="53"/>
        <v>8.1521129584117211E-2</v>
      </c>
      <c r="CA35" s="10">
        <f t="shared" si="53"/>
        <v>8.7709856529488178E-2</v>
      </c>
      <c r="CB35" s="10">
        <f t="shared" si="53"/>
        <v>9.5361200427412376E-2</v>
      </c>
      <c r="CC35" s="10">
        <f t="shared" si="53"/>
        <v>7.7379934286936458E-2</v>
      </c>
      <c r="CD35" s="10">
        <f t="shared" si="53"/>
        <v>7.747127497524009E-2</v>
      </c>
      <c r="CE35" s="10">
        <f t="shared" ref="CE35:EL35" si="54">STDEV(CE23:CE25,CE28:CE31)/SQRT(7)</f>
        <v>9.9432320300814031E-2</v>
      </c>
      <c r="CF35" s="10">
        <f t="shared" si="54"/>
        <v>8.6724036557354972E-2</v>
      </c>
      <c r="CG35" s="10">
        <f t="shared" si="54"/>
        <v>8.1074682375213217E-2</v>
      </c>
      <c r="CH35" s="10">
        <f t="shared" si="54"/>
        <v>7.7840306225102837E-2</v>
      </c>
      <c r="CI35" s="10">
        <f t="shared" si="54"/>
        <v>9.319806891535877E-2</v>
      </c>
      <c r="CJ35" s="10">
        <f t="shared" si="54"/>
        <v>9.2152730265407989E-2</v>
      </c>
      <c r="CK35" s="10">
        <f t="shared" si="54"/>
        <v>9.1155961072862779E-2</v>
      </c>
      <c r="CL35" s="10">
        <f t="shared" si="54"/>
        <v>9.3466617953467862E-2</v>
      </c>
      <c r="CM35" s="10">
        <f t="shared" si="54"/>
        <v>9.2274841989934742E-2</v>
      </c>
      <c r="CN35" s="10">
        <f t="shared" si="54"/>
        <v>7.2601779090646509E-2</v>
      </c>
      <c r="CO35" s="10">
        <f t="shared" si="54"/>
        <v>7.6019728564720432E-2</v>
      </c>
      <c r="CP35" s="10">
        <f t="shared" si="54"/>
        <v>7.8783486330105706E-2</v>
      </c>
      <c r="CQ35" s="10">
        <f t="shared" si="54"/>
        <v>8.4714853537279755E-2</v>
      </c>
      <c r="CR35" s="10">
        <f t="shared" si="54"/>
        <v>7.3473059746195293E-2</v>
      </c>
      <c r="CS35" s="10">
        <f t="shared" si="54"/>
        <v>9.372946446061628E-2</v>
      </c>
      <c r="CT35" s="10">
        <f t="shared" si="54"/>
        <v>7.9551762867575315E-2</v>
      </c>
      <c r="CU35" s="10">
        <f t="shared" si="54"/>
        <v>9.9775708253543219E-2</v>
      </c>
      <c r="CV35" s="10">
        <f t="shared" si="54"/>
        <v>7.6356662207784975E-2</v>
      </c>
      <c r="CW35" s="10">
        <f t="shared" si="54"/>
        <v>8.0502806954660458E-2</v>
      </c>
      <c r="CX35" s="10">
        <f t="shared" si="54"/>
        <v>8.3805663762561919E-2</v>
      </c>
      <c r="CY35" s="10">
        <f t="shared" si="54"/>
        <v>8.2353302624647767E-2</v>
      </c>
      <c r="CZ35" s="10">
        <f t="shared" si="54"/>
        <v>8.0033033664118874E-2</v>
      </c>
      <c r="DA35" s="10">
        <f t="shared" si="54"/>
        <v>8.1436936426126483E-2</v>
      </c>
      <c r="DB35" s="10">
        <f t="shared" si="54"/>
        <v>9.6235062511978803E-2</v>
      </c>
      <c r="DC35" s="10">
        <f t="shared" si="54"/>
        <v>6.7682053352489738E-2</v>
      </c>
      <c r="DD35" s="10">
        <f t="shared" si="54"/>
        <v>8.9120181559226422E-2</v>
      </c>
      <c r="DE35" s="10">
        <f t="shared" si="54"/>
        <v>8.2221636298270923E-2</v>
      </c>
      <c r="DF35" s="10">
        <f t="shared" si="54"/>
        <v>7.9986326918805251E-2</v>
      </c>
      <c r="DG35" s="10">
        <f t="shared" si="54"/>
        <v>6.3976845805269633E-2</v>
      </c>
      <c r="DH35" s="10">
        <f t="shared" si="54"/>
        <v>7.3680127920742841E-2</v>
      </c>
      <c r="DI35" s="10">
        <f t="shared" si="54"/>
        <v>8.8643606963254462E-2</v>
      </c>
      <c r="DJ35" s="10">
        <f t="shared" si="54"/>
        <v>9.3395569540165105E-2</v>
      </c>
      <c r="DK35" s="10">
        <f t="shared" si="54"/>
        <v>7.3281980230784263E-2</v>
      </c>
      <c r="DL35" s="10">
        <f t="shared" si="54"/>
        <v>9.4362429544737392E-2</v>
      </c>
      <c r="DM35" s="10">
        <f t="shared" si="54"/>
        <v>9.7887910967252467E-2</v>
      </c>
      <c r="DN35" s="10">
        <f t="shared" si="54"/>
        <v>8.3548944485681897E-2</v>
      </c>
      <c r="DO35" s="10">
        <f t="shared" si="54"/>
        <v>6.5489777639634941E-2</v>
      </c>
      <c r="DP35" s="10">
        <f t="shared" si="54"/>
        <v>7.4578275568458863E-2</v>
      </c>
      <c r="DQ35" s="10">
        <f t="shared" si="54"/>
        <v>7.7657329503437011E-2</v>
      </c>
      <c r="DR35" s="10">
        <f t="shared" si="54"/>
        <v>8.3795821169605239E-2</v>
      </c>
      <c r="DS35" s="10">
        <f t="shared" si="54"/>
        <v>6.5428890413670462E-2</v>
      </c>
      <c r="DT35" s="10">
        <f t="shared" si="54"/>
        <v>7.7495134639786384E-2</v>
      </c>
      <c r="DU35" s="10">
        <f t="shared" si="54"/>
        <v>6.6727295678479487E-2</v>
      </c>
      <c r="DV35" s="10">
        <f t="shared" si="54"/>
        <v>8.4379728189789158E-2</v>
      </c>
      <c r="DW35" s="10">
        <f t="shared" si="54"/>
        <v>7.6873969237291354E-2</v>
      </c>
      <c r="DX35" s="10">
        <f t="shared" si="54"/>
        <v>7.423397205631263E-2</v>
      </c>
      <c r="DY35" s="10">
        <f t="shared" si="54"/>
        <v>6.9183544610141853E-2</v>
      </c>
      <c r="DZ35" s="10">
        <f t="shared" si="54"/>
        <v>8.3139679836609998E-2</v>
      </c>
      <c r="EA35" s="10">
        <f t="shared" si="54"/>
        <v>8.5702385707714823E-2</v>
      </c>
      <c r="EB35" s="10">
        <f t="shared" si="54"/>
        <v>7.8993422806822478E-2</v>
      </c>
      <c r="EC35" s="10">
        <f t="shared" si="54"/>
        <v>8.2381134798567374E-2</v>
      </c>
      <c r="ED35" s="10">
        <f t="shared" si="54"/>
        <v>8.4277948444951636E-2</v>
      </c>
      <c r="EE35" s="10">
        <f t="shared" si="54"/>
        <v>7.5227999484987457E-2</v>
      </c>
      <c r="EF35" s="10">
        <f t="shared" si="54"/>
        <v>9.0768324526816255E-2</v>
      </c>
      <c r="EG35" s="10">
        <f t="shared" si="54"/>
        <v>7.0171967091410617E-2</v>
      </c>
      <c r="EH35" s="10">
        <f t="shared" si="54"/>
        <v>8.1665189074316052E-2</v>
      </c>
      <c r="EI35" s="10">
        <f t="shared" si="54"/>
        <v>7.5969495585311617E-2</v>
      </c>
      <c r="EJ35" s="10">
        <f t="shared" si="54"/>
        <v>6.8089239965732601E-2</v>
      </c>
      <c r="EK35" s="10">
        <f t="shared" si="54"/>
        <v>9.040312033779313E-2</v>
      </c>
      <c r="EL35" s="10">
        <f t="shared" si="54"/>
        <v>6.9565024158084549E-2</v>
      </c>
      <c r="EP35" s="8" t="s">
        <v>1</v>
      </c>
      <c r="EQ35" s="66">
        <f>STDEV(EQ23:EQ25,EQ28:EQ31)/SQRT(7)</f>
        <v>5.5906568827137092E-2</v>
      </c>
      <c r="ER35" s="66">
        <f t="shared" ref="ER35:EV35" si="55">STDEV(ER23:ER25,ER28:ER31)/SQRT(7)</f>
        <v>4.2654059285057083E-2</v>
      </c>
      <c r="ES35" s="66">
        <f t="shared" si="55"/>
        <v>3.8784352748771192E-2</v>
      </c>
      <c r="ET35" s="66">
        <f t="shared" si="55"/>
        <v>3.8499891345228729E-2</v>
      </c>
      <c r="EU35" s="66">
        <f t="shared" si="55"/>
        <v>3.6366168665749141E-2</v>
      </c>
      <c r="EV35" s="66">
        <f t="shared" si="55"/>
        <v>5.6915928700178996E-2</v>
      </c>
      <c r="EW35" s="66">
        <f>STDEV(EW23:EW25,EW28:EW31)/SQRT(7)</f>
        <v>3.4094466923635006E-2</v>
      </c>
      <c r="EX35" s="66">
        <f t="shared" ref="EX35:FB35" si="56">STDEV(EX23:EX25,EX28:EX31)/SQRT(7)</f>
        <v>3.477280732797898E-2</v>
      </c>
      <c r="EY35" s="66">
        <f t="shared" si="56"/>
        <v>4.1909196385480407E-2</v>
      </c>
      <c r="EZ35" s="66">
        <f t="shared" si="56"/>
        <v>3.0854659183712826E-2</v>
      </c>
      <c r="FA35" s="66">
        <f t="shared" si="56"/>
        <v>3.4841148643832968E-2</v>
      </c>
      <c r="FB35" s="66">
        <f t="shared" si="56"/>
        <v>3.4257077744760403E-2</v>
      </c>
    </row>
    <row r="36" spans="3:158" x14ac:dyDescent="0.3">
      <c r="F36" s="51"/>
      <c r="G36" s="51"/>
      <c r="H36" s="51"/>
      <c r="I36" s="51"/>
      <c r="J36" s="51"/>
      <c r="K36" s="51"/>
      <c r="L36" s="51"/>
      <c r="M36" s="51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Q36" s="1"/>
      <c r="ER36" s="1"/>
      <c r="ES36" s="1"/>
      <c r="ET36" s="1"/>
      <c r="EU36" s="1"/>
      <c r="EV36" s="1"/>
      <c r="EW36" s="47"/>
      <c r="EX36" s="47"/>
      <c r="EY36" s="47"/>
      <c r="EZ36" s="47"/>
      <c r="FA36" s="47"/>
      <c r="FB36" s="47"/>
    </row>
    <row r="37" spans="3:158" ht="14.4" customHeight="1" x14ac:dyDescent="0.3">
      <c r="C37" s="81" t="s">
        <v>9</v>
      </c>
      <c r="D37" s="84" t="s">
        <v>6</v>
      </c>
      <c r="E37" s="50">
        <v>1</v>
      </c>
      <c r="F37" s="51">
        <v>1.1391321029216128E-3</v>
      </c>
      <c r="G37" s="51">
        <v>0.14332762874117913</v>
      </c>
      <c r="H37" s="51">
        <v>0.17674251433448929</v>
      </c>
      <c r="I37" s="51">
        <v>0.42468558695653907</v>
      </c>
      <c r="J37" s="51">
        <v>0.50954640406260843</v>
      </c>
      <c r="K37" s="51">
        <v>0.67617156143391999</v>
      </c>
      <c r="L37" s="51">
        <v>0.84204529104974712</v>
      </c>
      <c r="M37" s="51">
        <v>1</v>
      </c>
      <c r="O37" s="81" t="s">
        <v>9</v>
      </c>
      <c r="P37" s="84" t="s">
        <v>6</v>
      </c>
      <c r="Q37" s="50">
        <v>1</v>
      </c>
      <c r="R37" s="51">
        <v>-0.1229125668871261</v>
      </c>
      <c r="S37" s="51">
        <v>1.1720833233281498</v>
      </c>
      <c r="T37" s="51">
        <v>1.2361824966885187</v>
      </c>
      <c r="U37" s="51">
        <v>1.2330137031586348</v>
      </c>
      <c r="V37" s="51">
        <v>1.0908016950270203</v>
      </c>
      <c r="W37" s="51">
        <v>1.1594782451754042</v>
      </c>
      <c r="X37" s="51">
        <v>1.1004252347474086</v>
      </c>
      <c r="Y37" s="51">
        <v>0.97449979453558944</v>
      </c>
      <c r="Z37" s="51">
        <v>0.95586432055382464</v>
      </c>
      <c r="AA37" s="51">
        <v>0.95742689750405319</v>
      </c>
      <c r="AB37" s="51">
        <v>0.95825086069967291</v>
      </c>
      <c r="AC37" s="51">
        <v>1.0176647855024603</v>
      </c>
      <c r="AD37" s="51">
        <v>1.1624234130332889</v>
      </c>
      <c r="AE37" s="51">
        <v>1.1837438556199436</v>
      </c>
      <c r="AF37" s="51">
        <v>0.96027096600596096</v>
      </c>
      <c r="AG37" s="51">
        <v>0.97924787333485963</v>
      </c>
      <c r="AH37" s="51">
        <v>0.92384284423469154</v>
      </c>
      <c r="AI37" s="51">
        <v>0.95708381848176993</v>
      </c>
      <c r="AJ37" s="51">
        <v>0.96296785415106778</v>
      </c>
      <c r="AK37" s="51">
        <v>0.85652781471424155</v>
      </c>
      <c r="AL37" s="51">
        <v>0.91308980839878917</v>
      </c>
      <c r="AM37" s="51">
        <v>0.92584800433209125</v>
      </c>
      <c r="AN37" s="51">
        <v>0.94253034221278131</v>
      </c>
      <c r="AO37" s="51">
        <v>0.97134452821589534</v>
      </c>
      <c r="AP37" s="51">
        <v>0.95129513720937375</v>
      </c>
      <c r="AQ37" s="51">
        <v>0.99145312391320894</v>
      </c>
      <c r="AR37" s="51">
        <v>0.97204815742492168</v>
      </c>
      <c r="AS37" s="51">
        <v>0.95758324097012504</v>
      </c>
      <c r="AT37" s="51">
        <v>0.99214652989159102</v>
      </c>
      <c r="AU37" s="51">
        <v>0.97094504879361609</v>
      </c>
      <c r="AV37" s="51">
        <v>0.95855333788217456</v>
      </c>
      <c r="AW37" s="51">
        <v>0.97935878109985919</v>
      </c>
      <c r="AX37" s="51">
        <v>0.96085305284157985</v>
      </c>
      <c r="AY37" s="51">
        <v>0.95587918795650451</v>
      </c>
      <c r="AZ37" s="51">
        <v>0.9283235676965258</v>
      </c>
      <c r="BA37" s="51">
        <v>0.94127439731292406</v>
      </c>
      <c r="BB37" s="51">
        <v>0.94803252443988462</v>
      </c>
      <c r="BC37" s="51">
        <v>0.92193218089592954</v>
      </c>
      <c r="BD37" s="51">
        <v>0.94971794957384792</v>
      </c>
      <c r="BE37" s="51">
        <v>0.94094393040088142</v>
      </c>
      <c r="BF37" s="51">
        <v>0.97444138471768404</v>
      </c>
      <c r="BG37" s="51">
        <v>0.98799714756273327</v>
      </c>
      <c r="BH37" s="51">
        <v>1.1226088397605118</v>
      </c>
      <c r="BI37" s="51">
        <v>1.6950731128340144</v>
      </c>
      <c r="BJ37" s="51">
        <v>2.1454258293042732</v>
      </c>
      <c r="BK37" s="51">
        <v>2.3552195963824878</v>
      </c>
      <c r="BL37" s="51">
        <v>2.4263581499648499</v>
      </c>
      <c r="BM37" s="51">
        <v>2.3419504271522142</v>
      </c>
      <c r="BN37" s="51">
        <v>2.1962177070108684</v>
      </c>
      <c r="BO37" s="51">
        <v>2.0469726527620224</v>
      </c>
      <c r="BP37" s="51">
        <v>1.9781526872543707</v>
      </c>
      <c r="BQ37" s="51">
        <v>1.8429744426355001</v>
      </c>
      <c r="BR37" s="51">
        <v>1.8245956055439576</v>
      </c>
      <c r="BS37" s="51">
        <v>1.7854395786645445</v>
      </c>
      <c r="BT37" s="51">
        <v>1.9409066784342335</v>
      </c>
      <c r="BU37" s="51">
        <v>1.8040039017310712</v>
      </c>
      <c r="BV37" s="51">
        <v>1.7765249902007658</v>
      </c>
      <c r="BW37" s="51">
        <v>1.8151358947354777</v>
      </c>
      <c r="BX37" s="51">
        <v>1.7990164684417449</v>
      </c>
      <c r="BY37" s="51">
        <v>1.7847398474899381</v>
      </c>
      <c r="BZ37" s="51">
        <v>1.5894368945942068</v>
      </c>
      <c r="CA37" s="51">
        <v>1.4909425461979204</v>
      </c>
      <c r="CB37" s="51">
        <v>1.4314573737057064</v>
      </c>
      <c r="CC37" s="51">
        <v>1.435387426191427</v>
      </c>
      <c r="CD37" s="51">
        <v>1.3732077888969008</v>
      </c>
      <c r="CE37" s="51">
        <v>1.397966722636883</v>
      </c>
      <c r="CF37" s="51">
        <v>1.4250080584454419</v>
      </c>
      <c r="CG37" s="51">
        <v>1.421608357549784</v>
      </c>
      <c r="CH37" s="51">
        <v>1.3758781634752031</v>
      </c>
      <c r="CI37" s="51">
        <v>1.4103590982650738</v>
      </c>
      <c r="CJ37" s="51">
        <v>1.362967089877311</v>
      </c>
      <c r="CK37" s="51">
        <v>1.4207854015483548</v>
      </c>
      <c r="CL37" s="51">
        <v>1.3240544180496492</v>
      </c>
      <c r="CM37" s="51">
        <v>1.4174911304036453</v>
      </c>
      <c r="CN37" s="51">
        <v>1.4072903332808273</v>
      </c>
      <c r="CO37" s="51">
        <v>1.3434558365110743</v>
      </c>
      <c r="CP37" s="51">
        <v>1.3581928439660742</v>
      </c>
      <c r="CQ37" s="51">
        <v>1.3968200421532035</v>
      </c>
      <c r="CR37" s="51">
        <v>1.3121909135746597</v>
      </c>
      <c r="CS37" s="51">
        <v>1.3559977186259045</v>
      </c>
      <c r="CT37" s="51">
        <v>1.3631094500837104</v>
      </c>
      <c r="CU37" s="51">
        <v>1.3748397938853829</v>
      </c>
      <c r="CV37" s="51">
        <v>1.4236097648333303</v>
      </c>
      <c r="CW37" s="51">
        <v>1.3428471061720411</v>
      </c>
      <c r="CX37" s="51">
        <v>1.4186891756620403</v>
      </c>
      <c r="CY37" s="51">
        <v>1.4111788325799894</v>
      </c>
      <c r="CZ37" s="51">
        <v>1.3872745699439226</v>
      </c>
      <c r="DA37" s="51">
        <v>1.3997965503795713</v>
      </c>
      <c r="DB37" s="51">
        <v>1.3928552423677814</v>
      </c>
      <c r="DC37" s="51">
        <v>1.3947965671130653</v>
      </c>
      <c r="DD37" s="51">
        <v>1.3872795666728992</v>
      </c>
      <c r="DE37" s="51">
        <v>1.3830433857659394</v>
      </c>
      <c r="DF37" s="51">
        <v>1.4184782642119045</v>
      </c>
      <c r="DG37" s="51">
        <v>1.3563571789224524</v>
      </c>
      <c r="DH37" s="51">
        <v>1.3710139938580013</v>
      </c>
      <c r="DI37" s="51">
        <v>1.3694310066469659</v>
      </c>
      <c r="DJ37" s="51">
        <v>1.3477649335800597</v>
      </c>
      <c r="DK37" s="51">
        <v>1.380111996001756</v>
      </c>
      <c r="DL37" s="51">
        <v>1.3060311758663237</v>
      </c>
      <c r="DM37" s="51">
        <v>1.3794838561422091</v>
      </c>
      <c r="DN37" s="51">
        <v>1.3679138882651358</v>
      </c>
      <c r="DO37" s="51">
        <v>1.3613187574266545</v>
      </c>
      <c r="DP37" s="51">
        <v>1.4045621103715162</v>
      </c>
      <c r="DQ37" s="51">
        <v>1.3182467243892895</v>
      </c>
      <c r="DR37" s="51">
        <v>1.3493402699549044</v>
      </c>
      <c r="DS37" s="51">
        <v>1.3799024075685165</v>
      </c>
      <c r="DT37" s="51">
        <v>1.3430967281757216</v>
      </c>
      <c r="DU37" s="51">
        <v>1.360028514393459</v>
      </c>
      <c r="DV37" s="51">
        <v>1.3249731810828431</v>
      </c>
      <c r="DW37" s="51">
        <v>1.3544127256906504</v>
      </c>
      <c r="DX37" s="51">
        <v>1.3392597263604522</v>
      </c>
      <c r="DY37" s="51">
        <v>1.3136175032003445</v>
      </c>
      <c r="DZ37" s="51">
        <v>1.3376516378389598</v>
      </c>
      <c r="EA37" s="51">
        <v>1.317461928511078</v>
      </c>
      <c r="EB37" s="51">
        <v>1.3272621431900113</v>
      </c>
      <c r="EC37" s="51">
        <v>1.3692243850732722</v>
      </c>
      <c r="ED37" s="51">
        <v>1.3688987647677358</v>
      </c>
      <c r="EE37" s="51">
        <v>1.3869466488624482</v>
      </c>
      <c r="EF37" s="51">
        <v>1.33067010041409</v>
      </c>
      <c r="EG37" s="51">
        <v>1.3941654617475943</v>
      </c>
      <c r="EH37" s="51">
        <v>1.3474192044653099</v>
      </c>
      <c r="EI37" s="51">
        <v>1.4025660852412438</v>
      </c>
      <c r="EJ37" s="51">
        <v>1.3815573538363251</v>
      </c>
      <c r="EK37" s="51">
        <v>1.4036265948841453</v>
      </c>
      <c r="EL37" s="51">
        <v>1.4235877296534629</v>
      </c>
      <c r="EN37" s="81" t="s">
        <v>9</v>
      </c>
      <c r="EO37" s="84" t="s">
        <v>6</v>
      </c>
      <c r="EP37" s="50">
        <v>1</v>
      </c>
      <c r="EQ37">
        <v>0.72482113290148542</v>
      </c>
      <c r="ER37">
        <v>0.7185351767357907</v>
      </c>
      <c r="ES37">
        <v>0.80156817182713835</v>
      </c>
      <c r="ET37">
        <v>0.81672528375932862</v>
      </c>
      <c r="EU37">
        <v>0.79865579641441475</v>
      </c>
      <c r="EV37">
        <v>0.85319748293621989</v>
      </c>
      <c r="EW37">
        <v>0.78913899735943782</v>
      </c>
      <c r="EX37">
        <v>0.78246120192640733</v>
      </c>
      <c r="EY37">
        <v>0.77649572167098746</v>
      </c>
      <c r="EZ37">
        <v>0.88313256112555039</v>
      </c>
      <c r="FA37">
        <v>0.86523322045083995</v>
      </c>
      <c r="FB37">
        <v>0.88751923637100849</v>
      </c>
    </row>
    <row r="38" spans="3:158" x14ac:dyDescent="0.3">
      <c r="C38" s="82"/>
      <c r="D38" s="85"/>
      <c r="E38" s="22">
        <v>2</v>
      </c>
      <c r="F38" s="51">
        <v>1.8283281074279734E-3</v>
      </c>
      <c r="G38" s="51">
        <v>6.825650739774293E-3</v>
      </c>
      <c r="H38" s="51">
        <v>9.3437579004285357E-2</v>
      </c>
      <c r="I38" s="51">
        <v>0.28393146586073231</v>
      </c>
      <c r="J38" s="51">
        <v>0.50803912294171572</v>
      </c>
      <c r="K38" s="51">
        <v>0.72889900481333825</v>
      </c>
      <c r="L38" s="51">
        <v>0.88278193274362227</v>
      </c>
      <c r="M38" s="51">
        <v>1</v>
      </c>
      <c r="O38" s="82"/>
      <c r="P38" s="85"/>
      <c r="Q38" s="73">
        <v>2</v>
      </c>
      <c r="R38" s="51">
        <v>-0.11138950300122062</v>
      </c>
      <c r="S38" s="51">
        <v>1.2047958726836414</v>
      </c>
      <c r="T38" s="51">
        <v>1.1241241512775508</v>
      </c>
      <c r="U38" s="51">
        <v>1.0959751543014971</v>
      </c>
      <c r="V38" s="51">
        <v>1.0570344975767623</v>
      </c>
      <c r="W38" s="51">
        <v>1.0080091066914962</v>
      </c>
      <c r="X38" s="51">
        <v>0.97777312360900215</v>
      </c>
      <c r="Y38" s="51">
        <v>0.99176062331237791</v>
      </c>
      <c r="Z38" s="51">
        <v>0.92724056804612154</v>
      </c>
      <c r="AA38" s="51">
        <v>0.9519540195895696</v>
      </c>
      <c r="AB38" s="51">
        <v>0.93163539338501866</v>
      </c>
      <c r="AC38" s="51">
        <v>0.93677028341441859</v>
      </c>
      <c r="AD38" s="51">
        <v>0.96547491926155937</v>
      </c>
      <c r="AE38" s="51">
        <v>0.9369439347847498</v>
      </c>
      <c r="AF38" s="51">
        <v>0.9506685478506508</v>
      </c>
      <c r="AG38" s="51">
        <v>0.97891829290542454</v>
      </c>
      <c r="AH38" s="51">
        <v>0.98837700300033049</v>
      </c>
      <c r="AI38" s="51">
        <v>0.97258178109945259</v>
      </c>
      <c r="AJ38" s="51">
        <v>0.97446542022485794</v>
      </c>
      <c r="AK38" s="51">
        <v>0.97625209313464578</v>
      </c>
      <c r="AL38" s="51">
        <v>1.0068562420122225</v>
      </c>
      <c r="AM38" s="51">
        <v>1.0662397850074699</v>
      </c>
      <c r="AN38" s="51">
        <v>0.97908879506761926</v>
      </c>
      <c r="AO38" s="51">
        <v>1.0196229336304545</v>
      </c>
      <c r="AP38" s="51">
        <v>1.003384866855076</v>
      </c>
      <c r="AQ38" s="51">
        <v>1.024078550504494</v>
      </c>
      <c r="AR38" s="51">
        <v>0.9979472611271708</v>
      </c>
      <c r="AS38" s="51">
        <v>1.0078378667540939</v>
      </c>
      <c r="AT38" s="51">
        <v>1.014011966494559</v>
      </c>
      <c r="AU38" s="51">
        <v>1.0080039814053599</v>
      </c>
      <c r="AV38" s="51">
        <v>0.99443054503402506</v>
      </c>
      <c r="AW38" s="51">
        <v>1.0112484027934594</v>
      </c>
      <c r="AX38" s="51">
        <v>1.0294496593873688</v>
      </c>
      <c r="AY38" s="51">
        <v>1.0483451019697334</v>
      </c>
      <c r="AZ38" s="51">
        <v>0.96403983444500396</v>
      </c>
      <c r="BA38" s="51">
        <v>0.99083942004646497</v>
      </c>
      <c r="BB38" s="51">
        <v>0.94150438102388767</v>
      </c>
      <c r="BC38" s="51">
        <v>0.96723946471422906</v>
      </c>
      <c r="BD38" s="51">
        <v>0.96976908891607538</v>
      </c>
      <c r="BE38" s="51">
        <v>0.97173179719576186</v>
      </c>
      <c r="BF38" s="51">
        <v>0.97242005933120668</v>
      </c>
      <c r="BG38" s="51">
        <v>1.0542168185062992</v>
      </c>
      <c r="BH38" s="51">
        <v>1.0069383916288404</v>
      </c>
      <c r="BI38" s="51">
        <v>1.6329931586137965</v>
      </c>
      <c r="BJ38" s="51">
        <v>1.9763365923334275</v>
      </c>
      <c r="BK38" s="51">
        <v>1.8971891552555551</v>
      </c>
      <c r="BL38" s="51">
        <v>1.6248576108363293</v>
      </c>
      <c r="BM38" s="51">
        <v>1.6319407894661639</v>
      </c>
      <c r="BN38" s="51">
        <v>1.5371790643023793</v>
      </c>
      <c r="BO38" s="51">
        <v>1.410708003340873</v>
      </c>
      <c r="BP38" s="51">
        <v>1.3531690866411863</v>
      </c>
      <c r="BQ38" s="51">
        <v>1.2710989896947869</v>
      </c>
      <c r="BR38" s="51">
        <v>1.208917184094026</v>
      </c>
      <c r="BS38" s="51">
        <v>1.2105910415673222</v>
      </c>
      <c r="BT38" s="51">
        <v>1.1617019871025149</v>
      </c>
      <c r="BU38" s="51">
        <v>1.1913315008707921</v>
      </c>
      <c r="BV38" s="51">
        <v>1.1407974111874915</v>
      </c>
      <c r="BW38" s="51">
        <v>1.1072218405935959</v>
      </c>
      <c r="BX38" s="51">
        <v>1.0543694312739056</v>
      </c>
      <c r="BY38" s="51">
        <v>1.0149280736692576</v>
      </c>
      <c r="BZ38" s="51">
        <v>1.0734932696609363</v>
      </c>
      <c r="CA38" s="51">
        <v>1.0393278431250537</v>
      </c>
      <c r="CB38" s="51">
        <v>1.0460289411411632</v>
      </c>
      <c r="CC38" s="51">
        <v>1.0731408935683129</v>
      </c>
      <c r="CD38" s="51">
        <v>1.0620033900116692</v>
      </c>
      <c r="CE38" s="51">
        <v>1.0594750079592394</v>
      </c>
      <c r="CF38" s="51">
        <v>1.0895175216644404</v>
      </c>
      <c r="CG38" s="51">
        <v>1.0560071083489317</v>
      </c>
      <c r="CH38" s="51">
        <v>1.058059098515846</v>
      </c>
      <c r="CI38" s="51">
        <v>1.0962052264279765</v>
      </c>
      <c r="CJ38" s="51">
        <v>1.1025675635117806</v>
      </c>
      <c r="CK38" s="51">
        <v>1.0880480377947455</v>
      </c>
      <c r="CL38" s="51">
        <v>1.0710799409246181</v>
      </c>
      <c r="CM38" s="51">
        <v>1.0915672057666574</v>
      </c>
      <c r="CN38" s="51">
        <v>1.1640112310430584</v>
      </c>
      <c r="CO38" s="51">
        <v>1.1004352432820501</v>
      </c>
      <c r="CP38" s="51">
        <v>1.1241435897262664</v>
      </c>
      <c r="CQ38" s="51">
        <v>1.1616264542503287</v>
      </c>
      <c r="CR38" s="51">
        <v>1.0686303780029454</v>
      </c>
      <c r="CS38" s="51">
        <v>1.0806498220558245</v>
      </c>
      <c r="CT38" s="51">
        <v>1.1834802461296769</v>
      </c>
      <c r="CU38" s="51">
        <v>1.1215030192711486</v>
      </c>
      <c r="CV38" s="51">
        <v>1.0464135666126664</v>
      </c>
      <c r="CW38" s="51">
        <v>1.0732842989218632</v>
      </c>
      <c r="CX38" s="51">
        <v>1.1253477752541619</v>
      </c>
      <c r="CY38" s="51">
        <v>1.0865145519442054</v>
      </c>
      <c r="CZ38" s="51">
        <v>1.0906436034877933</v>
      </c>
      <c r="DA38" s="51">
        <v>1.1043275587723425</v>
      </c>
      <c r="DB38" s="51">
        <v>1.1245093389317518</v>
      </c>
      <c r="DC38" s="51">
        <v>1.1027055297165356</v>
      </c>
      <c r="DD38" s="51">
        <v>1.0645161910223855</v>
      </c>
      <c r="DE38" s="51">
        <v>1.1178522736025329</v>
      </c>
      <c r="DF38" s="51">
        <v>1.136317106108597</v>
      </c>
      <c r="DG38" s="51">
        <v>1.1354611130136589</v>
      </c>
      <c r="DH38" s="51">
        <v>1.0697062386107155</v>
      </c>
      <c r="DI38" s="51">
        <v>1.1192068827640502</v>
      </c>
      <c r="DJ38" s="51">
        <v>1.101612942944304</v>
      </c>
      <c r="DK38" s="51">
        <v>1.1016605952581997</v>
      </c>
      <c r="DL38" s="51">
        <v>1.1936342279886778</v>
      </c>
      <c r="DM38" s="51">
        <v>1.0893946656819675</v>
      </c>
      <c r="DN38" s="51">
        <v>1.0976585344495728</v>
      </c>
      <c r="DO38" s="51">
        <v>1.1320542213285414</v>
      </c>
      <c r="DP38" s="51">
        <v>1.1358554221385111</v>
      </c>
      <c r="DQ38" s="51">
        <v>1.1420505803828529</v>
      </c>
      <c r="DR38" s="51">
        <v>1.2047159675056724</v>
      </c>
      <c r="DS38" s="51">
        <v>1.0692334765627567</v>
      </c>
      <c r="DT38" s="51">
        <v>1.1287702665991548</v>
      </c>
      <c r="DU38" s="51">
        <v>1.1105717233500745</v>
      </c>
      <c r="DV38" s="51">
        <v>1.0945728239575798</v>
      </c>
      <c r="DW38" s="51">
        <v>1.1436835127251515</v>
      </c>
      <c r="DX38" s="51">
        <v>1.1361818826929768</v>
      </c>
      <c r="DY38" s="51">
        <v>1.1358523068744095</v>
      </c>
      <c r="DZ38" s="51">
        <v>1.1268189804526549</v>
      </c>
      <c r="EA38" s="51">
        <v>1.166794220349946</v>
      </c>
      <c r="EB38" s="51">
        <v>1.1337277630651832</v>
      </c>
      <c r="EC38" s="51">
        <v>1.1468784520137369</v>
      </c>
      <c r="ED38" s="51">
        <v>1.1554071935772239</v>
      </c>
      <c r="EE38" s="51">
        <v>1.0954033913135321</v>
      </c>
      <c r="EF38" s="51">
        <v>1.1330720440924515</v>
      </c>
      <c r="EG38" s="51">
        <v>1.1323684979151947</v>
      </c>
      <c r="EH38" s="51">
        <v>1.2056741209917228</v>
      </c>
      <c r="EI38" s="51">
        <v>1.1732835155513792</v>
      </c>
      <c r="EJ38" s="51">
        <v>1.1874627323782276</v>
      </c>
      <c r="EK38" s="51">
        <v>1.0959448390837261</v>
      </c>
      <c r="EL38" s="51">
        <v>1.1224684813428381</v>
      </c>
      <c r="EN38" s="82"/>
      <c r="EO38" s="85"/>
      <c r="EP38" s="73">
        <v>2</v>
      </c>
      <c r="EQ38">
        <v>0.87479035486700207</v>
      </c>
      <c r="ER38">
        <v>0.77871868921347387</v>
      </c>
      <c r="ES38">
        <v>0.79806390007531425</v>
      </c>
      <c r="ET38">
        <v>0.77646990287391615</v>
      </c>
      <c r="EU38">
        <v>0.92398710032780185</v>
      </c>
      <c r="EV38">
        <v>0.77584989651378944</v>
      </c>
      <c r="EW38">
        <v>0.78932585438180281</v>
      </c>
      <c r="EX38">
        <v>0.67027005530683337</v>
      </c>
      <c r="EY38">
        <v>0.62838665201983179</v>
      </c>
      <c r="EZ38">
        <v>0.59869369785817728</v>
      </c>
      <c r="FA38">
        <v>0.77218180844568085</v>
      </c>
      <c r="FB38">
        <v>0.67826362087062064</v>
      </c>
    </row>
    <row r="39" spans="3:158" x14ac:dyDescent="0.3">
      <c r="C39" s="82"/>
      <c r="D39" s="85"/>
      <c r="E39" s="22">
        <v>3</v>
      </c>
      <c r="F39" s="51">
        <v>-2.6373523487507693E-2</v>
      </c>
      <c r="G39" s="51">
        <v>-1.5884013190778166E-3</v>
      </c>
      <c r="H39" s="51">
        <v>0.13932909355352585</v>
      </c>
      <c r="I39" s="51">
        <v>0.28685671032709137</v>
      </c>
      <c r="J39" s="51">
        <v>0.45882074103991849</v>
      </c>
      <c r="K39" s="51">
        <v>0.65005889867531985</v>
      </c>
      <c r="L39" s="51">
        <v>0.8215384949471497</v>
      </c>
      <c r="M39" s="51">
        <v>1</v>
      </c>
      <c r="O39" s="82"/>
      <c r="P39" s="85"/>
      <c r="Q39" s="22">
        <v>3</v>
      </c>
      <c r="R39" s="51">
        <v>-0.11359239612070338</v>
      </c>
      <c r="S39" s="51">
        <v>1.2877223333806873</v>
      </c>
      <c r="T39" s="51">
        <v>1.1463380058555968</v>
      </c>
      <c r="U39" s="51">
        <v>1.064272792602891</v>
      </c>
      <c r="V39" s="51">
        <v>1.0338170373000957</v>
      </c>
      <c r="W39" s="51">
        <v>1.0404025654635112</v>
      </c>
      <c r="X39" s="51">
        <v>0.9924638998828984</v>
      </c>
      <c r="Y39" s="51">
        <v>1.0444993457955445</v>
      </c>
      <c r="Z39" s="51">
        <v>0.90502214225698285</v>
      </c>
      <c r="AA39" s="51">
        <v>0.96655936025897127</v>
      </c>
      <c r="AB39" s="51">
        <v>0.95314195862515161</v>
      </c>
      <c r="AC39" s="51">
        <v>0.94310883071268437</v>
      </c>
      <c r="AD39" s="51">
        <v>0.99361689132844588</v>
      </c>
      <c r="AE39" s="51">
        <v>0.93683872734305906</v>
      </c>
      <c r="AF39" s="51">
        <v>0.94574593834204912</v>
      </c>
      <c r="AG39" s="51">
        <v>0.96331961515713427</v>
      </c>
      <c r="AH39" s="51">
        <v>0.96631279414256577</v>
      </c>
      <c r="AI39" s="51">
        <v>0.96484652139593041</v>
      </c>
      <c r="AJ39" s="51">
        <v>0.98789499756005217</v>
      </c>
      <c r="AK39" s="51">
        <v>0.95772740205293039</v>
      </c>
      <c r="AL39" s="51">
        <v>1.0080308376080864</v>
      </c>
      <c r="AM39" s="51">
        <v>1.0225778875253049</v>
      </c>
      <c r="AN39" s="51">
        <v>1.0364964398502827</v>
      </c>
      <c r="AO39" s="51">
        <v>1.0059817663038186</v>
      </c>
      <c r="AP39" s="51">
        <v>1.0001111454872562</v>
      </c>
      <c r="AQ39" s="51">
        <v>0.92716659427172898</v>
      </c>
      <c r="AR39" s="51">
        <v>1.0076757420926368</v>
      </c>
      <c r="AS39" s="51">
        <v>0.95351562165644566</v>
      </c>
      <c r="AT39" s="51">
        <v>0.98700326193837495</v>
      </c>
      <c r="AU39" s="51">
        <v>0.97718187087148556</v>
      </c>
      <c r="AV39" s="51">
        <v>0.93365267015714648</v>
      </c>
      <c r="AW39" s="51">
        <v>0.98733798603985512</v>
      </c>
      <c r="AX39" s="51">
        <v>1.044965185711332</v>
      </c>
      <c r="AY39" s="51">
        <v>0.97391334085027059</v>
      </c>
      <c r="AZ39" s="51">
        <v>1.0088456423861369</v>
      </c>
      <c r="BA39" s="51">
        <v>1.0185036351024259</v>
      </c>
      <c r="BB39" s="51">
        <v>0.96168262711571728</v>
      </c>
      <c r="BC39" s="51">
        <v>1.027588079675573</v>
      </c>
      <c r="BD39" s="51">
        <v>1.0036959875015148</v>
      </c>
      <c r="BE39" s="51">
        <v>1.0136559114704593</v>
      </c>
      <c r="BF39" s="51">
        <v>1.0206303280646984</v>
      </c>
      <c r="BG39" s="51">
        <v>1.0041296148186836</v>
      </c>
      <c r="BH39" s="51">
        <v>0.98200666404358472</v>
      </c>
      <c r="BI39" s="51">
        <v>2.2735637959879411</v>
      </c>
      <c r="BJ39" s="51">
        <v>2.281749416771087</v>
      </c>
      <c r="BK39" s="51">
        <v>2.2993913604377201</v>
      </c>
      <c r="BL39" s="51">
        <v>2.2009399674231078</v>
      </c>
      <c r="BM39" s="51">
        <v>2.0864215423445067</v>
      </c>
      <c r="BN39" s="51">
        <v>1.9690696861608015</v>
      </c>
      <c r="BO39" s="51">
        <v>1.8721234384400602</v>
      </c>
      <c r="BP39" s="51">
        <v>1.7165194779975159</v>
      </c>
      <c r="BQ39" s="51">
        <v>1.6878765865456584</v>
      </c>
      <c r="BR39" s="51">
        <v>1.5721865228966971</v>
      </c>
      <c r="BS39" s="51">
        <v>1.5514078219505141</v>
      </c>
      <c r="BT39" s="51">
        <v>1.5216146637954464</v>
      </c>
      <c r="BU39" s="51">
        <v>1.485591302495932</v>
      </c>
      <c r="BV39" s="51">
        <v>1.5065116987995537</v>
      </c>
      <c r="BW39" s="51">
        <v>1.4503998168998333</v>
      </c>
      <c r="BX39" s="51">
        <v>1.4024446341851864</v>
      </c>
      <c r="BY39" s="51">
        <v>1.4363369050946735</v>
      </c>
      <c r="BZ39" s="51">
        <v>1.4561875010082463</v>
      </c>
      <c r="CA39" s="51">
        <v>1.3833600159224824</v>
      </c>
      <c r="CB39" s="51">
        <v>1.431758910752561</v>
      </c>
      <c r="CC39" s="51">
        <v>1.4379031309316606</v>
      </c>
      <c r="CD39" s="51">
        <v>1.4619883019149509</v>
      </c>
      <c r="CE39" s="51">
        <v>1.3959043146498946</v>
      </c>
      <c r="CF39" s="51">
        <v>1.4191484074784053</v>
      </c>
      <c r="CG39" s="51">
        <v>1.4118903401638876</v>
      </c>
      <c r="CH39" s="51">
        <v>1.4040434377863829</v>
      </c>
      <c r="CI39" s="51">
        <v>1.3748803758093651</v>
      </c>
      <c r="CJ39" s="51">
        <v>1.4137860796330557</v>
      </c>
      <c r="CK39" s="51">
        <v>1.4017714265707781</v>
      </c>
      <c r="CL39" s="51">
        <v>1.432526990722981</v>
      </c>
      <c r="CM39" s="51">
        <v>1.4474229118426336</v>
      </c>
      <c r="CN39" s="51">
        <v>1.4252205119527617</v>
      </c>
      <c r="CO39" s="51">
        <v>1.4440497606745708</v>
      </c>
      <c r="CP39" s="51">
        <v>1.4513056002506264</v>
      </c>
      <c r="CQ39" s="51">
        <v>1.4245692898574662</v>
      </c>
      <c r="CR39" s="51">
        <v>1.4844908518598352</v>
      </c>
      <c r="CS39" s="51">
        <v>1.397663782379327</v>
      </c>
      <c r="CT39" s="51">
        <v>1.4232256399553609</v>
      </c>
      <c r="CU39" s="51">
        <v>1.4608136191263228</v>
      </c>
      <c r="CV39" s="51">
        <v>1.4300601654714669</v>
      </c>
      <c r="CW39" s="51">
        <v>1.4070899526507279</v>
      </c>
      <c r="CX39" s="51">
        <v>1.4704371360055208</v>
      </c>
      <c r="CY39" s="51">
        <v>1.4381634924260576</v>
      </c>
      <c r="CZ39" s="51">
        <v>1.4383419648694782</v>
      </c>
      <c r="DA39" s="51">
        <v>1.4663848281411604</v>
      </c>
      <c r="DB39" s="51">
        <v>1.4427469994915485</v>
      </c>
      <c r="DC39" s="51">
        <v>1.4459972071549798</v>
      </c>
      <c r="DD39" s="51">
        <v>1.419117761558611</v>
      </c>
      <c r="DE39" s="51">
        <v>1.4260321512003686</v>
      </c>
      <c r="DF39" s="51">
        <v>1.4479601791214758</v>
      </c>
      <c r="DG39" s="51">
        <v>1.4803292614078412</v>
      </c>
      <c r="DH39" s="51">
        <v>1.4279237507293783</v>
      </c>
      <c r="DI39" s="51">
        <v>1.4393208410830989</v>
      </c>
      <c r="DJ39" s="51">
        <v>1.4807334201443474</v>
      </c>
      <c r="DK39" s="51">
        <v>1.5131969032064037</v>
      </c>
      <c r="DL39" s="51">
        <v>1.4074043889426922</v>
      </c>
      <c r="DM39" s="51">
        <v>1.5220181316836101</v>
      </c>
      <c r="DN39" s="51">
        <v>1.471010989411323</v>
      </c>
      <c r="DO39" s="51">
        <v>1.5335125675580501</v>
      </c>
      <c r="DP39" s="51">
        <v>1.4784795075330706</v>
      </c>
      <c r="DQ39" s="51">
        <v>1.4582779534598309</v>
      </c>
      <c r="DR39" s="51">
        <v>1.4639165452726803</v>
      </c>
      <c r="DS39" s="51">
        <v>1.4581400782779579</v>
      </c>
      <c r="DT39" s="51">
        <v>1.4432178689910584</v>
      </c>
      <c r="DU39" s="51">
        <v>1.4587737596059842</v>
      </c>
      <c r="DV39" s="51">
        <v>1.4403187286523957</v>
      </c>
      <c r="DW39" s="51">
        <v>1.4089924521787391</v>
      </c>
      <c r="DX39" s="51">
        <v>1.4548260746427006</v>
      </c>
      <c r="DY39" s="51">
        <v>1.4370338563409</v>
      </c>
      <c r="DZ39" s="51">
        <v>1.448310151219707</v>
      </c>
      <c r="EA39" s="51">
        <v>1.4277543376851565</v>
      </c>
      <c r="EB39" s="51">
        <v>1.4335846051657331</v>
      </c>
      <c r="EC39" s="51">
        <v>1.4934493953894041</v>
      </c>
      <c r="ED39" s="51">
        <v>1.4719450980285</v>
      </c>
      <c r="EE39" s="51">
        <v>1.4793004988319485</v>
      </c>
      <c r="EF39" s="51">
        <v>1.410733522177587</v>
      </c>
      <c r="EG39" s="51">
        <v>1.4558696553719932</v>
      </c>
      <c r="EH39" s="51">
        <v>1.4617325343964527</v>
      </c>
      <c r="EI39" s="51">
        <v>1.4330861416159155</v>
      </c>
      <c r="EJ39" s="51">
        <v>1.3661593579093303</v>
      </c>
      <c r="EK39" s="51">
        <v>1.4057484056587342</v>
      </c>
      <c r="EL39" s="51">
        <v>1.3978735178344091</v>
      </c>
      <c r="EN39" s="82"/>
      <c r="EO39" s="85"/>
      <c r="EP39" s="22">
        <v>3</v>
      </c>
      <c r="EQ39">
        <v>0.65989341838626359</v>
      </c>
      <c r="ER39">
        <v>0.48435637579070434</v>
      </c>
      <c r="ES39">
        <v>0.6205870817178557</v>
      </c>
      <c r="ET39">
        <v>0.5828813174216102</v>
      </c>
      <c r="EU39">
        <v>0.64133528302269294</v>
      </c>
      <c r="EV39">
        <v>0.63045879145452755</v>
      </c>
      <c r="EW39">
        <v>0.66711941321482493</v>
      </c>
      <c r="EX39">
        <v>0.67787150548176578</v>
      </c>
      <c r="EY39">
        <v>0.71111951974559207</v>
      </c>
      <c r="EZ39">
        <v>0.72509423268584117</v>
      </c>
      <c r="FA39">
        <v>0.76118371056513023</v>
      </c>
      <c r="FB39">
        <v>0.70179268324977073</v>
      </c>
    </row>
    <row r="40" spans="3:158" x14ac:dyDescent="0.3">
      <c r="C40" s="82"/>
      <c r="D40" s="85"/>
      <c r="E40" s="22">
        <v>4</v>
      </c>
      <c r="F40" s="51">
        <v>7.9844483580952669E-3</v>
      </c>
      <c r="G40" s="51">
        <v>6.5272073210726304E-3</v>
      </c>
      <c r="H40" s="51">
        <v>0.13704961174243038</v>
      </c>
      <c r="I40" s="51">
        <v>0.32853808949512286</v>
      </c>
      <c r="J40" s="51">
        <v>0.48034877471114407</v>
      </c>
      <c r="K40" s="51">
        <v>0.69082482526066913</v>
      </c>
      <c r="L40" s="51">
        <v>0.88581337207609889</v>
      </c>
      <c r="M40" s="51">
        <v>1</v>
      </c>
      <c r="O40" s="82"/>
      <c r="P40" s="85"/>
      <c r="Q40" s="22">
        <v>4</v>
      </c>
      <c r="R40" s="51">
        <v>-0.12376975262212375</v>
      </c>
      <c r="S40" s="51">
        <v>1.1795899548773143</v>
      </c>
      <c r="T40" s="51">
        <v>1.1173633760366446</v>
      </c>
      <c r="U40" s="51">
        <v>1.0683683435189233</v>
      </c>
      <c r="V40" s="51">
        <v>1.0222631730185181</v>
      </c>
      <c r="W40" s="51">
        <v>1.006381038940892</v>
      </c>
      <c r="X40" s="51">
        <v>1.0042386724469863</v>
      </c>
      <c r="Y40" s="51">
        <v>0.96333940961536368</v>
      </c>
      <c r="Z40" s="51">
        <v>0.96028512088307094</v>
      </c>
      <c r="AA40" s="51">
        <v>1.0034431169478542</v>
      </c>
      <c r="AB40" s="51">
        <v>0.95377877022432633</v>
      </c>
      <c r="AC40" s="51">
        <v>0.97288355914172608</v>
      </c>
      <c r="AD40" s="51">
        <v>0.99084628979071854</v>
      </c>
      <c r="AE40" s="51">
        <v>0.95725494241266951</v>
      </c>
      <c r="AF40" s="51">
        <v>0.95559190780053715</v>
      </c>
      <c r="AG40" s="51">
        <v>0.98310254382460283</v>
      </c>
      <c r="AH40" s="51">
        <v>1.0137580303102292</v>
      </c>
      <c r="AI40" s="51">
        <v>0.95690677792120804</v>
      </c>
      <c r="AJ40" s="51">
        <v>0.97181218958967197</v>
      </c>
      <c r="AK40" s="51">
        <v>0.99960863575003212</v>
      </c>
      <c r="AL40" s="51">
        <v>1.019046608141601</v>
      </c>
      <c r="AM40" s="51">
        <v>1.0509071978170106</v>
      </c>
      <c r="AN40" s="51">
        <v>0.93998527138706134</v>
      </c>
      <c r="AO40" s="51">
        <v>0.97515661337737269</v>
      </c>
      <c r="AP40" s="51">
        <v>1.0463719817301129</v>
      </c>
      <c r="AQ40" s="51">
        <v>0.96206651256153908</v>
      </c>
      <c r="AR40" s="51">
        <v>0.960909242032991</v>
      </c>
      <c r="AS40" s="51">
        <v>0.99147249173598029</v>
      </c>
      <c r="AT40" s="51">
        <v>0.96771353875481092</v>
      </c>
      <c r="AU40" s="51">
        <v>0.99931191353563431</v>
      </c>
      <c r="AV40" s="51">
        <v>0.99113815418752649</v>
      </c>
      <c r="AW40" s="51">
        <v>0.98883263031012858</v>
      </c>
      <c r="AX40" s="51">
        <v>1.0248372828207539</v>
      </c>
      <c r="AY40" s="51">
        <v>0.99924620629406447</v>
      </c>
      <c r="AZ40" s="51">
        <v>0.9502032290424679</v>
      </c>
      <c r="BA40" s="51">
        <v>1.0066351184637663</v>
      </c>
      <c r="BB40" s="51">
        <v>1.0242515249290216</v>
      </c>
      <c r="BC40" s="51">
        <v>0.99568467768619939</v>
      </c>
      <c r="BD40" s="51">
        <v>1.0245095971888176</v>
      </c>
      <c r="BE40" s="51">
        <v>1.0637785095063648</v>
      </c>
      <c r="BF40" s="51">
        <v>0.9508341946033162</v>
      </c>
      <c r="BG40" s="51">
        <v>0.99261703356564224</v>
      </c>
      <c r="BH40" s="51">
        <v>0.99367461727652984</v>
      </c>
      <c r="BI40" s="51">
        <v>1.9443146291782865</v>
      </c>
      <c r="BJ40" s="51">
        <v>2.1834628273127974</v>
      </c>
      <c r="BK40" s="51">
        <v>2.0145201668089761</v>
      </c>
      <c r="BL40" s="51">
        <v>1.6943128766039635</v>
      </c>
      <c r="BM40" s="51">
        <v>1.6081942623087173</v>
      </c>
      <c r="BN40" s="51">
        <v>1.5001552235420201</v>
      </c>
      <c r="BO40" s="51">
        <v>1.3861442934728532</v>
      </c>
      <c r="BP40" s="51">
        <v>1.3250332155766404</v>
      </c>
      <c r="BQ40" s="51">
        <v>1.2373511556717098</v>
      </c>
      <c r="BR40" s="51">
        <v>1.2107403706185846</v>
      </c>
      <c r="BS40" s="51">
        <v>1.2518080237300855</v>
      </c>
      <c r="BT40" s="51">
        <v>1.1386162767755057</v>
      </c>
      <c r="BU40" s="51">
        <v>1.1375895700140584</v>
      </c>
      <c r="BV40" s="51">
        <v>1.0963640926650688</v>
      </c>
      <c r="BW40" s="51">
        <v>1.1190358416474593</v>
      </c>
      <c r="BX40" s="51">
        <v>1.0951620639145647</v>
      </c>
      <c r="BY40" s="51">
        <v>1.0992279470007824</v>
      </c>
      <c r="BZ40" s="51">
        <v>1.0747212836524567</v>
      </c>
      <c r="CA40" s="51">
        <v>1.1153485489569046</v>
      </c>
      <c r="CB40" s="51">
        <v>1.0468806593553828</v>
      </c>
      <c r="CC40" s="51">
        <v>1.043177421811218</v>
      </c>
      <c r="CD40" s="51">
        <v>1.1005724702430932</v>
      </c>
      <c r="CE40" s="51">
        <v>1.1005582158299381</v>
      </c>
      <c r="CF40" s="51">
        <v>1.1089290986433182</v>
      </c>
      <c r="CG40" s="51">
        <v>1.1165991158798672</v>
      </c>
      <c r="CH40" s="51">
        <v>1.1221659848454633</v>
      </c>
      <c r="CI40" s="51">
        <v>1.1146392618286596</v>
      </c>
      <c r="CJ40" s="51">
        <v>1.0595184656828349</v>
      </c>
      <c r="CK40" s="51">
        <v>1.144307924074019</v>
      </c>
      <c r="CL40" s="51">
        <v>1.0657611144168857</v>
      </c>
      <c r="CM40" s="51">
        <v>1.1556675866102979</v>
      </c>
      <c r="CN40" s="51">
        <v>1.1151631718879111</v>
      </c>
      <c r="CO40" s="51">
        <v>1.1374048349968986</v>
      </c>
      <c r="CP40" s="51">
        <v>1.1478349693924692</v>
      </c>
      <c r="CQ40" s="51">
        <v>1.1026285207922852</v>
      </c>
      <c r="CR40" s="51">
        <v>1.1209120288175329</v>
      </c>
      <c r="CS40" s="51">
        <v>1.1483694669281681</v>
      </c>
      <c r="CT40" s="51">
        <v>1.1172612011101741</v>
      </c>
      <c r="CU40" s="51">
        <v>1.1015637821266939</v>
      </c>
      <c r="CV40" s="51">
        <v>1.1351876338383111</v>
      </c>
      <c r="CW40" s="51">
        <v>1.1873435580767333</v>
      </c>
      <c r="CX40" s="51">
        <v>1.1959138183729412</v>
      </c>
      <c r="CY40" s="51">
        <v>1.1435052696904602</v>
      </c>
      <c r="CZ40" s="51">
        <v>1.1741912634106726</v>
      </c>
      <c r="DA40" s="51">
        <v>1.1614524357782383</v>
      </c>
      <c r="DB40" s="51">
        <v>1.1420896812042227</v>
      </c>
      <c r="DC40" s="51">
        <v>1.173539274934063</v>
      </c>
      <c r="DD40" s="51">
        <v>1.1418902960633479</v>
      </c>
      <c r="DE40" s="51">
        <v>1.1937415253849866</v>
      </c>
      <c r="DF40" s="51">
        <v>1.190551862038379</v>
      </c>
      <c r="DG40" s="51">
        <v>1.1715469365414881</v>
      </c>
      <c r="DH40" s="51">
        <v>1.194907466964845</v>
      </c>
      <c r="DI40" s="51">
        <v>1.1717687813039985</v>
      </c>
      <c r="DJ40" s="51">
        <v>1.1958634551352418</v>
      </c>
      <c r="DK40" s="51">
        <v>1.1790523340818215</v>
      </c>
      <c r="DL40" s="51">
        <v>1.159997311332613</v>
      </c>
      <c r="DM40" s="51">
        <v>1.2275834420592022</v>
      </c>
      <c r="DN40" s="51">
        <v>1.1850884233250085</v>
      </c>
      <c r="DO40" s="51">
        <v>1.2069085256939533</v>
      </c>
      <c r="DP40" s="51">
        <v>1.2446737336387861</v>
      </c>
      <c r="DQ40" s="51">
        <v>1.2219279356213766</v>
      </c>
      <c r="DR40" s="51">
        <v>1.1300425546159785</v>
      </c>
      <c r="DS40" s="51">
        <v>1.2428132767716493</v>
      </c>
      <c r="DT40" s="51">
        <v>1.2022214145019492</v>
      </c>
      <c r="DU40" s="51">
        <v>1.1909652227196921</v>
      </c>
      <c r="DV40" s="51">
        <v>1.2290865965337507</v>
      </c>
      <c r="DW40" s="51">
        <v>1.2105160724226462</v>
      </c>
      <c r="DX40" s="51">
        <v>1.2024844455814607</v>
      </c>
      <c r="DY40" s="51">
        <v>1.1736377026370579</v>
      </c>
      <c r="DZ40" s="51">
        <v>1.2056818517706154</v>
      </c>
      <c r="EA40" s="51">
        <v>1.1791481453272132</v>
      </c>
      <c r="EB40" s="51">
        <v>1.1937107521556323</v>
      </c>
      <c r="EC40" s="51">
        <v>1.2627322929636025</v>
      </c>
      <c r="ED40" s="51">
        <v>1.1782058251244829</v>
      </c>
      <c r="EE40" s="51">
        <v>1.2372261805593781</v>
      </c>
      <c r="EF40" s="51">
        <v>1.2242181998952821</v>
      </c>
      <c r="EG40" s="51">
        <v>1.2459726446206558</v>
      </c>
      <c r="EH40" s="51">
        <v>1.2665334573612803</v>
      </c>
      <c r="EI40" s="51">
        <v>1.2366881521005559</v>
      </c>
      <c r="EJ40" s="51">
        <v>1.2036291573388966</v>
      </c>
      <c r="EK40" s="51">
        <v>1.217698449506748</v>
      </c>
      <c r="EL40" s="51">
        <v>1.2480600682129426</v>
      </c>
      <c r="EN40" s="82"/>
      <c r="EO40" s="85"/>
      <c r="EP40" s="22">
        <v>4</v>
      </c>
      <c r="EQ40">
        <v>0.74148190422386451</v>
      </c>
      <c r="ER40">
        <v>0.58660933003628746</v>
      </c>
      <c r="ES40">
        <v>0.73388800423697054</v>
      </c>
      <c r="ET40">
        <v>0.75112980836210996</v>
      </c>
      <c r="EU40">
        <v>0.68093028372885789</v>
      </c>
      <c r="EV40">
        <v>0.69280253399893743</v>
      </c>
      <c r="EW40">
        <v>0.7045121937301726</v>
      </c>
      <c r="EX40">
        <v>0.67664022351975317</v>
      </c>
      <c r="EY40">
        <v>0.70483654717214506</v>
      </c>
      <c r="EZ40">
        <v>0.70118355138722233</v>
      </c>
      <c r="FA40">
        <v>0.67071655907907424</v>
      </c>
      <c r="FB40">
        <v>0.73718662897726783</v>
      </c>
    </row>
    <row r="41" spans="3:158" x14ac:dyDescent="0.3">
      <c r="C41" s="82"/>
      <c r="D41" s="85"/>
      <c r="E41" s="50" t="s">
        <v>10</v>
      </c>
      <c r="F41" s="9">
        <f t="shared" ref="F41:M41" si="57">AVERAGE(F37,F38,F39,F40)</f>
        <v>-3.85540372976571E-3</v>
      </c>
      <c r="G41" s="9">
        <f t="shared" si="57"/>
        <v>3.8773021370737057E-2</v>
      </c>
      <c r="H41" s="9">
        <f t="shared" si="57"/>
        <v>0.13663969965868272</v>
      </c>
      <c r="I41" s="9">
        <f t="shared" si="57"/>
        <v>0.33100296315987143</v>
      </c>
      <c r="J41" s="9">
        <f t="shared" si="57"/>
        <v>0.4891887606888467</v>
      </c>
      <c r="K41" s="9">
        <f t="shared" si="57"/>
        <v>0.68648857254581186</v>
      </c>
      <c r="L41" s="9">
        <f t="shared" si="57"/>
        <v>0.85804477270415458</v>
      </c>
      <c r="M41" s="9">
        <f t="shared" si="57"/>
        <v>1</v>
      </c>
      <c r="O41" s="82"/>
      <c r="P41" s="85"/>
      <c r="Q41" s="50" t="s">
        <v>10</v>
      </c>
      <c r="R41" s="9">
        <f t="shared" ref="R41" si="58">AVERAGE(R37:R40)</f>
        <v>-0.11791605465779346</v>
      </c>
      <c r="S41" s="9">
        <f t="shared" ref="S41:CC41" si="59">AVERAGE(S37:S40)</f>
        <v>1.2110478710674482</v>
      </c>
      <c r="T41" s="9">
        <f t="shared" si="59"/>
        <v>1.1560020074645778</v>
      </c>
      <c r="U41" s="9">
        <f t="shared" si="59"/>
        <v>1.1154074983954865</v>
      </c>
      <c r="V41" s="9">
        <f t="shared" si="59"/>
        <v>1.0509791007305991</v>
      </c>
      <c r="W41" s="9">
        <f t="shared" si="59"/>
        <v>1.0535677390678257</v>
      </c>
      <c r="X41" s="9">
        <f t="shared" si="59"/>
        <v>1.0187252326715739</v>
      </c>
      <c r="Y41" s="9">
        <f t="shared" si="59"/>
        <v>0.99352479331471899</v>
      </c>
      <c r="Z41" s="9">
        <f t="shared" si="59"/>
        <v>0.93710303793499994</v>
      </c>
      <c r="AA41" s="9">
        <f t="shared" si="59"/>
        <v>0.96984584857511202</v>
      </c>
      <c r="AB41" s="9">
        <f t="shared" si="59"/>
        <v>0.94920174573354243</v>
      </c>
      <c r="AC41" s="9">
        <f t="shared" si="59"/>
        <v>0.96760686469282242</v>
      </c>
      <c r="AD41" s="9">
        <f t="shared" si="59"/>
        <v>1.0280903783535031</v>
      </c>
      <c r="AE41" s="9">
        <f t="shared" si="59"/>
        <v>1.0036953650401055</v>
      </c>
      <c r="AF41" s="9">
        <f t="shared" si="59"/>
        <v>0.95306933999979948</v>
      </c>
      <c r="AG41" s="9">
        <f t="shared" si="59"/>
        <v>0.97614708130550532</v>
      </c>
      <c r="AH41" s="9">
        <f t="shared" si="59"/>
        <v>0.97307266792195424</v>
      </c>
      <c r="AI41" s="9">
        <f t="shared" si="59"/>
        <v>0.96285472472459022</v>
      </c>
      <c r="AJ41" s="9">
        <f t="shared" si="59"/>
        <v>0.97428511538141249</v>
      </c>
      <c r="AK41" s="9">
        <f t="shared" si="59"/>
        <v>0.94752898641296246</v>
      </c>
      <c r="AL41" s="9">
        <f t="shared" si="59"/>
        <v>0.98675587404017484</v>
      </c>
      <c r="AM41" s="9">
        <f t="shared" si="59"/>
        <v>1.0163932186704692</v>
      </c>
      <c r="AN41" s="9">
        <f t="shared" si="59"/>
        <v>0.9745252121294361</v>
      </c>
      <c r="AO41" s="9">
        <f t="shared" si="59"/>
        <v>0.99302646038188536</v>
      </c>
      <c r="AP41" s="9">
        <f t="shared" si="59"/>
        <v>1.0002907828204548</v>
      </c>
      <c r="AQ41" s="9">
        <f t="shared" si="59"/>
        <v>0.97619119531274279</v>
      </c>
      <c r="AR41" s="9">
        <f t="shared" si="59"/>
        <v>0.98464510066943012</v>
      </c>
      <c r="AS41" s="9">
        <f t="shared" si="59"/>
        <v>0.97760230527916125</v>
      </c>
      <c r="AT41" s="9">
        <f t="shared" si="59"/>
        <v>0.99021882426983399</v>
      </c>
      <c r="AU41" s="9">
        <f t="shared" si="59"/>
        <v>0.9888607036515239</v>
      </c>
      <c r="AV41" s="9">
        <f t="shared" si="59"/>
        <v>0.96944367681521815</v>
      </c>
      <c r="AW41" s="9">
        <f t="shared" si="59"/>
        <v>0.99169445006082557</v>
      </c>
      <c r="AX41" s="9">
        <f t="shared" si="59"/>
        <v>1.0150262951902587</v>
      </c>
      <c r="AY41" s="9">
        <f t="shared" si="59"/>
        <v>0.99434595926764324</v>
      </c>
      <c r="AZ41" s="9">
        <f t="shared" si="59"/>
        <v>0.9628530683925336</v>
      </c>
      <c r="BA41" s="9">
        <f t="shared" si="59"/>
        <v>0.98931314273139526</v>
      </c>
      <c r="BB41" s="9">
        <f t="shared" si="59"/>
        <v>0.96886776437712774</v>
      </c>
      <c r="BC41" s="9">
        <f t="shared" si="59"/>
        <v>0.9781111007429828</v>
      </c>
      <c r="BD41" s="9">
        <f t="shared" si="59"/>
        <v>0.98692315579506396</v>
      </c>
      <c r="BE41" s="9">
        <f t="shared" si="59"/>
        <v>0.99752753714336684</v>
      </c>
      <c r="BF41" s="9">
        <f t="shared" si="59"/>
        <v>0.97958149167922626</v>
      </c>
      <c r="BG41" s="9">
        <f t="shared" si="59"/>
        <v>1.0097401536133395</v>
      </c>
      <c r="BH41" s="9">
        <f t="shared" si="59"/>
        <v>1.0263071281773666</v>
      </c>
      <c r="BI41" s="9">
        <f t="shared" si="59"/>
        <v>1.8864861741535095</v>
      </c>
      <c r="BJ41" s="9">
        <f t="shared" si="59"/>
        <v>2.146743666430396</v>
      </c>
      <c r="BK41" s="9">
        <f t="shared" si="59"/>
        <v>2.1415800697211851</v>
      </c>
      <c r="BL41" s="9">
        <f t="shared" si="59"/>
        <v>1.9866171512070627</v>
      </c>
      <c r="BM41" s="9">
        <f t="shared" si="59"/>
        <v>1.9171267553179006</v>
      </c>
      <c r="BN41" s="9">
        <f t="shared" si="59"/>
        <v>1.8006554202540173</v>
      </c>
      <c r="BO41" s="9">
        <f t="shared" si="59"/>
        <v>1.6789870970039522</v>
      </c>
      <c r="BP41" s="9">
        <f t="shared" si="59"/>
        <v>1.5932186168674283</v>
      </c>
      <c r="BQ41" s="9">
        <f t="shared" si="59"/>
        <v>1.5098252936369139</v>
      </c>
      <c r="BR41" s="9">
        <f t="shared" si="59"/>
        <v>1.4541099207883161</v>
      </c>
      <c r="BS41" s="9">
        <f t="shared" si="59"/>
        <v>1.4498116164781165</v>
      </c>
      <c r="BT41" s="9">
        <f t="shared" si="59"/>
        <v>1.4407099015269251</v>
      </c>
      <c r="BU41" s="9">
        <f t="shared" si="59"/>
        <v>1.4046290687779635</v>
      </c>
      <c r="BV41" s="9">
        <f t="shared" si="59"/>
        <v>1.38004954821322</v>
      </c>
      <c r="BW41" s="9">
        <f t="shared" si="59"/>
        <v>1.3729483484690916</v>
      </c>
      <c r="BX41" s="9">
        <f t="shared" si="59"/>
        <v>1.3377481494538503</v>
      </c>
      <c r="BY41" s="9">
        <f t="shared" si="59"/>
        <v>1.333808193313663</v>
      </c>
      <c r="BZ41" s="9">
        <f t="shared" si="59"/>
        <v>1.2984597372289615</v>
      </c>
      <c r="CA41" s="9">
        <f t="shared" si="59"/>
        <v>1.2572447385505903</v>
      </c>
      <c r="CB41" s="9">
        <f t="shared" si="59"/>
        <v>1.2390314712387032</v>
      </c>
      <c r="CC41" s="9">
        <f t="shared" si="59"/>
        <v>1.2474022181256545</v>
      </c>
      <c r="CD41" s="9">
        <f t="shared" ref="CD41:EL41" si="60">AVERAGE(CD37:CD40)</f>
        <v>1.2494429877666535</v>
      </c>
      <c r="CE41" s="9">
        <f t="shared" si="60"/>
        <v>1.2384760652689888</v>
      </c>
      <c r="CF41" s="9">
        <f t="shared" si="60"/>
        <v>1.2606507715579014</v>
      </c>
      <c r="CG41" s="9">
        <f t="shared" si="60"/>
        <v>1.2515262304856176</v>
      </c>
      <c r="CH41" s="9">
        <f t="shared" si="60"/>
        <v>1.2400366711557238</v>
      </c>
      <c r="CI41" s="9">
        <f t="shared" si="60"/>
        <v>1.2490209905827687</v>
      </c>
      <c r="CJ41" s="9">
        <f t="shared" si="60"/>
        <v>1.2347097996762455</v>
      </c>
      <c r="CK41" s="9">
        <f t="shared" si="60"/>
        <v>1.2637281974969743</v>
      </c>
      <c r="CL41" s="9">
        <f t="shared" si="60"/>
        <v>1.2233556160285335</v>
      </c>
      <c r="CM41" s="9">
        <f t="shared" si="60"/>
        <v>1.2780372086558085</v>
      </c>
      <c r="CN41" s="9">
        <f t="shared" si="60"/>
        <v>1.2779213120411395</v>
      </c>
      <c r="CO41" s="9">
        <f t="shared" si="60"/>
        <v>1.2563364188661483</v>
      </c>
      <c r="CP41" s="9">
        <f t="shared" si="60"/>
        <v>1.2703692508338591</v>
      </c>
      <c r="CQ41" s="9">
        <f t="shared" si="60"/>
        <v>1.2714110767633209</v>
      </c>
      <c r="CR41" s="9">
        <f t="shared" si="60"/>
        <v>1.2465560430637432</v>
      </c>
      <c r="CS41" s="9">
        <f t="shared" si="60"/>
        <v>1.2456701974973059</v>
      </c>
      <c r="CT41" s="9">
        <f t="shared" si="60"/>
        <v>1.2717691343197306</v>
      </c>
      <c r="CU41" s="9">
        <f t="shared" si="60"/>
        <v>1.264680053602387</v>
      </c>
      <c r="CV41" s="9">
        <f t="shared" si="60"/>
        <v>1.2588177826889437</v>
      </c>
      <c r="CW41" s="9">
        <f t="shared" si="60"/>
        <v>1.2526412289553415</v>
      </c>
      <c r="CX41" s="9">
        <f t="shared" si="60"/>
        <v>1.302596976323666</v>
      </c>
      <c r="CY41" s="9">
        <f t="shared" si="60"/>
        <v>1.2698405366601782</v>
      </c>
      <c r="CZ41" s="9">
        <f t="shared" si="60"/>
        <v>1.2726128504279666</v>
      </c>
      <c r="DA41" s="9">
        <f t="shared" si="60"/>
        <v>1.282990343267828</v>
      </c>
      <c r="DB41" s="9">
        <f t="shared" si="60"/>
        <v>1.2755503154988261</v>
      </c>
      <c r="DC41" s="9">
        <f t="shared" si="60"/>
        <v>1.2792596447296609</v>
      </c>
      <c r="DD41" s="9">
        <f t="shared" si="60"/>
        <v>1.253200953829311</v>
      </c>
      <c r="DE41" s="9">
        <f t="shared" si="60"/>
        <v>1.2801673339884569</v>
      </c>
      <c r="DF41" s="9">
        <f t="shared" si="60"/>
        <v>1.2983268528700891</v>
      </c>
      <c r="DG41" s="9">
        <f t="shared" si="60"/>
        <v>1.2859236224713602</v>
      </c>
      <c r="DH41" s="9">
        <f t="shared" si="60"/>
        <v>1.265887862540735</v>
      </c>
      <c r="DI41" s="9">
        <f t="shared" si="60"/>
        <v>1.2749318779495284</v>
      </c>
      <c r="DJ41" s="9">
        <f t="shared" si="60"/>
        <v>1.2814936879509882</v>
      </c>
      <c r="DK41" s="9">
        <f t="shared" si="60"/>
        <v>1.2935054571370452</v>
      </c>
      <c r="DL41" s="9">
        <f t="shared" si="60"/>
        <v>1.2667667760325765</v>
      </c>
      <c r="DM41" s="9">
        <f t="shared" si="60"/>
        <v>1.3046200238917471</v>
      </c>
      <c r="DN41" s="9">
        <f t="shared" si="60"/>
        <v>1.28041795886276</v>
      </c>
      <c r="DO41" s="9">
        <f t="shared" si="60"/>
        <v>1.3084485180018</v>
      </c>
      <c r="DP41" s="9">
        <f t="shared" si="60"/>
        <v>1.3158926934204709</v>
      </c>
      <c r="DQ41" s="9">
        <f t="shared" si="60"/>
        <v>1.2851257984633375</v>
      </c>
      <c r="DR41" s="9">
        <f t="shared" si="60"/>
        <v>1.2870038343373089</v>
      </c>
      <c r="DS41" s="9">
        <f t="shared" si="60"/>
        <v>1.28752230979522</v>
      </c>
      <c r="DT41" s="9">
        <f t="shared" si="60"/>
        <v>1.2793265695669709</v>
      </c>
      <c r="DU41" s="9">
        <f t="shared" si="60"/>
        <v>1.2800848050173024</v>
      </c>
      <c r="DV41" s="9">
        <f t="shared" si="60"/>
        <v>1.2722378325566424</v>
      </c>
      <c r="DW41" s="9">
        <f t="shared" si="60"/>
        <v>1.2794011907542968</v>
      </c>
      <c r="DX41" s="9">
        <f t="shared" si="60"/>
        <v>1.2831880323193976</v>
      </c>
      <c r="DY41" s="9">
        <f t="shared" si="60"/>
        <v>1.2650353422631779</v>
      </c>
      <c r="DZ41" s="9">
        <f t="shared" si="60"/>
        <v>1.2796156553204843</v>
      </c>
      <c r="EA41" s="9">
        <f t="shared" si="60"/>
        <v>1.2727896579683484</v>
      </c>
      <c r="EB41" s="9">
        <f t="shared" si="60"/>
        <v>1.2720713158941399</v>
      </c>
      <c r="EC41" s="9">
        <f t="shared" si="60"/>
        <v>1.318071131360004</v>
      </c>
      <c r="ED41" s="9">
        <f t="shared" si="60"/>
        <v>1.2936142203744856</v>
      </c>
      <c r="EE41" s="9">
        <f t="shared" si="60"/>
        <v>1.2997191798918266</v>
      </c>
      <c r="EF41" s="9">
        <f t="shared" si="60"/>
        <v>1.2746734666448527</v>
      </c>
      <c r="EG41" s="9">
        <f t="shared" si="60"/>
        <v>1.3070940649138594</v>
      </c>
      <c r="EH41" s="9">
        <f t="shared" si="60"/>
        <v>1.3203398293036914</v>
      </c>
      <c r="EI41" s="9">
        <f t="shared" si="60"/>
        <v>1.3114059736272736</v>
      </c>
      <c r="EJ41" s="9">
        <f t="shared" si="60"/>
        <v>1.284702150365695</v>
      </c>
      <c r="EK41" s="9">
        <f t="shared" si="60"/>
        <v>1.2807545722833384</v>
      </c>
      <c r="EL41" s="9">
        <f t="shared" si="60"/>
        <v>1.2979974492609132</v>
      </c>
      <c r="EN41" s="82"/>
      <c r="EO41" s="85"/>
      <c r="EP41" s="50" t="s">
        <v>10</v>
      </c>
      <c r="EQ41" s="1">
        <f t="shared" ref="EQ41:FB41" si="61">AVERAGE(EQ37:EQ40)</f>
        <v>0.75024670259465387</v>
      </c>
      <c r="ER41" s="1">
        <f t="shared" si="61"/>
        <v>0.64205489294406404</v>
      </c>
      <c r="ES41" s="1">
        <f t="shared" si="61"/>
        <v>0.73852678946431971</v>
      </c>
      <c r="ET41" s="1">
        <f t="shared" si="61"/>
        <v>0.73180157810424118</v>
      </c>
      <c r="EU41" s="1">
        <f t="shared" si="61"/>
        <v>0.76122711587344183</v>
      </c>
      <c r="EV41" s="1">
        <f t="shared" si="61"/>
        <v>0.73807717622586855</v>
      </c>
      <c r="EW41" s="1">
        <f t="shared" si="61"/>
        <v>0.73752411467155954</v>
      </c>
      <c r="EX41" s="1">
        <f t="shared" si="61"/>
        <v>0.70181074655868991</v>
      </c>
      <c r="EY41" s="1">
        <f t="shared" si="61"/>
        <v>0.70520961015213912</v>
      </c>
      <c r="EZ41" s="1">
        <f t="shared" si="61"/>
        <v>0.72702601076419782</v>
      </c>
      <c r="FA41" s="1">
        <f t="shared" si="61"/>
        <v>0.76732882463518126</v>
      </c>
      <c r="FB41" s="1">
        <f t="shared" si="61"/>
        <v>0.75119054236716698</v>
      </c>
    </row>
    <row r="42" spans="3:158" x14ac:dyDescent="0.3">
      <c r="C42" s="82"/>
      <c r="D42" s="86"/>
      <c r="E42" s="22" t="s">
        <v>1</v>
      </c>
      <c r="F42" s="9">
        <f>STDEV(F37:F40)/SQRT(4)</f>
        <v>7.6621255246589514E-3</v>
      </c>
      <c r="G42" s="9">
        <f t="shared" ref="G42:M42" si="62">STDEV(G37:G40)/SQRT(4)</f>
        <v>3.4905989669743454E-2</v>
      </c>
      <c r="H42" s="9">
        <f t="shared" si="62"/>
        <v>1.7034425539177025E-2</v>
      </c>
      <c r="I42" s="9">
        <f t="shared" si="62"/>
        <v>3.2847028151683333E-2</v>
      </c>
      <c r="J42" s="9">
        <f t="shared" si="62"/>
        <v>1.2145409867796842E-2</v>
      </c>
      <c r="K42" s="9">
        <f t="shared" si="62"/>
        <v>1.6459570947523861E-2</v>
      </c>
      <c r="L42" s="9">
        <f t="shared" si="62"/>
        <v>1.5736671415251417E-2</v>
      </c>
      <c r="M42" s="9">
        <f t="shared" si="62"/>
        <v>0</v>
      </c>
      <c r="O42" s="82"/>
      <c r="P42" s="86"/>
      <c r="Q42" s="73" t="s">
        <v>1</v>
      </c>
      <c r="R42" s="9">
        <f t="shared" ref="R42" si="63">STDEV(R37:R40)/SQRT(4)</f>
        <v>3.1691325572720582E-3</v>
      </c>
      <c r="S42" s="9">
        <v>0.24</v>
      </c>
      <c r="T42" s="9">
        <v>0.48</v>
      </c>
      <c r="U42" s="9">
        <v>0.72</v>
      </c>
      <c r="V42" s="9">
        <v>0.96</v>
      </c>
      <c r="W42" s="9">
        <v>1.2</v>
      </c>
      <c r="X42" s="9">
        <v>1.44</v>
      </c>
      <c r="Y42" s="9">
        <v>1.68</v>
      </c>
      <c r="Z42" s="9">
        <v>1.92</v>
      </c>
      <c r="AA42" s="9">
        <v>2.16</v>
      </c>
      <c r="AB42" s="9">
        <v>2.4</v>
      </c>
      <c r="AC42" s="9">
        <v>2.64</v>
      </c>
      <c r="AD42" s="9">
        <v>2.88</v>
      </c>
      <c r="AE42" s="9">
        <v>3.12</v>
      </c>
      <c r="AF42" s="9">
        <v>3.36</v>
      </c>
      <c r="AG42" s="9">
        <v>3.6</v>
      </c>
      <c r="AH42" s="9">
        <v>3.84</v>
      </c>
      <c r="AI42" s="9">
        <v>4.08</v>
      </c>
      <c r="AJ42" s="9">
        <v>4.32</v>
      </c>
      <c r="AK42" s="9">
        <v>4.5599999999999996</v>
      </c>
      <c r="AL42" s="9">
        <v>4.8</v>
      </c>
      <c r="AM42" s="9">
        <v>5.04</v>
      </c>
      <c r="AN42" s="9">
        <v>5.28</v>
      </c>
      <c r="AO42" s="9">
        <v>5.52</v>
      </c>
      <c r="AP42" s="9">
        <v>5.76</v>
      </c>
      <c r="AQ42" s="9">
        <v>6</v>
      </c>
      <c r="AR42" s="9">
        <v>6.24</v>
      </c>
      <c r="AS42" s="9">
        <v>6.48</v>
      </c>
      <c r="AT42" s="9">
        <v>6.72</v>
      </c>
      <c r="AU42" s="9">
        <v>6.96</v>
      </c>
      <c r="AV42" s="9">
        <v>7.2</v>
      </c>
      <c r="AW42" s="9">
        <v>7.44</v>
      </c>
      <c r="AX42" s="9">
        <v>7.68</v>
      </c>
      <c r="AY42" s="9">
        <v>7.92</v>
      </c>
      <c r="AZ42" s="9">
        <v>8.16</v>
      </c>
      <c r="BA42" s="9">
        <v>8.4</v>
      </c>
      <c r="BB42" s="9">
        <v>8.64</v>
      </c>
      <c r="BC42" s="9">
        <v>8.8800000000000008</v>
      </c>
      <c r="BD42" s="9">
        <v>9.1199999999999992</v>
      </c>
      <c r="BE42" s="9">
        <v>9.36</v>
      </c>
      <c r="BF42" s="9">
        <v>9.6</v>
      </c>
      <c r="BG42" s="9">
        <v>9.84</v>
      </c>
      <c r="BH42" s="9">
        <v>10.08</v>
      </c>
      <c r="BI42" s="9">
        <v>10.32</v>
      </c>
      <c r="BJ42" s="9">
        <v>10.56</v>
      </c>
      <c r="BK42" s="9">
        <v>10.8</v>
      </c>
      <c r="BL42" s="9">
        <v>11.04</v>
      </c>
      <c r="BM42" s="9">
        <v>11.28</v>
      </c>
      <c r="BN42" s="9">
        <v>11.52</v>
      </c>
      <c r="BO42" s="9">
        <v>11.76</v>
      </c>
      <c r="BP42" s="9">
        <v>12</v>
      </c>
      <c r="BQ42" s="9">
        <v>12.24</v>
      </c>
      <c r="BR42" s="9">
        <v>12.48</v>
      </c>
      <c r="BS42" s="9">
        <v>12.72</v>
      </c>
      <c r="BT42" s="9">
        <v>12.96</v>
      </c>
      <c r="BU42" s="9">
        <v>13.2</v>
      </c>
      <c r="BV42" s="9">
        <v>13.44</v>
      </c>
      <c r="BW42" s="9">
        <v>13.68</v>
      </c>
      <c r="BX42" s="9">
        <v>13.92</v>
      </c>
      <c r="BY42" s="9">
        <v>14.16</v>
      </c>
      <c r="BZ42" s="9">
        <v>14.4</v>
      </c>
      <c r="CA42" s="9">
        <v>14.64</v>
      </c>
      <c r="CB42" s="9">
        <v>14.88</v>
      </c>
      <c r="CC42" s="9">
        <v>15.12</v>
      </c>
      <c r="CD42" s="9">
        <v>15.36</v>
      </c>
      <c r="CE42" s="9">
        <v>15.6</v>
      </c>
      <c r="CF42" s="9">
        <v>15.84</v>
      </c>
      <c r="CG42" s="9">
        <v>16.079999999999998</v>
      </c>
      <c r="CH42" s="9">
        <v>16.32</v>
      </c>
      <c r="CI42" s="9">
        <v>16.559999999999999</v>
      </c>
      <c r="CJ42" s="9">
        <v>16.8</v>
      </c>
      <c r="CK42" s="9">
        <v>17.04</v>
      </c>
      <c r="CL42" s="9">
        <v>17.28</v>
      </c>
      <c r="CM42" s="9">
        <v>17.52</v>
      </c>
      <c r="CN42" s="9">
        <v>17.760000000000002</v>
      </c>
      <c r="CO42" s="9">
        <v>18</v>
      </c>
      <c r="CP42" s="9">
        <v>18.239999999999998</v>
      </c>
      <c r="CQ42" s="9">
        <v>18.48</v>
      </c>
      <c r="CR42" s="9">
        <v>18.72</v>
      </c>
      <c r="CS42" s="9">
        <v>18.96</v>
      </c>
      <c r="CT42" s="9">
        <v>19.2</v>
      </c>
      <c r="CU42" s="9">
        <v>19.440000000000001</v>
      </c>
      <c r="CV42" s="9">
        <v>19.68</v>
      </c>
      <c r="CW42" s="9">
        <v>19.920000000000002</v>
      </c>
      <c r="CX42" s="9">
        <v>20.16</v>
      </c>
      <c r="CY42" s="9">
        <v>20.399999999999999</v>
      </c>
      <c r="CZ42" s="9">
        <v>20.64</v>
      </c>
      <c r="DA42" s="9">
        <v>20.88</v>
      </c>
      <c r="DB42" s="9">
        <v>21.12</v>
      </c>
      <c r="DC42" s="9">
        <v>21.36</v>
      </c>
      <c r="DD42" s="9">
        <v>21.6</v>
      </c>
      <c r="DE42" s="9">
        <v>21.84</v>
      </c>
      <c r="DF42" s="9">
        <v>22.08</v>
      </c>
      <c r="DG42" s="9">
        <v>22.32</v>
      </c>
      <c r="DH42" s="9">
        <v>22.56</v>
      </c>
      <c r="DI42" s="9">
        <v>22.8</v>
      </c>
      <c r="DJ42" s="9">
        <v>23.04</v>
      </c>
      <c r="DK42" s="9">
        <v>23.28</v>
      </c>
      <c r="DL42" s="9">
        <v>23.52</v>
      </c>
      <c r="DM42" s="9">
        <v>23.76</v>
      </c>
      <c r="DN42" s="9">
        <v>24</v>
      </c>
      <c r="DO42" s="9">
        <v>24.24</v>
      </c>
      <c r="DP42" s="9">
        <v>24.48</v>
      </c>
      <c r="DQ42" s="9">
        <v>24.72</v>
      </c>
      <c r="DR42" s="9">
        <v>24.96</v>
      </c>
      <c r="DS42" s="9">
        <v>25.2</v>
      </c>
      <c r="DT42" s="9">
        <v>25.44</v>
      </c>
      <c r="DU42" s="9">
        <v>25.68</v>
      </c>
      <c r="DV42" s="9">
        <v>25.92</v>
      </c>
      <c r="DW42" s="9">
        <v>26.16</v>
      </c>
      <c r="DX42" s="9">
        <v>26.4</v>
      </c>
      <c r="DY42" s="9">
        <v>26.64</v>
      </c>
      <c r="DZ42" s="9">
        <v>26.88</v>
      </c>
      <c r="EA42" s="9">
        <v>27.12</v>
      </c>
      <c r="EB42" s="9">
        <v>27.36</v>
      </c>
      <c r="EC42" s="9">
        <v>27.6</v>
      </c>
      <c r="ED42" s="9">
        <v>27.84</v>
      </c>
      <c r="EE42" s="9">
        <v>28.08</v>
      </c>
      <c r="EF42" s="9">
        <v>28.32</v>
      </c>
      <c r="EG42" s="9">
        <v>28.56</v>
      </c>
      <c r="EH42" s="9">
        <v>28.8</v>
      </c>
      <c r="EI42" s="9">
        <v>29.04</v>
      </c>
      <c r="EJ42" s="9">
        <v>29.28</v>
      </c>
      <c r="EK42" s="9">
        <v>29.52</v>
      </c>
      <c r="EL42" s="9">
        <v>29.76</v>
      </c>
      <c r="EN42" s="82"/>
      <c r="EO42" s="86"/>
      <c r="EP42" s="73" t="s">
        <v>1</v>
      </c>
      <c r="EQ42" s="1">
        <f>STDEV(EQ37:EQ40)/SQRT(4)</f>
        <v>4.5090759006401623E-2</v>
      </c>
      <c r="ER42" s="1">
        <f t="shared" ref="ER42:EV42" si="64">STDEV(ER37:ER40)/SQRT(4)</f>
        <v>6.6124415421586688E-2</v>
      </c>
      <c r="ES42" s="1">
        <f t="shared" si="64"/>
        <v>4.2279010180217992E-2</v>
      </c>
      <c r="ET42" s="1">
        <f t="shared" si="64"/>
        <v>5.1444241293045825E-2</v>
      </c>
      <c r="EU42" s="1">
        <f t="shared" si="64"/>
        <v>6.3713781543836917E-2</v>
      </c>
      <c r="EV42" s="1">
        <f t="shared" si="64"/>
        <v>4.8572088508219639E-2</v>
      </c>
      <c r="EW42" s="47">
        <f>STDEV(EW37:EW40)/SQRT(4)</f>
        <v>3.0814127257022251E-2</v>
      </c>
      <c r="EX42" s="47">
        <f t="shared" ref="EX42:FB42" si="65">STDEV(EX37:EX40)/SQRT(4)</f>
        <v>2.6935035500653941E-2</v>
      </c>
      <c r="EY42" s="47">
        <f t="shared" si="65"/>
        <v>3.0302011483103665E-2</v>
      </c>
      <c r="EZ42" s="47">
        <f t="shared" si="65"/>
        <v>5.8814682176820267E-2</v>
      </c>
      <c r="FA42" s="47">
        <f t="shared" si="65"/>
        <v>3.977071206167488E-2</v>
      </c>
      <c r="FB42" s="47">
        <f t="shared" si="65"/>
        <v>4.7028454829115537E-2</v>
      </c>
    </row>
    <row r="43" spans="3:158" x14ac:dyDescent="0.3">
      <c r="C43" s="82"/>
      <c r="D43" s="81" t="s">
        <v>7</v>
      </c>
      <c r="E43" s="25">
        <v>5</v>
      </c>
      <c r="F43" s="51">
        <v>-1.9549096354873625E-2</v>
      </c>
      <c r="G43" s="51">
        <v>8.704831397562543E-2</v>
      </c>
      <c r="H43" s="51">
        <v>7.7271356526367976E-2</v>
      </c>
      <c r="I43" s="51">
        <v>0.26580726303653202</v>
      </c>
      <c r="J43" s="51">
        <v>0.43968441970681899</v>
      </c>
      <c r="K43" s="51">
        <v>0.6339410069465804</v>
      </c>
      <c r="L43" s="51">
        <v>0.77847857532037257</v>
      </c>
      <c r="M43" s="51">
        <v>1</v>
      </c>
      <c r="O43" s="82"/>
      <c r="P43" s="81" t="s">
        <v>7</v>
      </c>
      <c r="Q43" s="25">
        <v>5</v>
      </c>
      <c r="R43" s="51">
        <v>-0.11208229263623561</v>
      </c>
      <c r="S43" s="51">
        <v>0.95044596178109308</v>
      </c>
      <c r="T43" s="51">
        <v>1.0418008874643676</v>
      </c>
      <c r="U43" s="51">
        <v>0.94524785303694636</v>
      </c>
      <c r="V43" s="51">
        <v>1.0373585527808971</v>
      </c>
      <c r="W43" s="51">
        <v>0.96496752394338392</v>
      </c>
      <c r="X43" s="51">
        <v>0.97076551723266924</v>
      </c>
      <c r="Y43" s="51">
        <v>0.99904915159000529</v>
      </c>
      <c r="Z43" s="51">
        <v>0.90559660633775207</v>
      </c>
      <c r="AA43" s="51">
        <v>0.93629219266218633</v>
      </c>
      <c r="AB43" s="51">
        <v>0.9547205097760415</v>
      </c>
      <c r="AC43" s="51">
        <v>0.93513913862793641</v>
      </c>
      <c r="AD43" s="51">
        <v>0.96456917199029779</v>
      </c>
      <c r="AE43" s="51">
        <v>0.91404882971623058</v>
      </c>
      <c r="AF43" s="51">
        <v>0.97117454714501561</v>
      </c>
      <c r="AG43" s="51">
        <v>0.97617809393475197</v>
      </c>
      <c r="AH43" s="51">
        <v>0.89046561993390838</v>
      </c>
      <c r="AI43" s="51">
        <v>0.97781969836098148</v>
      </c>
      <c r="AJ43" s="51">
        <v>1.0330566337871823</v>
      </c>
      <c r="AK43" s="51">
        <v>0.98948844890175303</v>
      </c>
      <c r="AL43" s="51">
        <v>0.96613586612141633</v>
      </c>
      <c r="AM43" s="51">
        <v>1.1130277660798022</v>
      </c>
      <c r="AN43" s="51">
        <v>1.0162207301755606</v>
      </c>
      <c r="AO43" s="51">
        <v>1.0066195784363687</v>
      </c>
      <c r="AP43" s="51">
        <v>0.91233881985398091</v>
      </c>
      <c r="AQ43" s="51">
        <v>1.0822081179670646</v>
      </c>
      <c r="AR43" s="51">
        <v>1.0098990030831168</v>
      </c>
      <c r="AS43" s="51">
        <v>0.98632047406001289</v>
      </c>
      <c r="AT43" s="51">
        <v>1.0439413402756756</v>
      </c>
      <c r="AU43" s="51">
        <v>1.1549239469123096</v>
      </c>
      <c r="AV43" s="51">
        <v>1.1360881190245422</v>
      </c>
      <c r="AW43" s="51">
        <v>1.0698565410639815</v>
      </c>
      <c r="AX43" s="51">
        <v>0.97195497042721823</v>
      </c>
      <c r="AY43" s="51">
        <v>0.93573034658171605</v>
      </c>
      <c r="AZ43" s="51">
        <v>0.9988818960974738</v>
      </c>
      <c r="BA43" s="51">
        <v>1.1075288297543828</v>
      </c>
      <c r="BB43" s="51">
        <v>1.0737470862847842</v>
      </c>
      <c r="BC43" s="51">
        <v>1.0457513840586625</v>
      </c>
      <c r="BD43" s="51">
        <v>0.96089374460090116</v>
      </c>
      <c r="BE43" s="51">
        <v>1.0751914487084162</v>
      </c>
      <c r="BF43" s="51">
        <v>1.02386665127508</v>
      </c>
      <c r="BG43" s="51">
        <v>0.95357938068764614</v>
      </c>
      <c r="BH43" s="51">
        <v>0.99710901946648145</v>
      </c>
      <c r="BI43" s="51">
        <v>1.6477002382664834</v>
      </c>
      <c r="BJ43" s="51">
        <v>1.9348148847228923</v>
      </c>
      <c r="BK43" s="51">
        <v>1.6809957369424762</v>
      </c>
      <c r="BL43" s="51">
        <v>1.5885571356726673</v>
      </c>
      <c r="BM43" s="51">
        <v>1.3960718415956066</v>
      </c>
      <c r="BN43" s="51">
        <v>1.2910256343276425</v>
      </c>
      <c r="BO43" s="51">
        <v>1.1800652847140296</v>
      </c>
      <c r="BP43" s="51">
        <v>1.2455262645565672</v>
      </c>
      <c r="BQ43" s="51">
        <v>1.1766899932093629</v>
      </c>
      <c r="BR43" s="51">
        <v>1.2124244912170306</v>
      </c>
      <c r="BS43" s="51">
        <v>1.228302344836667</v>
      </c>
      <c r="BT43" s="51">
        <v>1.2011792230483209</v>
      </c>
      <c r="BU43" s="51">
        <v>1.2676882151422302</v>
      </c>
      <c r="BV43" s="51">
        <v>1.1265735577878129</v>
      </c>
      <c r="BW43" s="51">
        <v>1.120269262525504</v>
      </c>
      <c r="BX43" s="51">
        <v>1.1502845682697742</v>
      </c>
      <c r="BY43" s="51">
        <v>1.0939823100449584</v>
      </c>
      <c r="BZ43" s="51">
        <v>1.0977823972684833</v>
      </c>
      <c r="CA43" s="51">
        <v>1.0815559983648542</v>
      </c>
      <c r="CB43" s="51">
        <v>0.97032435810643558</v>
      </c>
      <c r="CC43" s="51">
        <v>1.0408096249639407</v>
      </c>
      <c r="CD43" s="51">
        <v>1.0775833112396453</v>
      </c>
      <c r="CE43" s="51">
        <v>1.078744871383396</v>
      </c>
      <c r="CF43" s="51">
        <v>1.0634959178793526</v>
      </c>
      <c r="CG43" s="51">
        <v>1.1254436083387072</v>
      </c>
      <c r="CH43" s="51">
        <v>1.089677487700573</v>
      </c>
      <c r="CI43" s="51">
        <v>1.0676693896424632</v>
      </c>
      <c r="CJ43" s="51">
        <v>0.99571455554150812</v>
      </c>
      <c r="CK43" s="51">
        <v>1.0265003926398228</v>
      </c>
      <c r="CL43" s="51">
        <v>0.99534332597541142</v>
      </c>
      <c r="CM43" s="51">
        <v>1.0804755170701226</v>
      </c>
      <c r="CN43" s="51">
        <v>1.0789505745057812</v>
      </c>
      <c r="CO43" s="51">
        <v>1.1211139924333369</v>
      </c>
      <c r="CP43" s="51">
        <v>1.0764550636607668</v>
      </c>
      <c r="CQ43" s="51">
        <v>1.1435434168623229</v>
      </c>
      <c r="CR43" s="51">
        <v>1.0277870221953671</v>
      </c>
      <c r="CS43" s="51">
        <v>1.06268884465837</v>
      </c>
      <c r="CT43" s="51">
        <v>1.1208689529832134</v>
      </c>
      <c r="CU43" s="51">
        <v>1.0810354768493255</v>
      </c>
      <c r="CV43" s="51">
        <v>1.1134871791836367</v>
      </c>
      <c r="CW43" s="51">
        <v>1.1702298941069262</v>
      </c>
      <c r="CX43" s="51">
        <v>1.1227259271154961</v>
      </c>
      <c r="CY43" s="51">
        <v>1.0650698742845213</v>
      </c>
      <c r="CZ43" s="51">
        <v>1.0705134573369404</v>
      </c>
      <c r="DA43" s="51">
        <v>1.1328830987363552</v>
      </c>
      <c r="DB43" s="51">
        <v>1.2142497178628717</v>
      </c>
      <c r="DC43" s="51">
        <v>1.1098101603286974</v>
      </c>
      <c r="DD43" s="51">
        <v>1.0632197560798913</v>
      </c>
      <c r="DE43" s="51">
        <v>1.1819649093463611</v>
      </c>
      <c r="DF43" s="51">
        <v>1.1129439438727078</v>
      </c>
      <c r="DG43" s="51">
        <v>1.1441684317445933</v>
      </c>
      <c r="DH43" s="51">
        <v>1.1490718457191327</v>
      </c>
      <c r="DI43" s="51">
        <v>1.1261150934690773</v>
      </c>
      <c r="DJ43" s="51">
        <v>1.1757630840973365</v>
      </c>
      <c r="DK43" s="51">
        <v>1.1668155558413844</v>
      </c>
      <c r="DL43" s="51">
        <v>1.159612917245076</v>
      </c>
      <c r="DM43" s="51">
        <v>1.1449686967503472</v>
      </c>
      <c r="DN43" s="51">
        <v>1.12422240984607</v>
      </c>
      <c r="DO43" s="51">
        <v>1.1896255808745766</v>
      </c>
      <c r="DP43" s="51">
        <v>1.1344227440674604</v>
      </c>
      <c r="DQ43" s="51">
        <v>1.1905526543470084</v>
      </c>
      <c r="DR43" s="51">
        <v>1.1520916125655507</v>
      </c>
      <c r="DS43" s="51">
        <v>1.1355636143557837</v>
      </c>
      <c r="DT43" s="51">
        <v>1.1606965285327311</v>
      </c>
      <c r="DU43" s="51">
        <v>1.0689470197203046</v>
      </c>
      <c r="DV43" s="51">
        <v>1.2532033906713029</v>
      </c>
      <c r="DW43" s="51">
        <v>1.1989789448723052</v>
      </c>
      <c r="DX43" s="51">
        <v>1.2087155881469909</v>
      </c>
      <c r="DY43" s="51">
        <v>1.2269735557764734</v>
      </c>
      <c r="DZ43" s="51">
        <v>1.2431030788346975</v>
      </c>
      <c r="EA43" s="51">
        <v>1.1233468611211876</v>
      </c>
      <c r="EB43" s="51">
        <v>1.1270427781778483</v>
      </c>
      <c r="EC43" s="51">
        <v>1.2869527717642286</v>
      </c>
      <c r="ED43" s="51">
        <v>1.1575489169730575</v>
      </c>
      <c r="EE43" s="51">
        <v>1.1015315968047572</v>
      </c>
      <c r="EF43" s="51">
        <v>1.1485255990754377</v>
      </c>
      <c r="EG43" s="51">
        <v>1.1294589534639277</v>
      </c>
      <c r="EH43" s="51">
        <v>1.1282152210809657</v>
      </c>
      <c r="EI43" s="51">
        <v>1.1549817229836965</v>
      </c>
      <c r="EJ43" s="51">
        <v>1.1210501395931127</v>
      </c>
      <c r="EK43" s="51">
        <v>1.1395244016726838</v>
      </c>
      <c r="EL43" s="51">
        <v>1.2073861020727268</v>
      </c>
      <c r="EN43" s="82"/>
      <c r="EO43" s="81" t="s">
        <v>7</v>
      </c>
      <c r="EP43" s="25">
        <v>5</v>
      </c>
      <c r="EQ43">
        <v>0.80198694865459297</v>
      </c>
      <c r="ER43">
        <v>0.83023704086016825</v>
      </c>
      <c r="ES43">
        <v>0.76489360181223354</v>
      </c>
      <c r="ET43">
        <v>0.93657165603718751</v>
      </c>
      <c r="EU43">
        <v>1.0115949838435416</v>
      </c>
      <c r="EV43">
        <v>0.9362770416727384</v>
      </c>
      <c r="EW43">
        <v>0.85784076016122002</v>
      </c>
      <c r="EX43">
        <v>0.89525681652512923</v>
      </c>
      <c r="EY43">
        <v>0.85779912193562247</v>
      </c>
      <c r="EZ43">
        <v>0.98621417202402384</v>
      </c>
      <c r="FA43">
        <v>0.89209101101221422</v>
      </c>
      <c r="FB43">
        <v>0.89356783978633691</v>
      </c>
    </row>
    <row r="44" spans="3:158" x14ac:dyDescent="0.3">
      <c r="C44" s="82"/>
      <c r="D44" s="82"/>
      <c r="E44" s="25">
        <v>6</v>
      </c>
      <c r="F44" s="51">
        <v>-4.8378361231169393E-3</v>
      </c>
      <c r="G44" s="51">
        <v>3.0877785084629274E-3</v>
      </c>
      <c r="H44" s="51">
        <v>7.2144627186356045E-2</v>
      </c>
      <c r="I44" s="51">
        <v>0.21180428911253835</v>
      </c>
      <c r="J44" s="51">
        <v>0.41063313674240165</v>
      </c>
      <c r="K44" s="51">
        <v>0.58717045323243866</v>
      </c>
      <c r="L44" s="51">
        <v>0.75494612031967068</v>
      </c>
      <c r="M44" s="51">
        <v>1</v>
      </c>
      <c r="O44" s="82"/>
      <c r="P44" s="82"/>
      <c r="Q44" s="25">
        <v>6</v>
      </c>
      <c r="R44" s="51">
        <v>-0.12683254258618462</v>
      </c>
      <c r="S44" s="51">
        <v>1.1595417782697643</v>
      </c>
      <c r="T44" s="51">
        <v>1.0317387013260662</v>
      </c>
      <c r="U44" s="51">
        <v>1.0278680585087194</v>
      </c>
      <c r="V44" s="51">
        <v>0.97884191176692958</v>
      </c>
      <c r="W44" s="51">
        <v>0.95856132101113778</v>
      </c>
      <c r="X44" s="51">
        <v>1.0096223242612277</v>
      </c>
      <c r="Y44" s="51">
        <v>0.95893595544034582</v>
      </c>
      <c r="Z44" s="51">
        <v>0.9405248256043981</v>
      </c>
      <c r="AA44" s="51">
        <v>0.93934982696989477</v>
      </c>
      <c r="AB44" s="51">
        <v>0.85726954638342356</v>
      </c>
      <c r="AC44" s="51">
        <v>0.84753906720335603</v>
      </c>
      <c r="AD44" s="51">
        <v>0.98383912300543341</v>
      </c>
      <c r="AE44" s="51">
        <v>0.95583414344536</v>
      </c>
      <c r="AF44" s="51">
        <v>0.94943657089936406</v>
      </c>
      <c r="AG44" s="51">
        <v>0.96796475787259251</v>
      </c>
      <c r="AH44" s="51">
        <v>0.92323490008258779</v>
      </c>
      <c r="AI44" s="51">
        <v>1.0234435234746595</v>
      </c>
      <c r="AJ44" s="51">
        <v>0.94828319670294992</v>
      </c>
      <c r="AK44" s="51">
        <v>0.95175462835196123</v>
      </c>
      <c r="AL44" s="51">
        <v>0.86394437350414577</v>
      </c>
      <c r="AM44" s="51">
        <v>0.91273631922368725</v>
      </c>
      <c r="AN44" s="51">
        <v>0.95817146166376688</v>
      </c>
      <c r="AO44" s="51">
        <v>1.0733726827794332</v>
      </c>
      <c r="AP44" s="51">
        <v>1.045221914998625</v>
      </c>
      <c r="AQ44" s="51">
        <v>1.0584897326624316</v>
      </c>
      <c r="AR44" s="51">
        <v>1.0016271174732154</v>
      </c>
      <c r="AS44" s="51">
        <v>1.0935122688614554</v>
      </c>
      <c r="AT44" s="51">
        <v>1.1030719650052783</v>
      </c>
      <c r="AU44" s="51">
        <v>1.1571372900554289</v>
      </c>
      <c r="AV44" s="51">
        <v>0.93557365839808015</v>
      </c>
      <c r="AW44" s="51">
        <v>0.99525133049384129</v>
      </c>
      <c r="AX44" s="51">
        <v>1.0446060903422165</v>
      </c>
      <c r="AY44" s="51">
        <v>1.085091421578624</v>
      </c>
      <c r="AZ44" s="51">
        <v>1.0656199791873791</v>
      </c>
      <c r="BA44" s="51">
        <v>1.0456636173364331</v>
      </c>
      <c r="BB44" s="51">
        <v>1.0321377172513719</v>
      </c>
      <c r="BC44" s="51">
        <v>1.0377067872014596</v>
      </c>
      <c r="BD44" s="51">
        <v>1.0565395975630532</v>
      </c>
      <c r="BE44" s="51">
        <v>0.95963610120830756</v>
      </c>
      <c r="BF44" s="51">
        <v>0.95473329820867159</v>
      </c>
      <c r="BG44" s="51">
        <v>1.1203508483918316</v>
      </c>
      <c r="BH44" s="51">
        <v>0.9862202660310907</v>
      </c>
      <c r="BI44" s="51">
        <v>1.9587890619882347</v>
      </c>
      <c r="BJ44" s="51">
        <v>2.2650108825134474</v>
      </c>
      <c r="BK44" s="51">
        <v>2.0933917496701637</v>
      </c>
      <c r="BL44" s="51">
        <v>2.0287928382375431</v>
      </c>
      <c r="BM44" s="51">
        <v>1.9198816127324949</v>
      </c>
      <c r="BN44" s="51">
        <v>1.7317178007416498</v>
      </c>
      <c r="BO44" s="51">
        <v>1.7374641408881806</v>
      </c>
      <c r="BP44" s="51">
        <v>1.5130587645231808</v>
      </c>
      <c r="BQ44" s="51">
        <v>1.3441193066248738</v>
      </c>
      <c r="BR44" s="51">
        <v>1.3619392938222961</v>
      </c>
      <c r="BS44" s="51">
        <v>1.4185021493380015</v>
      </c>
      <c r="BT44" s="51">
        <v>1.369195624788923</v>
      </c>
      <c r="BU44" s="51">
        <v>1.2910525286572963</v>
      </c>
      <c r="BV44" s="51">
        <v>1.2378689003910617</v>
      </c>
      <c r="BW44" s="51">
        <v>1.2472132300783372</v>
      </c>
      <c r="BX44" s="51">
        <v>1.2613224805746295</v>
      </c>
      <c r="BY44" s="51">
        <v>1.163024171057893</v>
      </c>
      <c r="BZ44" s="51">
        <v>1.2033718731661249</v>
      </c>
      <c r="CA44" s="51">
        <v>1.1642246335122659</v>
      </c>
      <c r="CB44" s="51">
        <v>1.2736866218069192</v>
      </c>
      <c r="CC44" s="51">
        <v>1.2372634729772887</v>
      </c>
      <c r="CD44" s="51">
        <v>1.1732918953924407</v>
      </c>
      <c r="CE44" s="51">
        <v>1.2591525477262968</v>
      </c>
      <c r="CF44" s="51">
        <v>1.2726971846243949</v>
      </c>
      <c r="CG44" s="51">
        <v>1.241746304563935</v>
      </c>
      <c r="CH44" s="51">
        <v>1.2240950780538062</v>
      </c>
      <c r="CI44" s="51">
        <v>1.1897386257427336</v>
      </c>
      <c r="CJ44" s="51">
        <v>1.2336602324954047</v>
      </c>
      <c r="CK44" s="51">
        <v>1.1687621296246917</v>
      </c>
      <c r="CL44" s="51">
        <v>1.2585912518686369</v>
      </c>
      <c r="CM44" s="51">
        <v>1.1407052103517297</v>
      </c>
      <c r="CN44" s="51">
        <v>1.1688753819854529</v>
      </c>
      <c r="CO44" s="51">
        <v>1.2677765460522687</v>
      </c>
      <c r="CP44" s="51">
        <v>1.1406341417864805</v>
      </c>
      <c r="CQ44" s="51">
        <v>1.1892584961613066</v>
      </c>
      <c r="CR44" s="51">
        <v>1.1717491160953613</v>
      </c>
      <c r="CS44" s="51">
        <v>1.1746648259652688</v>
      </c>
      <c r="CT44" s="51">
        <v>1.1361743072474437</v>
      </c>
      <c r="CU44" s="51">
        <v>1.2177127323834867</v>
      </c>
      <c r="CV44" s="51">
        <v>1.2430221078524877</v>
      </c>
      <c r="CW44" s="51">
        <v>1.1716814954957151</v>
      </c>
      <c r="CX44" s="51">
        <v>1.2666726009559874</v>
      </c>
      <c r="CY44" s="51">
        <v>1.1977502232339339</v>
      </c>
      <c r="CZ44" s="51">
        <v>1.293733641090987</v>
      </c>
      <c r="DA44" s="51">
        <v>1.1746976601693266</v>
      </c>
      <c r="DB44" s="51">
        <v>1.1489001444551905</v>
      </c>
      <c r="DC44" s="51">
        <v>1.2794089026596114</v>
      </c>
      <c r="DD44" s="51">
        <v>1.2357772724941407</v>
      </c>
      <c r="DE44" s="51">
        <v>1.2134943239306137</v>
      </c>
      <c r="DF44" s="51">
        <v>1.203497551336288</v>
      </c>
      <c r="DG44" s="51">
        <v>1.2687529246459379</v>
      </c>
      <c r="DH44" s="51">
        <v>1.2580235617183217</v>
      </c>
      <c r="DI44" s="51">
        <v>1.3038585895213946</v>
      </c>
      <c r="DJ44" s="51">
        <v>1.3004082393325018</v>
      </c>
      <c r="DK44" s="51">
        <v>1.2650179309820944</v>
      </c>
      <c r="DL44" s="51">
        <v>1.1785502455606498</v>
      </c>
      <c r="DM44" s="51">
        <v>1.1856023258319486</v>
      </c>
      <c r="DN44" s="51">
        <v>1.2301800165224603</v>
      </c>
      <c r="DO44" s="51">
        <v>1.2259948317539038</v>
      </c>
      <c r="DP44" s="51">
        <v>1.3265289121554682</v>
      </c>
      <c r="DQ44" s="51">
        <v>1.2174707247330583</v>
      </c>
      <c r="DR44" s="51">
        <v>1.2614299766703132</v>
      </c>
      <c r="DS44" s="51">
        <v>1.2435281743388975</v>
      </c>
      <c r="DT44" s="51">
        <v>1.3050930138915657</v>
      </c>
      <c r="DU44" s="51">
        <v>1.375075173417007</v>
      </c>
      <c r="DV44" s="51">
        <v>1.3111432633641751</v>
      </c>
      <c r="DW44" s="51">
        <v>1.2230455624663721</v>
      </c>
      <c r="DX44" s="51">
        <v>1.2492892370832811</v>
      </c>
      <c r="DY44" s="51">
        <v>1.2236227014805514</v>
      </c>
      <c r="DZ44" s="51">
        <v>1.3177663898835965</v>
      </c>
      <c r="EA44" s="51">
        <v>1.310378836878682</v>
      </c>
      <c r="EB44" s="51">
        <v>1.2891015415264004</v>
      </c>
      <c r="EC44" s="51">
        <v>1.2491877580428392</v>
      </c>
      <c r="ED44" s="51">
        <v>1.2920147557229698</v>
      </c>
      <c r="EE44" s="51">
        <v>1.2452142330092293</v>
      </c>
      <c r="EF44" s="51">
        <v>1.2974870154996114</v>
      </c>
      <c r="EG44" s="51">
        <v>1.2850578703282209</v>
      </c>
      <c r="EH44" s="51">
        <v>1.2064958305546329</v>
      </c>
      <c r="EI44" s="51">
        <v>1.302979072319784</v>
      </c>
      <c r="EJ44" s="51">
        <v>1.254340128797607</v>
      </c>
      <c r="EK44" s="51">
        <v>1.2696925671241164</v>
      </c>
      <c r="EL44" s="51">
        <v>1.2151437365546582</v>
      </c>
      <c r="EN44" s="82"/>
      <c r="EO44" s="82"/>
      <c r="EP44" s="25">
        <v>6</v>
      </c>
      <c r="EQ44">
        <v>0.73683655537148895</v>
      </c>
      <c r="ER44">
        <v>0.69390250791468377</v>
      </c>
      <c r="ES44">
        <v>0.76196366197737297</v>
      </c>
      <c r="ET44">
        <v>0.76930036682303848</v>
      </c>
      <c r="EU44">
        <v>0.77290867895360238</v>
      </c>
      <c r="EV44">
        <v>0.72874090192134455</v>
      </c>
      <c r="EW44">
        <v>0.47108374798507491</v>
      </c>
      <c r="EX44">
        <v>0.58138045322367926</v>
      </c>
      <c r="EY44">
        <v>0.67758260632416822</v>
      </c>
      <c r="EZ44">
        <v>0.72619862559688741</v>
      </c>
      <c r="FA44">
        <v>0.75921510943682857</v>
      </c>
      <c r="FB44">
        <v>0.77689665782654371</v>
      </c>
    </row>
    <row r="45" spans="3:158" x14ac:dyDescent="0.3">
      <c r="C45" s="82"/>
      <c r="D45" s="82"/>
      <c r="E45" s="25">
        <v>7</v>
      </c>
      <c r="F45" s="51">
        <v>1.745133991788907E-2</v>
      </c>
      <c r="G45" s="51">
        <v>-2.7906930482667475E-2</v>
      </c>
      <c r="H45" s="51">
        <v>9.5576649094857469E-2</v>
      </c>
      <c r="I45" s="51">
        <v>0.23062795835822056</v>
      </c>
      <c r="J45" s="51">
        <v>0.41130234477407762</v>
      </c>
      <c r="K45" s="51">
        <v>0.60111050201782656</v>
      </c>
      <c r="L45" s="51">
        <v>0.69730514440584901</v>
      </c>
      <c r="M45" s="51">
        <v>1</v>
      </c>
      <c r="O45" s="82"/>
      <c r="P45" s="82"/>
      <c r="Q45" s="25">
        <v>7</v>
      </c>
      <c r="R45" s="51">
        <v>-9.4658324110602557E-2</v>
      </c>
      <c r="S45" s="51">
        <v>1.066565656592646</v>
      </c>
      <c r="T45" s="51">
        <v>0.9500618215847304</v>
      </c>
      <c r="U45" s="51">
        <v>1.0029551789312503</v>
      </c>
      <c r="V45" s="51">
        <v>0.92689510805760256</v>
      </c>
      <c r="W45" s="51">
        <v>0.9354341270760238</v>
      </c>
      <c r="X45" s="51">
        <v>0.95305500345096628</v>
      </c>
      <c r="Y45" s="51">
        <v>0.84485685090374807</v>
      </c>
      <c r="Z45" s="51">
        <v>0.92682076010645975</v>
      </c>
      <c r="AA45" s="51">
        <v>0.90575394550223021</v>
      </c>
      <c r="AB45" s="51">
        <v>0.88130540287102532</v>
      </c>
      <c r="AC45" s="51">
        <v>0.86522341674081238</v>
      </c>
      <c r="AD45" s="51">
        <v>0.8518040007811688</v>
      </c>
      <c r="AE45" s="51">
        <v>0.91023090483903901</v>
      </c>
      <c r="AF45" s="51">
        <v>0.95009767960383729</v>
      </c>
      <c r="AG45" s="51">
        <v>0.9549072244777056</v>
      </c>
      <c r="AH45" s="51">
        <v>0.97648203714346404</v>
      </c>
      <c r="AI45" s="51">
        <v>1.1176000904214449</v>
      </c>
      <c r="AJ45" s="51">
        <v>1.0000019878142112</v>
      </c>
      <c r="AK45" s="51">
        <v>0.92290799039391536</v>
      </c>
      <c r="AL45" s="51">
        <v>0.99442590600415581</v>
      </c>
      <c r="AM45" s="51">
        <v>0.9396511169867322</v>
      </c>
      <c r="AN45" s="51">
        <v>1.0041493534968271</v>
      </c>
      <c r="AO45" s="51">
        <v>1.0284513542552338</v>
      </c>
      <c r="AP45" s="51">
        <v>1.0186841403751081</v>
      </c>
      <c r="AQ45" s="51">
        <v>1.0383741437759542</v>
      </c>
      <c r="AR45" s="51">
        <v>1.0608658529368429</v>
      </c>
      <c r="AS45" s="51">
        <v>1.0840018741717474</v>
      </c>
      <c r="AT45" s="51">
        <v>1.0671852494681227</v>
      </c>
      <c r="AU45" s="51">
        <v>1.0118381073441463</v>
      </c>
      <c r="AV45" s="51">
        <v>1.1014154724295142</v>
      </c>
      <c r="AW45" s="51">
        <v>1.0201807583039784</v>
      </c>
      <c r="AX45" s="51">
        <v>0.95245885982835132</v>
      </c>
      <c r="AY45" s="51">
        <v>1.0897777938170665</v>
      </c>
      <c r="AZ45" s="51">
        <v>1.0743468512817824</v>
      </c>
      <c r="BA45" s="51">
        <v>1.086724533085109</v>
      </c>
      <c r="BB45" s="51">
        <v>1.0661015318251197</v>
      </c>
      <c r="BC45" s="51">
        <v>1.0446132131999779</v>
      </c>
      <c r="BD45" s="51">
        <v>0.95538475165630354</v>
      </c>
      <c r="BE45" s="51">
        <v>1.1312827921976931</v>
      </c>
      <c r="BF45" s="51">
        <v>1.1375635764419008</v>
      </c>
      <c r="BG45" s="51">
        <v>0.99323780341565016</v>
      </c>
      <c r="BH45" s="51">
        <v>1.1563257764103989</v>
      </c>
      <c r="BI45" s="51">
        <v>2.1423693815077862</v>
      </c>
      <c r="BJ45" s="51">
        <v>2.216302749225266</v>
      </c>
      <c r="BK45" s="51">
        <v>2.2636219101864383</v>
      </c>
      <c r="BL45" s="51">
        <v>2.0217755097412353</v>
      </c>
      <c r="BM45" s="51">
        <v>1.9147989846769811</v>
      </c>
      <c r="BN45" s="51">
        <v>1.9580449541340197</v>
      </c>
      <c r="BO45" s="51">
        <v>1.8096324843503506</v>
      </c>
      <c r="BP45" s="51">
        <v>1.90328544124604</v>
      </c>
      <c r="BQ45" s="51">
        <v>1.5864177702687148</v>
      </c>
      <c r="BR45" s="51">
        <v>1.6833222187441332</v>
      </c>
      <c r="BS45" s="51">
        <v>1.5358308004694663</v>
      </c>
      <c r="BT45" s="51">
        <v>1.6078928107517285</v>
      </c>
      <c r="BU45" s="51">
        <v>1.5474795938452937</v>
      </c>
      <c r="BV45" s="51">
        <v>1.423535038491863</v>
      </c>
      <c r="BW45" s="51">
        <v>1.3921422363037799</v>
      </c>
      <c r="BX45" s="51">
        <v>1.613386118485171</v>
      </c>
      <c r="BY45" s="51">
        <v>1.417072733173218</v>
      </c>
      <c r="BZ45" s="51">
        <v>1.5380312684634279</v>
      </c>
      <c r="CA45" s="51">
        <v>1.5001907033742563</v>
      </c>
      <c r="CB45" s="51">
        <v>1.4982621428237983</v>
      </c>
      <c r="CC45" s="51">
        <v>1.4755110537015383</v>
      </c>
      <c r="CD45" s="51">
        <v>1.5163398770359944</v>
      </c>
      <c r="CE45" s="51">
        <v>1.5309219693835796</v>
      </c>
      <c r="CF45" s="51">
        <v>1.4282836056101746</v>
      </c>
      <c r="CG45" s="51">
        <v>1.5279660748843396</v>
      </c>
      <c r="CH45" s="51">
        <v>1.5113331968721464</v>
      </c>
      <c r="CI45" s="51">
        <v>1.4267328329435365</v>
      </c>
      <c r="CJ45" s="51">
        <v>1.4613266339084483</v>
      </c>
      <c r="CK45" s="51">
        <v>1.4819741178871164</v>
      </c>
      <c r="CL45" s="51">
        <v>1.5084781250106898</v>
      </c>
      <c r="CM45" s="51">
        <v>1.5733806503613434</v>
      </c>
      <c r="CN45" s="51">
        <v>1.5069628924516347</v>
      </c>
      <c r="CO45" s="51">
        <v>1.4251667819985532</v>
      </c>
      <c r="CP45" s="51">
        <v>1.4831546106023759</v>
      </c>
      <c r="CQ45" s="51">
        <v>1.4534822396374925</v>
      </c>
      <c r="CR45" s="51">
        <v>1.6049973936113915</v>
      </c>
      <c r="CS45" s="51">
        <v>1.5546933634408766</v>
      </c>
      <c r="CT45" s="51">
        <v>1.4603822153246477</v>
      </c>
      <c r="CU45" s="51">
        <v>1.4386754607049681</v>
      </c>
      <c r="CV45" s="51">
        <v>1.4716582136938809</v>
      </c>
      <c r="CW45" s="51">
        <v>1.4141541135409794</v>
      </c>
      <c r="CX45" s="51">
        <v>1.6100930631797132</v>
      </c>
      <c r="CY45" s="51">
        <v>1.57701302068858</v>
      </c>
      <c r="CZ45" s="51">
        <v>1.5677409233698576</v>
      </c>
      <c r="DA45" s="51">
        <v>1.5336638422884412</v>
      </c>
      <c r="DB45" s="51">
        <v>1.5265959327402008</v>
      </c>
      <c r="DC45" s="51">
        <v>1.536541831895452</v>
      </c>
      <c r="DD45" s="51">
        <v>1.4870552457982829</v>
      </c>
      <c r="DE45" s="51">
        <v>1.5912985726671616</v>
      </c>
      <c r="DF45" s="51">
        <v>1.490783836019002</v>
      </c>
      <c r="DG45" s="51">
        <v>1.5331999241181915</v>
      </c>
      <c r="DH45" s="51">
        <v>1.5928186096141592</v>
      </c>
      <c r="DI45" s="51">
        <v>1.5248611912746155</v>
      </c>
      <c r="DJ45" s="51">
        <v>1.4806633895927697</v>
      </c>
      <c r="DK45" s="51">
        <v>1.5590904850827834</v>
      </c>
      <c r="DL45" s="51">
        <v>1.4860920021600368</v>
      </c>
      <c r="DM45" s="51">
        <v>1.4690150952457561</v>
      </c>
      <c r="DN45" s="51">
        <v>1.5909431060981933</v>
      </c>
      <c r="DO45" s="51">
        <v>1.4631142139453921</v>
      </c>
      <c r="DP45" s="51">
        <v>1.618661140936718</v>
      </c>
      <c r="DQ45" s="51">
        <v>1.5272835451552302</v>
      </c>
      <c r="DR45" s="51">
        <v>1.5737890761123359</v>
      </c>
      <c r="DS45" s="51">
        <v>1.5863484625074851</v>
      </c>
      <c r="DT45" s="51">
        <v>1.4212152407520431</v>
      </c>
      <c r="DU45" s="51">
        <v>1.5769841445703301</v>
      </c>
      <c r="DV45" s="51">
        <v>1.6052318004194317</v>
      </c>
      <c r="DW45" s="51">
        <v>1.5351028996840761</v>
      </c>
      <c r="DX45" s="51">
        <v>1.477844467378997</v>
      </c>
      <c r="DY45" s="51">
        <v>1.4471014886401612</v>
      </c>
      <c r="DZ45" s="51">
        <v>1.4889141107172417</v>
      </c>
      <c r="EA45" s="51">
        <v>1.569825856877382</v>
      </c>
      <c r="EB45" s="51">
        <v>1.6145931827497595</v>
      </c>
      <c r="EC45" s="51">
        <v>1.623282444607657</v>
      </c>
      <c r="ED45" s="51">
        <v>1.5814669721983385</v>
      </c>
      <c r="EE45" s="51">
        <v>1.565472119266264</v>
      </c>
      <c r="EF45" s="51">
        <v>1.4777639928052289</v>
      </c>
      <c r="EG45" s="51">
        <v>1.4146561346355784</v>
      </c>
      <c r="EH45" s="51">
        <v>1.568097357772003</v>
      </c>
      <c r="EI45" s="51">
        <v>1.4071172064159339</v>
      </c>
      <c r="EJ45" s="51">
        <v>1.4177095102966899</v>
      </c>
      <c r="EK45" s="51">
        <v>1.6316905293659119</v>
      </c>
      <c r="EL45" s="51">
        <v>1.6028336305885695</v>
      </c>
      <c r="EN45" s="82"/>
      <c r="EO45" s="82"/>
      <c r="EP45" s="25">
        <v>7</v>
      </c>
      <c r="EQ45">
        <v>0.84133904036925855</v>
      </c>
      <c r="ER45">
        <v>0.69792711315429157</v>
      </c>
      <c r="ES45">
        <v>0.76841316034934337</v>
      </c>
      <c r="ET45">
        <v>0.71141909704634665</v>
      </c>
      <c r="EU45">
        <v>0.72524838756156484</v>
      </c>
      <c r="EV45">
        <v>0.6751878339865458</v>
      </c>
      <c r="EW45">
        <v>0.7598631718827028</v>
      </c>
      <c r="EX45">
        <v>0.56646251202564335</v>
      </c>
      <c r="EY45">
        <v>0.6999116901283271</v>
      </c>
      <c r="EZ45">
        <v>0.85687867748666502</v>
      </c>
      <c r="FA45">
        <v>0.82718626933953987</v>
      </c>
      <c r="FB45">
        <v>0.67223583106470974</v>
      </c>
    </row>
    <row r="46" spans="3:158" x14ac:dyDescent="0.3">
      <c r="C46" s="82"/>
      <c r="D46" s="82"/>
      <c r="E46" s="25">
        <v>8</v>
      </c>
      <c r="F46" s="51">
        <v>-1.5335062560492841E-2</v>
      </c>
      <c r="G46" s="51">
        <v>1.0158439323821518E-2</v>
      </c>
      <c r="H46" s="51">
        <v>5.1109228470951285E-2</v>
      </c>
      <c r="I46" s="51">
        <v>0.20247308664210276</v>
      </c>
      <c r="J46" s="51">
        <v>0.36914743097326613</v>
      </c>
      <c r="K46" s="51">
        <v>0.59071510329870491</v>
      </c>
      <c r="L46" s="51">
        <v>0.81523845783896398</v>
      </c>
      <c r="M46" s="51">
        <v>1</v>
      </c>
      <c r="O46" s="82"/>
      <c r="P46" s="82"/>
      <c r="Q46" s="25">
        <v>8</v>
      </c>
      <c r="R46" s="51">
        <v>-0.11808231623754617</v>
      </c>
      <c r="S46" s="51">
        <v>1.1666657799297242</v>
      </c>
      <c r="T46" s="51">
        <v>1.1002695139412448</v>
      </c>
      <c r="U46" s="51">
        <v>1.0941089222056879</v>
      </c>
      <c r="V46" s="51">
        <v>1.061171858406136</v>
      </c>
      <c r="W46" s="51">
        <v>1.0424842407670181</v>
      </c>
      <c r="X46" s="51">
        <v>0.98563681427655647</v>
      </c>
      <c r="Y46" s="51">
        <v>0.91654569921998685</v>
      </c>
      <c r="Z46" s="51">
        <v>0.96265088803138943</v>
      </c>
      <c r="AA46" s="51">
        <v>0.91059797265307729</v>
      </c>
      <c r="AB46" s="51">
        <v>0.9394285585803237</v>
      </c>
      <c r="AC46" s="51">
        <v>0.98515244768372423</v>
      </c>
      <c r="AD46" s="51">
        <v>0.93119966740765303</v>
      </c>
      <c r="AE46" s="51">
        <v>1.0209618815239219</v>
      </c>
      <c r="AF46" s="51">
        <v>1.0986842758023216</v>
      </c>
      <c r="AG46" s="51">
        <v>0.98741520306002961</v>
      </c>
      <c r="AH46" s="51">
        <v>0.97850958224393303</v>
      </c>
      <c r="AI46" s="51">
        <v>0.97114704118510253</v>
      </c>
      <c r="AJ46" s="51">
        <v>1.0098516674423974</v>
      </c>
      <c r="AK46" s="51">
        <v>0.99114327931621293</v>
      </c>
      <c r="AL46" s="51">
        <v>0.90227096804046647</v>
      </c>
      <c r="AM46" s="51">
        <v>0.94792613807295112</v>
      </c>
      <c r="AN46" s="51">
        <v>0.97149366738216081</v>
      </c>
      <c r="AO46" s="51">
        <v>0.88581282116559767</v>
      </c>
      <c r="AP46" s="51">
        <v>0.89309645218096323</v>
      </c>
      <c r="AQ46" s="51">
        <v>0.94809546155267099</v>
      </c>
      <c r="AR46" s="51">
        <v>0.95930747636696589</v>
      </c>
      <c r="AS46" s="51">
        <v>0.98408279628124218</v>
      </c>
      <c r="AT46" s="51">
        <v>1.0543043691171154</v>
      </c>
      <c r="AU46" s="51">
        <v>1.0348887831141236</v>
      </c>
      <c r="AV46" s="51">
        <v>0.95288129867880567</v>
      </c>
      <c r="AW46" s="51">
        <v>0.97359993919093879</v>
      </c>
      <c r="AX46" s="51">
        <v>1.0453458894310577</v>
      </c>
      <c r="AY46" s="51">
        <v>1.0697239872697841</v>
      </c>
      <c r="AZ46" s="51">
        <v>0.97406819201857753</v>
      </c>
      <c r="BA46" s="51">
        <v>1.0440055420798819</v>
      </c>
      <c r="BB46" s="51">
        <v>1.0596197938061047</v>
      </c>
      <c r="BC46" s="51">
        <v>1.0443925663559293</v>
      </c>
      <c r="BD46" s="51">
        <v>0.99951266011748885</v>
      </c>
      <c r="BE46" s="51">
        <v>0.96401837436633153</v>
      </c>
      <c r="BF46" s="51">
        <v>1.035327907053704</v>
      </c>
      <c r="BG46" s="51">
        <v>1.1271874453866908</v>
      </c>
      <c r="BH46" s="51">
        <v>0.97541217729400209</v>
      </c>
      <c r="BI46" s="51">
        <v>2.2608863250777005</v>
      </c>
      <c r="BJ46" s="51">
        <v>2.6258504667637559</v>
      </c>
      <c r="BK46" s="51">
        <v>2.6275216386904088</v>
      </c>
      <c r="BL46" s="51">
        <v>2.4619030715499983</v>
      </c>
      <c r="BM46" s="51">
        <v>2.3682582381987385</v>
      </c>
      <c r="BN46" s="51">
        <v>2.12601826297472</v>
      </c>
      <c r="BO46" s="51">
        <v>1.8915635495306329</v>
      </c>
      <c r="BP46" s="51">
        <v>1.8301081458665507</v>
      </c>
      <c r="BQ46" s="51">
        <v>1.6282994351971685</v>
      </c>
      <c r="BR46" s="51">
        <v>1.6326218214509371</v>
      </c>
      <c r="BS46" s="51">
        <v>1.5290020892211853</v>
      </c>
      <c r="BT46" s="51">
        <v>1.4107762972953797</v>
      </c>
      <c r="BU46" s="51">
        <v>1.3525536449796347</v>
      </c>
      <c r="BV46" s="51">
        <v>1.4711684934402685</v>
      </c>
      <c r="BW46" s="51">
        <v>1.4119821049559438</v>
      </c>
      <c r="BX46" s="51">
        <v>1.2657452218732848</v>
      </c>
      <c r="BY46" s="51">
        <v>1.3029394049963081</v>
      </c>
      <c r="BZ46" s="51">
        <v>1.1556243564081976</v>
      </c>
      <c r="CA46" s="51">
        <v>1.3551540254248273</v>
      </c>
      <c r="CB46" s="51">
        <v>1.2639163634666224</v>
      </c>
      <c r="CC46" s="51">
        <v>1.36738536239705</v>
      </c>
      <c r="CD46" s="51">
        <v>1.2693454664717443</v>
      </c>
      <c r="CE46" s="51">
        <v>1.3035285689981775</v>
      </c>
      <c r="CF46" s="51">
        <v>1.2892573082485084</v>
      </c>
      <c r="CG46" s="51">
        <v>1.3647401859011736</v>
      </c>
      <c r="CH46" s="51">
        <v>1.3377642619967605</v>
      </c>
      <c r="CI46" s="51">
        <v>1.2664705218002938</v>
      </c>
      <c r="CJ46" s="51">
        <v>1.408166147286571</v>
      </c>
      <c r="CK46" s="51">
        <v>1.3696943697453416</v>
      </c>
      <c r="CL46" s="51">
        <v>1.3394327945758784</v>
      </c>
      <c r="CM46" s="51">
        <v>1.3168637773024412</v>
      </c>
      <c r="CN46" s="51">
        <v>1.2577293034565682</v>
      </c>
      <c r="CO46" s="51">
        <v>1.2962419946370147</v>
      </c>
      <c r="CP46" s="51">
        <v>1.3674415065686869</v>
      </c>
      <c r="CQ46" s="51">
        <v>1.4091667640801182</v>
      </c>
      <c r="CR46" s="51">
        <v>1.3985244177428553</v>
      </c>
      <c r="CS46" s="51">
        <v>1.4516505558945629</v>
      </c>
      <c r="CT46" s="51">
        <v>1.382867816376544</v>
      </c>
      <c r="CU46" s="51">
        <v>1.4189236289017149</v>
      </c>
      <c r="CV46" s="51">
        <v>1.3315792770261494</v>
      </c>
      <c r="CW46" s="51">
        <v>1.3291083060835422</v>
      </c>
      <c r="CX46" s="51">
        <v>1.3693758749487797</v>
      </c>
      <c r="CY46" s="51">
        <v>1.4253776831470182</v>
      </c>
      <c r="CZ46" s="51">
        <v>1.3159298360588358</v>
      </c>
      <c r="DA46" s="51">
        <v>1.4230358608251477</v>
      </c>
      <c r="DB46" s="51">
        <v>1.3610372378616198</v>
      </c>
      <c r="DC46" s="51">
        <v>1.4431450693734504</v>
      </c>
      <c r="DD46" s="51">
        <v>1.4118590103374453</v>
      </c>
      <c r="DE46" s="51">
        <v>1.4219240755325651</v>
      </c>
      <c r="DF46" s="51">
        <v>1.3904311834409431</v>
      </c>
      <c r="DG46" s="51">
        <v>1.4143843887239191</v>
      </c>
      <c r="DH46" s="51">
        <v>1.3483612273404273</v>
      </c>
      <c r="DI46" s="51">
        <v>1.3948416725428432</v>
      </c>
      <c r="DJ46" s="51">
        <v>1.4699754070183271</v>
      </c>
      <c r="DK46" s="51">
        <v>1.4654868105681158</v>
      </c>
      <c r="DL46" s="51">
        <v>1.4816486695808546</v>
      </c>
      <c r="DM46" s="51">
        <v>1.3685699822476129</v>
      </c>
      <c r="DN46" s="51">
        <v>1.4126652681565652</v>
      </c>
      <c r="DO46" s="51">
        <v>1.4396118949760375</v>
      </c>
      <c r="DP46" s="51">
        <v>1.462045968265439</v>
      </c>
      <c r="DQ46" s="51">
        <v>1.4739299350555235</v>
      </c>
      <c r="DR46" s="51">
        <v>1.4559183986409003</v>
      </c>
      <c r="DS46" s="51">
        <v>1.4018758966515399</v>
      </c>
      <c r="DT46" s="51">
        <v>1.4696915460419415</v>
      </c>
      <c r="DU46" s="51">
        <v>1.347337171332214</v>
      </c>
      <c r="DV46" s="51">
        <v>1.4101366272004572</v>
      </c>
      <c r="DW46" s="51">
        <v>1.3992505589248658</v>
      </c>
      <c r="DX46" s="51">
        <v>1.4926489180066838</v>
      </c>
      <c r="DY46" s="51">
        <v>1.4683666799834072</v>
      </c>
      <c r="DZ46" s="51">
        <v>1.3952195922262502</v>
      </c>
      <c r="EA46" s="51">
        <v>1.4903803972543355</v>
      </c>
      <c r="EB46" s="51">
        <v>1.522784776556934</v>
      </c>
      <c r="EC46" s="51">
        <v>1.504472857910603</v>
      </c>
      <c r="ED46" s="51">
        <v>1.4909086798325737</v>
      </c>
      <c r="EE46" s="51">
        <v>1.4371581880907078</v>
      </c>
      <c r="EF46" s="51">
        <v>1.3747451977818337</v>
      </c>
      <c r="EG46" s="51">
        <v>1.431792523733536</v>
      </c>
      <c r="EH46" s="51">
        <v>1.4236085164891688</v>
      </c>
      <c r="EI46" s="51">
        <v>1.4052447360048272</v>
      </c>
      <c r="EJ46" s="51">
        <v>1.4968432286950277</v>
      </c>
      <c r="EK46" s="51">
        <v>1.5306852695456199</v>
      </c>
      <c r="EL46" s="51">
        <v>1.5054176080179411</v>
      </c>
      <c r="EN46" s="82"/>
      <c r="EO46" s="82"/>
      <c r="EP46" s="25">
        <v>8</v>
      </c>
      <c r="EQ46">
        <v>0.52595976822911872</v>
      </c>
      <c r="ER46">
        <v>0.71694818041138841</v>
      </c>
      <c r="ES46">
        <v>0.70429896113983881</v>
      </c>
      <c r="ET46">
        <v>0.65195047067273793</v>
      </c>
      <c r="EU46">
        <v>0.80088713495974329</v>
      </c>
      <c r="EV46">
        <v>0.79724730698620927</v>
      </c>
      <c r="EW46">
        <v>0.58375341939681114</v>
      </c>
      <c r="EX46">
        <v>0.58766083031361083</v>
      </c>
      <c r="EY46">
        <v>0.67061974463956409</v>
      </c>
      <c r="EZ46">
        <v>0.63240408622049582</v>
      </c>
      <c r="FA46">
        <v>0.74713899823447294</v>
      </c>
      <c r="FB46">
        <v>0.74681370492260923</v>
      </c>
    </row>
    <row r="47" spans="3:158" x14ac:dyDescent="0.3">
      <c r="C47" s="82"/>
      <c r="D47" s="82"/>
      <c r="E47" s="25" t="s">
        <v>10</v>
      </c>
      <c r="F47" s="9">
        <f>AVERAGE(F44,F45,F46)</f>
        <v>-9.0718625524023654E-4</v>
      </c>
      <c r="G47" s="9">
        <f t="shared" ref="G47" si="66">AVERAGE(G44,G45,G46)</f>
        <v>-4.886904216794343E-3</v>
      </c>
      <c r="H47" s="9">
        <f t="shared" ref="H47" si="67">AVERAGE(H44,H45,H46)</f>
        <v>7.2943501584054937E-2</v>
      </c>
      <c r="I47" s="9">
        <f t="shared" ref="I47" si="68">AVERAGE(I44,I45,I46)</f>
        <v>0.21496844470428722</v>
      </c>
      <c r="J47" s="9">
        <f t="shared" ref="J47" si="69">AVERAGE(J44,J45,J46)</f>
        <v>0.39702763749658176</v>
      </c>
      <c r="K47" s="9">
        <f t="shared" ref="K47" si="70">AVERAGE(K44,K45,K46)</f>
        <v>0.59299868618299012</v>
      </c>
      <c r="L47" s="9">
        <f t="shared" ref="L47" si="71">AVERAGE(L44,L45,L46)</f>
        <v>0.75582990752149459</v>
      </c>
      <c r="M47" s="9">
        <f t="shared" ref="M47" si="72">AVERAGE(M44,M45,M46)</f>
        <v>1</v>
      </c>
      <c r="O47" s="82"/>
      <c r="P47" s="82"/>
      <c r="Q47" s="25" t="s">
        <v>10</v>
      </c>
      <c r="R47" s="9">
        <f>AVERAGE(R43:R46)</f>
        <v>-0.11291386889264224</v>
      </c>
      <c r="S47" s="9">
        <f t="shared" ref="S47:CC47" si="73">AVERAGE(S43:S46)</f>
        <v>1.0858047941433069</v>
      </c>
      <c r="T47" s="9">
        <f t="shared" si="73"/>
        <v>1.0309677310791021</v>
      </c>
      <c r="U47" s="9">
        <f t="shared" si="73"/>
        <v>1.017545003170651</v>
      </c>
      <c r="V47" s="9">
        <f t="shared" si="73"/>
        <v>1.0010668577528912</v>
      </c>
      <c r="W47" s="9">
        <f t="shared" si="73"/>
        <v>0.97536180319939092</v>
      </c>
      <c r="X47" s="9">
        <f t="shared" si="73"/>
        <v>0.97976991480535491</v>
      </c>
      <c r="Y47" s="9">
        <f t="shared" si="73"/>
        <v>0.92984691428852151</v>
      </c>
      <c r="Z47" s="9">
        <f t="shared" si="73"/>
        <v>0.93389827001999981</v>
      </c>
      <c r="AA47" s="9">
        <f t="shared" si="73"/>
        <v>0.92299848444684718</v>
      </c>
      <c r="AB47" s="9">
        <f t="shared" si="73"/>
        <v>0.90818100440270355</v>
      </c>
      <c r="AC47" s="9">
        <f t="shared" si="73"/>
        <v>0.90826351756395729</v>
      </c>
      <c r="AD47" s="9">
        <f t="shared" si="73"/>
        <v>0.93285299079613826</v>
      </c>
      <c r="AE47" s="9">
        <f t="shared" si="73"/>
        <v>0.95026893988113792</v>
      </c>
      <c r="AF47" s="9">
        <f t="shared" si="73"/>
        <v>0.99234826836263457</v>
      </c>
      <c r="AG47" s="9">
        <f t="shared" si="73"/>
        <v>0.97161631983626995</v>
      </c>
      <c r="AH47" s="9">
        <f t="shared" si="73"/>
        <v>0.94217303485097326</v>
      </c>
      <c r="AI47" s="9">
        <f t="shared" si="73"/>
        <v>1.0225025883605472</v>
      </c>
      <c r="AJ47" s="9">
        <f t="shared" si="73"/>
        <v>0.99779837143668515</v>
      </c>
      <c r="AK47" s="9">
        <f t="shared" si="73"/>
        <v>0.96382358674096058</v>
      </c>
      <c r="AL47" s="9">
        <f t="shared" si="73"/>
        <v>0.93169427841754615</v>
      </c>
      <c r="AM47" s="9">
        <f t="shared" si="73"/>
        <v>0.97833533509079318</v>
      </c>
      <c r="AN47" s="9">
        <f t="shared" si="73"/>
        <v>0.9875088031795789</v>
      </c>
      <c r="AO47" s="9">
        <f t="shared" si="73"/>
        <v>0.99856410915915828</v>
      </c>
      <c r="AP47" s="9">
        <f t="shared" si="73"/>
        <v>0.96733533185216924</v>
      </c>
      <c r="AQ47" s="9">
        <f t="shared" si="73"/>
        <v>1.0317918639895303</v>
      </c>
      <c r="AR47" s="9">
        <f t="shared" si="73"/>
        <v>1.0079248624650352</v>
      </c>
      <c r="AS47" s="9">
        <f t="shared" si="73"/>
        <v>1.0369793533436145</v>
      </c>
      <c r="AT47" s="9">
        <f t="shared" si="73"/>
        <v>1.0671257309665481</v>
      </c>
      <c r="AU47" s="9">
        <f t="shared" si="73"/>
        <v>1.089697031856502</v>
      </c>
      <c r="AV47" s="9">
        <f t="shared" si="73"/>
        <v>1.0314896371327356</v>
      </c>
      <c r="AW47" s="9">
        <f t="shared" si="73"/>
        <v>1.0147221422631849</v>
      </c>
      <c r="AX47" s="9">
        <f t="shared" si="73"/>
        <v>1.0035914525072109</v>
      </c>
      <c r="AY47" s="9">
        <f t="shared" si="73"/>
        <v>1.0450808873117976</v>
      </c>
      <c r="AZ47" s="9">
        <f t="shared" si="73"/>
        <v>1.0282292296463034</v>
      </c>
      <c r="BA47" s="9">
        <f t="shared" si="73"/>
        <v>1.0709806305639515</v>
      </c>
      <c r="BB47" s="9">
        <f t="shared" si="73"/>
        <v>1.0579015322918452</v>
      </c>
      <c r="BC47" s="9">
        <f t="shared" si="73"/>
        <v>1.0431159877040073</v>
      </c>
      <c r="BD47" s="9">
        <f t="shared" si="73"/>
        <v>0.9930826884844367</v>
      </c>
      <c r="BE47" s="9">
        <f t="shared" si="73"/>
        <v>1.0325321791201869</v>
      </c>
      <c r="BF47" s="9">
        <f t="shared" si="73"/>
        <v>1.0378728582448391</v>
      </c>
      <c r="BG47" s="9">
        <f t="shared" si="73"/>
        <v>1.0485888694704548</v>
      </c>
      <c r="BH47" s="9">
        <f t="shared" si="73"/>
        <v>1.0287668098004934</v>
      </c>
      <c r="BI47" s="9">
        <f t="shared" si="73"/>
        <v>2.0024362517100514</v>
      </c>
      <c r="BJ47" s="9">
        <f t="shared" si="73"/>
        <v>2.2604947458063407</v>
      </c>
      <c r="BK47" s="9">
        <f t="shared" si="73"/>
        <v>2.1663827588723716</v>
      </c>
      <c r="BL47" s="9">
        <f t="shared" si="73"/>
        <v>2.0252571388003613</v>
      </c>
      <c r="BM47" s="9">
        <f t="shared" si="73"/>
        <v>1.8997526693009554</v>
      </c>
      <c r="BN47" s="9">
        <f t="shared" si="73"/>
        <v>1.7767016630445078</v>
      </c>
      <c r="BO47" s="9">
        <f t="shared" si="73"/>
        <v>1.6546813648707985</v>
      </c>
      <c r="BP47" s="9">
        <f t="shared" si="73"/>
        <v>1.6229946540480846</v>
      </c>
      <c r="BQ47" s="9">
        <f t="shared" si="73"/>
        <v>1.4338816263250298</v>
      </c>
      <c r="BR47" s="9">
        <f t="shared" si="73"/>
        <v>1.4725769563085993</v>
      </c>
      <c r="BS47" s="9">
        <f t="shared" si="73"/>
        <v>1.4279093459663301</v>
      </c>
      <c r="BT47" s="9">
        <f t="shared" si="73"/>
        <v>1.3972609889710881</v>
      </c>
      <c r="BU47" s="9">
        <f t="shared" si="73"/>
        <v>1.3646934956561136</v>
      </c>
      <c r="BV47" s="9">
        <f t="shared" si="73"/>
        <v>1.3147864975277517</v>
      </c>
      <c r="BW47" s="9">
        <f t="shared" si="73"/>
        <v>1.2929017084658911</v>
      </c>
      <c r="BX47" s="9">
        <f t="shared" si="73"/>
        <v>1.3226845973007149</v>
      </c>
      <c r="BY47" s="9">
        <f t="shared" si="73"/>
        <v>1.2442546548180944</v>
      </c>
      <c r="BZ47" s="9">
        <f t="shared" si="73"/>
        <v>1.2487024738265584</v>
      </c>
      <c r="CA47" s="9">
        <f t="shared" si="73"/>
        <v>1.275281340169051</v>
      </c>
      <c r="CB47" s="9">
        <f t="shared" si="73"/>
        <v>1.2515473715509438</v>
      </c>
      <c r="CC47" s="9">
        <f t="shared" si="73"/>
        <v>1.2802423785099544</v>
      </c>
      <c r="CD47" s="9">
        <f t="shared" ref="CD47:EL47" si="74">AVERAGE(CD43:CD46)</f>
        <v>1.2591401375349562</v>
      </c>
      <c r="CE47" s="9">
        <f t="shared" si="74"/>
        <v>1.2930869893728625</v>
      </c>
      <c r="CF47" s="9">
        <f t="shared" si="74"/>
        <v>1.2634335040906077</v>
      </c>
      <c r="CG47" s="9">
        <f t="shared" si="74"/>
        <v>1.3149740434220389</v>
      </c>
      <c r="CH47" s="9">
        <f t="shared" si="74"/>
        <v>1.2907175061558216</v>
      </c>
      <c r="CI47" s="9">
        <f t="shared" si="74"/>
        <v>1.2376528425322568</v>
      </c>
      <c r="CJ47" s="9">
        <f t="shared" si="74"/>
        <v>1.274716892307983</v>
      </c>
      <c r="CK47" s="9">
        <f t="shared" si="74"/>
        <v>1.2617327524742432</v>
      </c>
      <c r="CL47" s="9">
        <f t="shared" si="74"/>
        <v>1.2754613743576542</v>
      </c>
      <c r="CM47" s="9">
        <f t="shared" si="74"/>
        <v>1.2778562887714093</v>
      </c>
      <c r="CN47" s="9">
        <f t="shared" si="74"/>
        <v>1.2531295380998593</v>
      </c>
      <c r="CO47" s="9">
        <f t="shared" si="74"/>
        <v>1.2775748287802933</v>
      </c>
      <c r="CP47" s="9">
        <f t="shared" si="74"/>
        <v>1.2669213306545775</v>
      </c>
      <c r="CQ47" s="9">
        <f t="shared" si="74"/>
        <v>1.2988627291853101</v>
      </c>
      <c r="CR47" s="9">
        <f t="shared" si="74"/>
        <v>1.3007644874112438</v>
      </c>
      <c r="CS47" s="9">
        <f t="shared" si="74"/>
        <v>1.3109243974897697</v>
      </c>
      <c r="CT47" s="9">
        <f t="shared" si="74"/>
        <v>1.2750733229829623</v>
      </c>
      <c r="CU47" s="9">
        <f t="shared" si="74"/>
        <v>1.2890868247098739</v>
      </c>
      <c r="CV47" s="9">
        <f t="shared" si="74"/>
        <v>1.2899366944390387</v>
      </c>
      <c r="CW47" s="9">
        <f t="shared" si="74"/>
        <v>1.2712934523067907</v>
      </c>
      <c r="CX47" s="9">
        <f t="shared" si="74"/>
        <v>1.3422168665499941</v>
      </c>
      <c r="CY47" s="9">
        <f t="shared" si="74"/>
        <v>1.3163027003385133</v>
      </c>
      <c r="CZ47" s="9">
        <f t="shared" si="74"/>
        <v>1.3119794644641551</v>
      </c>
      <c r="DA47" s="9">
        <f t="shared" si="74"/>
        <v>1.3160701155048178</v>
      </c>
      <c r="DB47" s="9">
        <f t="shared" si="74"/>
        <v>1.3126957582299708</v>
      </c>
      <c r="DC47" s="9">
        <f t="shared" si="74"/>
        <v>1.3422264910643027</v>
      </c>
      <c r="DD47" s="9">
        <f t="shared" si="74"/>
        <v>1.29947782117744</v>
      </c>
      <c r="DE47" s="9">
        <f t="shared" si="74"/>
        <v>1.3521704703691753</v>
      </c>
      <c r="DF47" s="9">
        <f t="shared" si="74"/>
        <v>1.2994141286672352</v>
      </c>
      <c r="DG47" s="9">
        <f t="shared" si="74"/>
        <v>1.3401264173081604</v>
      </c>
      <c r="DH47" s="9">
        <f t="shared" si="74"/>
        <v>1.3370688110980102</v>
      </c>
      <c r="DI47" s="9">
        <f t="shared" si="74"/>
        <v>1.3374191367019825</v>
      </c>
      <c r="DJ47" s="9">
        <f t="shared" si="74"/>
        <v>1.3567025300102338</v>
      </c>
      <c r="DK47" s="9">
        <f t="shared" si="74"/>
        <v>1.3641026956185944</v>
      </c>
      <c r="DL47" s="9">
        <f t="shared" si="74"/>
        <v>1.3264759586366544</v>
      </c>
      <c r="DM47" s="9">
        <f t="shared" si="74"/>
        <v>1.2920390250189162</v>
      </c>
      <c r="DN47" s="9">
        <f t="shared" si="74"/>
        <v>1.3395027001558222</v>
      </c>
      <c r="DO47" s="9">
        <f t="shared" si="74"/>
        <v>1.3295866303874775</v>
      </c>
      <c r="DP47" s="9">
        <f t="shared" si="74"/>
        <v>1.3854146913562715</v>
      </c>
      <c r="DQ47" s="9">
        <f t="shared" si="74"/>
        <v>1.3523092148227052</v>
      </c>
      <c r="DR47" s="9">
        <f t="shared" si="74"/>
        <v>1.360807265997275</v>
      </c>
      <c r="DS47" s="9">
        <f t="shared" si="74"/>
        <v>1.3418290369634265</v>
      </c>
      <c r="DT47" s="9">
        <f t="shared" si="74"/>
        <v>1.3391740823045704</v>
      </c>
      <c r="DU47" s="9">
        <f t="shared" si="74"/>
        <v>1.342085877259964</v>
      </c>
      <c r="DV47" s="9">
        <f t="shared" si="74"/>
        <v>1.3949287704138418</v>
      </c>
      <c r="DW47" s="9">
        <f t="shared" si="74"/>
        <v>1.3390944914869047</v>
      </c>
      <c r="DX47" s="9">
        <f t="shared" si="74"/>
        <v>1.3571245526539881</v>
      </c>
      <c r="DY47" s="9">
        <f t="shared" si="74"/>
        <v>1.3415161064701482</v>
      </c>
      <c r="DZ47" s="9">
        <f t="shared" si="74"/>
        <v>1.3612507929154465</v>
      </c>
      <c r="EA47" s="9">
        <f t="shared" si="74"/>
        <v>1.3734829880328967</v>
      </c>
      <c r="EB47" s="9">
        <f t="shared" si="74"/>
        <v>1.3883805697527356</v>
      </c>
      <c r="EC47" s="9">
        <f t="shared" si="74"/>
        <v>1.415973958081332</v>
      </c>
      <c r="ED47" s="9">
        <f t="shared" si="74"/>
        <v>1.3804848311817348</v>
      </c>
      <c r="EE47" s="9">
        <f t="shared" si="74"/>
        <v>1.3373440342927396</v>
      </c>
      <c r="EF47" s="9">
        <f t="shared" si="74"/>
        <v>1.3246304512905278</v>
      </c>
      <c r="EG47" s="9">
        <f t="shared" si="74"/>
        <v>1.3152413705403159</v>
      </c>
      <c r="EH47" s="9">
        <f t="shared" si="74"/>
        <v>1.3316042314741925</v>
      </c>
      <c r="EI47" s="9">
        <f t="shared" si="74"/>
        <v>1.3175806844310605</v>
      </c>
      <c r="EJ47" s="9">
        <f t="shared" si="74"/>
        <v>1.3224857518456092</v>
      </c>
      <c r="EK47" s="9">
        <f t="shared" si="74"/>
        <v>1.3928981919270829</v>
      </c>
      <c r="EL47" s="9">
        <f t="shared" si="74"/>
        <v>1.382695269308474</v>
      </c>
      <c r="EN47" s="82"/>
      <c r="EO47" s="82"/>
      <c r="EP47" s="25" t="s">
        <v>10</v>
      </c>
      <c r="EQ47" s="1">
        <f t="shared" ref="EQ47:FB47" si="75">AVERAGE(EQ43:EQ46)</f>
        <v>0.72653057815611488</v>
      </c>
      <c r="ER47" s="1">
        <f t="shared" si="75"/>
        <v>0.73475371058513306</v>
      </c>
      <c r="ES47" s="1">
        <f t="shared" si="75"/>
        <v>0.74989234631969726</v>
      </c>
      <c r="ET47" s="1">
        <f t="shared" si="75"/>
        <v>0.76731039764482767</v>
      </c>
      <c r="EU47" s="1">
        <f t="shared" si="75"/>
        <v>0.82765979632961306</v>
      </c>
      <c r="EV47" s="1">
        <f t="shared" si="75"/>
        <v>0.78436327114170956</v>
      </c>
      <c r="EW47" s="1">
        <f t="shared" si="75"/>
        <v>0.6681352748564523</v>
      </c>
      <c r="EX47" s="1">
        <f t="shared" si="75"/>
        <v>0.65769015302201561</v>
      </c>
      <c r="EY47" s="1">
        <f t="shared" si="75"/>
        <v>0.7264782907569205</v>
      </c>
      <c r="EZ47" s="1">
        <f t="shared" si="75"/>
        <v>0.800423890332018</v>
      </c>
      <c r="FA47" s="1">
        <f t="shared" si="75"/>
        <v>0.80640784700576384</v>
      </c>
      <c r="FB47" s="1">
        <f t="shared" si="75"/>
        <v>0.77237850840004985</v>
      </c>
    </row>
    <row r="48" spans="3:158" x14ac:dyDescent="0.3">
      <c r="C48" s="83"/>
      <c r="D48" s="83"/>
      <c r="E48" s="25" t="s">
        <v>1</v>
      </c>
      <c r="F48" s="9">
        <f>STDEV(F44:F46)/SQRT(3)</f>
        <v>9.6665152831219587E-3</v>
      </c>
      <c r="G48" s="9">
        <f t="shared" ref="G48:M48" si="76">STDEV(G44:G46)/SQRT(3)</f>
        <v>1.1689593207244617E-2</v>
      </c>
      <c r="H48" s="9">
        <f t="shared" si="76"/>
        <v>1.2842851766168371E-2</v>
      </c>
      <c r="I48" s="9">
        <f t="shared" si="76"/>
        <v>8.2801592334600122E-3</v>
      </c>
      <c r="J48" s="9">
        <f t="shared" si="76"/>
        <v>1.3941441779630316E-2</v>
      </c>
      <c r="K48" s="9">
        <f t="shared" si="76"/>
        <v>4.1829934706618379E-3</v>
      </c>
      <c r="L48" s="9">
        <f t="shared" si="76"/>
        <v>3.404728287833414E-2</v>
      </c>
      <c r="M48" s="9">
        <f t="shared" si="76"/>
        <v>0</v>
      </c>
      <c r="O48" s="83"/>
      <c r="P48" s="83"/>
      <c r="Q48" s="25" t="s">
        <v>1</v>
      </c>
      <c r="R48" s="9">
        <f>STDEV(R44:R46)/SQRT(4)</f>
        <v>8.317727561334521E-3</v>
      </c>
      <c r="S48" s="9">
        <f t="shared" ref="S48:CD48" si="77">STDEV(S44:S46)/SQRT(4)</f>
        <v>2.7925007679697307E-2</v>
      </c>
      <c r="T48" s="9">
        <f t="shared" si="77"/>
        <v>3.7599831451886542E-2</v>
      </c>
      <c r="U48" s="9">
        <f t="shared" si="77"/>
        <v>2.3556234582646329E-2</v>
      </c>
      <c r="V48" s="9">
        <f t="shared" si="77"/>
        <v>3.3854428694406878E-2</v>
      </c>
      <c r="W48" s="9">
        <f t="shared" si="77"/>
        <v>2.8164435612517229E-2</v>
      </c>
      <c r="X48" s="9">
        <f t="shared" si="77"/>
        <v>1.4196156858974103E-2</v>
      </c>
      <c r="Y48" s="9">
        <f t="shared" si="77"/>
        <v>2.8831599336497947E-2</v>
      </c>
      <c r="Z48" s="9">
        <f t="shared" si="77"/>
        <v>9.0396398269227875E-3</v>
      </c>
      <c r="AA48" s="9">
        <f t="shared" si="77"/>
        <v>9.0802371878047315E-3</v>
      </c>
      <c r="AB48" s="9">
        <f t="shared" si="77"/>
        <v>2.1120810148475125E-2</v>
      </c>
      <c r="AC48" s="9">
        <f t="shared" si="77"/>
        <v>3.7435027697278071E-2</v>
      </c>
      <c r="AD48" s="9">
        <f t="shared" si="77"/>
        <v>3.323392949072717E-2</v>
      </c>
      <c r="AE48" s="9">
        <f t="shared" si="77"/>
        <v>2.7825817475415158E-2</v>
      </c>
      <c r="AF48" s="9">
        <f t="shared" si="77"/>
        <v>4.298899619542719E-2</v>
      </c>
      <c r="AG48" s="9">
        <f t="shared" si="77"/>
        <v>8.1792106074305825E-3</v>
      </c>
      <c r="AH48" s="9">
        <f t="shared" si="77"/>
        <v>1.5671974764357652E-2</v>
      </c>
      <c r="AI48" s="9">
        <f t="shared" si="77"/>
        <v>3.7108442878995972E-2</v>
      </c>
      <c r="AJ48" s="9">
        <f t="shared" si="77"/>
        <v>1.6535978617324094E-2</v>
      </c>
      <c r="AK48" s="9">
        <f t="shared" si="77"/>
        <v>1.7126549808917108E-2</v>
      </c>
      <c r="AL48" s="9">
        <f t="shared" si="77"/>
        <v>3.3532876133849435E-2</v>
      </c>
      <c r="AM48" s="9">
        <f t="shared" si="77"/>
        <v>9.1996504989025341E-3</v>
      </c>
      <c r="AN48" s="9">
        <f t="shared" si="77"/>
        <v>1.1828358469929029E-2</v>
      </c>
      <c r="AO48" s="9">
        <f t="shared" si="77"/>
        <v>4.8965284712293625E-2</v>
      </c>
      <c r="AP48" s="9">
        <f t="shared" si="77"/>
        <v>4.0629770153487899E-2</v>
      </c>
      <c r="AQ48" s="9">
        <f t="shared" si="77"/>
        <v>2.9397967952789449E-2</v>
      </c>
      <c r="AR48" s="9">
        <f t="shared" si="77"/>
        <v>2.550676679350692E-2</v>
      </c>
      <c r="AS48" s="9">
        <f t="shared" si="77"/>
        <v>3.0310256241924193E-2</v>
      </c>
      <c r="AT48" s="9">
        <f t="shared" si="77"/>
        <v>1.2636013083268598E-2</v>
      </c>
      <c r="AU48" s="9">
        <f t="shared" si="77"/>
        <v>3.9044783902269238E-2</v>
      </c>
      <c r="AV48" s="9">
        <f t="shared" si="77"/>
        <v>4.5582097392657631E-2</v>
      </c>
      <c r="AW48" s="9">
        <f t="shared" si="77"/>
        <v>1.1654812713949888E-2</v>
      </c>
      <c r="AX48" s="9">
        <f t="shared" si="77"/>
        <v>2.6708035356487525E-2</v>
      </c>
      <c r="AY48" s="9">
        <f t="shared" si="77"/>
        <v>5.2451377445750513E-3</v>
      </c>
      <c r="AZ48" s="9">
        <f t="shared" si="77"/>
        <v>2.7774161804018763E-2</v>
      </c>
      <c r="BA48" s="9">
        <f t="shared" si="77"/>
        <v>1.2099690437122956E-2</v>
      </c>
      <c r="BB48" s="9">
        <f t="shared" si="77"/>
        <v>9.0157689631076808E-3</v>
      </c>
      <c r="BC48" s="9">
        <f t="shared" si="77"/>
        <v>1.9626411627058772E-3</v>
      </c>
      <c r="BD48" s="9">
        <f t="shared" si="77"/>
        <v>2.5357154439129958E-2</v>
      </c>
      <c r="BE48" s="9">
        <f t="shared" si="77"/>
        <v>4.8929871720530406E-2</v>
      </c>
      <c r="BF48" s="9">
        <f t="shared" si="77"/>
        <v>4.5814177986085107E-2</v>
      </c>
      <c r="BG48" s="9">
        <f t="shared" si="77"/>
        <v>3.7719895195681565E-2</v>
      </c>
      <c r="BH48" s="9">
        <f t="shared" si="77"/>
        <v>5.0737243794541621E-2</v>
      </c>
      <c r="BI48" s="9">
        <f t="shared" si="77"/>
        <v>7.6105944794685396E-2</v>
      </c>
      <c r="BJ48" s="9">
        <f t="shared" si="77"/>
        <v>0.11186059418448434</v>
      </c>
      <c r="BK48" s="9">
        <f t="shared" si="77"/>
        <v>0.13642703457334487</v>
      </c>
      <c r="BL48" s="9">
        <f t="shared" si="77"/>
        <v>0.12605322747469966</v>
      </c>
      <c r="BM48" s="9">
        <f t="shared" si="77"/>
        <v>0.1301749985559422</v>
      </c>
      <c r="BN48" s="9">
        <f t="shared" si="77"/>
        <v>9.8934293717850813E-2</v>
      </c>
      <c r="BO48" s="9">
        <f t="shared" si="77"/>
        <v>3.8550614447979782E-2</v>
      </c>
      <c r="BP48" s="9">
        <f t="shared" si="77"/>
        <v>0.10371276158928835</v>
      </c>
      <c r="BQ48" s="9">
        <f t="shared" si="77"/>
        <v>7.670858405265317E-2</v>
      </c>
      <c r="BR48" s="9">
        <f t="shared" si="77"/>
        <v>8.6392164353514822E-2</v>
      </c>
      <c r="BS48" s="9">
        <f t="shared" si="77"/>
        <v>3.2928508663864403E-2</v>
      </c>
      <c r="BT48" s="9">
        <f t="shared" si="77"/>
        <v>6.3757424008842017E-2</v>
      </c>
      <c r="BU48" s="9">
        <f t="shared" si="77"/>
        <v>6.6936958093356008E-2</v>
      </c>
      <c r="BV48" s="9">
        <f t="shared" si="77"/>
        <v>6.1633851962116126E-2</v>
      </c>
      <c r="BW48" s="9">
        <f t="shared" si="77"/>
        <v>4.4975372595298338E-2</v>
      </c>
      <c r="BX48" s="9">
        <f t="shared" si="77"/>
        <v>0.10099970271749122</v>
      </c>
      <c r="BY48" s="9">
        <f t="shared" si="77"/>
        <v>6.3621066087173453E-2</v>
      </c>
      <c r="BZ48" s="9">
        <f t="shared" si="77"/>
        <v>0.10418568811760348</v>
      </c>
      <c r="CA48" s="9">
        <f t="shared" si="77"/>
        <v>8.425231716527079E-2</v>
      </c>
      <c r="CB48" s="9">
        <f t="shared" si="77"/>
        <v>6.6284603192898764E-2</v>
      </c>
      <c r="CC48" s="9">
        <f t="shared" si="77"/>
        <v>5.9646451748057334E-2</v>
      </c>
      <c r="CD48" s="9">
        <f t="shared" si="77"/>
        <v>8.8485979368857895E-2</v>
      </c>
      <c r="CE48" s="9">
        <f t="shared" ref="CE48:EL48" si="78">STDEV(CE44:CE46)/SQRT(4)</f>
        <v>7.2897075944641565E-2</v>
      </c>
      <c r="CF48" s="9">
        <f t="shared" si="78"/>
        <v>4.2724740806559552E-2</v>
      </c>
      <c r="CG48" s="9">
        <f t="shared" si="78"/>
        <v>7.1790186946351017E-2</v>
      </c>
      <c r="CH48" s="9">
        <f t="shared" si="78"/>
        <v>7.2328128298036073E-2</v>
      </c>
      <c r="CI48" s="9">
        <f t="shared" si="78"/>
        <v>6.0462814499319485E-2</v>
      </c>
      <c r="CJ48" s="9">
        <f t="shared" si="78"/>
        <v>5.955051845819008E-2</v>
      </c>
      <c r="CK48" s="9">
        <f t="shared" si="78"/>
        <v>7.9341628563337874E-2</v>
      </c>
      <c r="CL48" s="9">
        <f t="shared" si="78"/>
        <v>6.3755760569083011E-2</v>
      </c>
      <c r="CM48" s="9">
        <f t="shared" si="78"/>
        <v>0.10878893618331947</v>
      </c>
      <c r="CN48" s="9">
        <f t="shared" si="78"/>
        <v>8.7634555108458009E-2</v>
      </c>
      <c r="CO48" s="9">
        <f t="shared" si="78"/>
        <v>4.1934258533733393E-2</v>
      </c>
      <c r="CP48" s="9">
        <f t="shared" si="78"/>
        <v>8.7118543453355235E-2</v>
      </c>
      <c r="CQ48" s="9">
        <f t="shared" si="78"/>
        <v>7.0751235056798742E-2</v>
      </c>
      <c r="CR48" s="9">
        <f t="shared" si="78"/>
        <v>0.10835170302690392</v>
      </c>
      <c r="CS48" s="9">
        <f t="shared" si="78"/>
        <v>9.8268468168274933E-2</v>
      </c>
      <c r="CT48" s="9">
        <f t="shared" si="78"/>
        <v>8.4650491520159646E-2</v>
      </c>
      <c r="CU48" s="9">
        <f t="shared" si="78"/>
        <v>6.1135262275726888E-2</v>
      </c>
      <c r="CV48" s="9">
        <f t="shared" si="78"/>
        <v>5.7640751500252142E-2</v>
      </c>
      <c r="CW48" s="9">
        <f t="shared" si="78"/>
        <v>6.1511841867937553E-2</v>
      </c>
      <c r="CX48" s="9">
        <f t="shared" si="78"/>
        <v>8.8135866013927408E-2</v>
      </c>
      <c r="CY48" s="9">
        <f t="shared" si="78"/>
        <v>9.544802373345905E-2</v>
      </c>
      <c r="CZ48" s="9">
        <f t="shared" si="78"/>
        <v>7.6097931833937524E-2</v>
      </c>
      <c r="DA48" s="9">
        <f t="shared" si="78"/>
        <v>9.191643217546043E-2</v>
      </c>
      <c r="DB48" s="9">
        <f t="shared" si="78"/>
        <v>9.4662984744360343E-2</v>
      </c>
      <c r="DC48" s="9">
        <f t="shared" si="78"/>
        <v>6.5080024725057112E-2</v>
      </c>
      <c r="DD48" s="9">
        <f t="shared" si="78"/>
        <v>6.4485099085382094E-2</v>
      </c>
      <c r="DE48" s="9">
        <f t="shared" si="78"/>
        <v>9.4619133899155911E-2</v>
      </c>
      <c r="DF48" s="9">
        <f t="shared" si="78"/>
        <v>7.2900687884868559E-2</v>
      </c>
      <c r="DG48" s="9">
        <f t="shared" si="78"/>
        <v>6.6224954482934528E-2</v>
      </c>
      <c r="DH48" s="9">
        <f t="shared" si="78"/>
        <v>8.6604471996195809E-2</v>
      </c>
      <c r="DI48" s="9">
        <f t="shared" si="78"/>
        <v>5.5537204732886904E-2</v>
      </c>
      <c r="DJ48" s="9">
        <f t="shared" si="78"/>
        <v>5.0563152148186637E-2</v>
      </c>
      <c r="DK48" s="9">
        <f t="shared" si="78"/>
        <v>7.5118818836234724E-2</v>
      </c>
      <c r="DL48" s="9">
        <f t="shared" si="78"/>
        <v>8.8145317965131476E-2</v>
      </c>
      <c r="DM48" s="9">
        <f t="shared" si="78"/>
        <v>7.1847402494875201E-2</v>
      </c>
      <c r="DN48" s="9">
        <f t="shared" si="78"/>
        <v>9.0192816917731441E-2</v>
      </c>
      <c r="DO48" s="9">
        <f t="shared" si="78"/>
        <v>6.5322982845326422E-2</v>
      </c>
      <c r="DP48" s="9">
        <f t="shared" si="78"/>
        <v>7.3096518356516121E-2</v>
      </c>
      <c r="DQ48" s="9">
        <f t="shared" si="78"/>
        <v>8.2815537483371976E-2</v>
      </c>
      <c r="DR48" s="9">
        <f t="shared" si="78"/>
        <v>7.8868944535754951E-2</v>
      </c>
      <c r="DS48" s="9">
        <f t="shared" si="78"/>
        <v>8.5787984467297629E-2</v>
      </c>
      <c r="DT48" s="9">
        <f t="shared" si="78"/>
        <v>4.2292139011313269E-2</v>
      </c>
      <c r="DU48" s="9">
        <f t="shared" si="78"/>
        <v>6.2674543512922593E-2</v>
      </c>
      <c r="DV48" s="9">
        <f t="shared" si="78"/>
        <v>7.4819193260671546E-2</v>
      </c>
      <c r="DW48" s="9">
        <f t="shared" si="78"/>
        <v>7.8231451736204494E-2</v>
      </c>
      <c r="DX48" s="9">
        <f t="shared" si="78"/>
        <v>6.8215528337595699E-2</v>
      </c>
      <c r="DY48" s="9">
        <f t="shared" si="78"/>
        <v>6.7790913749128087E-2</v>
      </c>
      <c r="DZ48" s="9">
        <f t="shared" si="78"/>
        <v>4.2851100576561496E-2</v>
      </c>
      <c r="EA48" s="9">
        <f t="shared" si="78"/>
        <v>6.6465811693742535E-2</v>
      </c>
      <c r="EB48" s="9">
        <f t="shared" si="78"/>
        <v>8.3910032745464533E-2</v>
      </c>
      <c r="EC48" s="9">
        <f t="shared" si="78"/>
        <v>9.5575675649728672E-2</v>
      </c>
      <c r="ED48" s="9">
        <f t="shared" si="78"/>
        <v>7.4033264760518289E-2</v>
      </c>
      <c r="EE48" s="9">
        <f t="shared" si="78"/>
        <v>8.0589510415404395E-2</v>
      </c>
      <c r="EF48" s="9">
        <f t="shared" si="78"/>
        <v>4.5222361450612154E-2</v>
      </c>
      <c r="EG48" s="9">
        <f t="shared" si="78"/>
        <v>4.0114640123014023E-2</v>
      </c>
      <c r="EH48" s="9">
        <f t="shared" si="78"/>
        <v>9.1006091402100128E-2</v>
      </c>
      <c r="EI48" s="9">
        <f t="shared" si="78"/>
        <v>2.97954995814598E-2</v>
      </c>
      <c r="EJ48" s="9">
        <f t="shared" si="78"/>
        <v>6.183292463660936E-2</v>
      </c>
      <c r="EK48" s="9">
        <f t="shared" si="78"/>
        <v>9.3399183145932041E-2</v>
      </c>
      <c r="EL48" s="9">
        <f t="shared" si="78"/>
        <v>0.10084068620101348</v>
      </c>
      <c r="EN48" s="83"/>
      <c r="EO48" s="83"/>
      <c r="EP48" s="25" t="s">
        <v>1</v>
      </c>
      <c r="EQ48" s="1">
        <f>STDEV(EQ43:EQ46)/SQRT(4)</f>
        <v>7.0243332901709893E-2</v>
      </c>
      <c r="ER48" s="1">
        <f t="shared" ref="ER48:EU48" si="79">STDEV(ER43:ER46)/SQRT(4)</f>
        <v>3.2222045123298952E-2</v>
      </c>
      <c r="ES48" s="1">
        <f t="shared" si="79"/>
        <v>1.5254867126426867E-2</v>
      </c>
      <c r="ET48" s="1">
        <f t="shared" si="79"/>
        <v>6.129510842602004E-2</v>
      </c>
      <c r="EU48" s="1">
        <f t="shared" si="79"/>
        <v>6.3268416358656307E-2</v>
      </c>
      <c r="EV48" s="1">
        <f>STDEV(EV43:EV46)/SQRT(4)</f>
        <v>5.6463052884389117E-2</v>
      </c>
      <c r="EW48" s="1">
        <f>STDEV(EW43:EW46)/SQRT(4)</f>
        <v>8.6771625556557236E-2</v>
      </c>
      <c r="EX48" s="1">
        <f t="shared" ref="EX48:FB48" si="80">STDEV(EX43:EX46)/SQRT(4)</f>
        <v>7.9313554123320695E-2</v>
      </c>
      <c r="EY48" s="1">
        <f t="shared" si="80"/>
        <v>4.4217181898854034E-2</v>
      </c>
      <c r="EZ48" s="1">
        <f t="shared" si="80"/>
        <v>7.7160663695168261E-2</v>
      </c>
      <c r="FA48" s="1">
        <f t="shared" si="80"/>
        <v>3.3557535595304548E-2</v>
      </c>
      <c r="FB48" s="1">
        <f t="shared" si="80"/>
        <v>4.5997629211393325E-2</v>
      </c>
    </row>
    <row r="49" spans="5:158" x14ac:dyDescent="0.3">
      <c r="E49" s="8" t="s">
        <v>10</v>
      </c>
      <c r="F49" s="10">
        <f>AVERAGE(F38:F40,F43:F46)</f>
        <v>-5.5473431632255404E-3</v>
      </c>
      <c r="G49" s="10">
        <f t="shared" ref="G49:L49" si="81">AVERAGE(G38:G40,G43:G46)</f>
        <v>1.2021722581001645E-2</v>
      </c>
      <c r="H49" s="10">
        <f t="shared" si="81"/>
        <v>9.5131163654110631E-2</v>
      </c>
      <c r="I49" s="10">
        <f t="shared" si="81"/>
        <v>0.25857698040462002</v>
      </c>
      <c r="J49" s="10">
        <f t="shared" si="81"/>
        <v>0.43971085298419188</v>
      </c>
      <c r="K49" s="10">
        <f t="shared" si="81"/>
        <v>0.64038854203498252</v>
      </c>
      <c r="L49" s="10">
        <f t="shared" si="81"/>
        <v>0.80515744252167532</v>
      </c>
      <c r="M49" s="10">
        <f t="shared" ref="M49" si="82">AVERAGE(M37:M40,M43:M46)</f>
        <v>1</v>
      </c>
      <c r="Q49" s="8" t="s">
        <v>10</v>
      </c>
      <c r="R49" s="10">
        <f>AVERAGE(R38:R40,R43:R46)</f>
        <v>-0.11434387533065953</v>
      </c>
      <c r="S49" s="10">
        <f t="shared" ref="S49:CD49" si="83">AVERAGE(S38:S40,S43:S46)</f>
        <v>1.1450467625021243</v>
      </c>
      <c r="T49" s="10">
        <f t="shared" si="83"/>
        <v>1.0730994939266003</v>
      </c>
      <c r="U49" s="10">
        <f t="shared" si="83"/>
        <v>1.0426851861579878</v>
      </c>
      <c r="V49" s="10">
        <f t="shared" si="83"/>
        <v>1.016768876986706</v>
      </c>
      <c r="W49" s="10">
        <f t="shared" si="83"/>
        <v>0.99374856055620919</v>
      </c>
      <c r="X49" s="10">
        <f t="shared" si="83"/>
        <v>0.98479362216575816</v>
      </c>
      <c r="Y49" s="10">
        <f t="shared" si="83"/>
        <v>0.95985529083962462</v>
      </c>
      <c r="Z49" s="10">
        <f t="shared" si="83"/>
        <v>0.9325915587523107</v>
      </c>
      <c r="AA49" s="10">
        <f t="shared" si="83"/>
        <v>0.94485006208339761</v>
      </c>
      <c r="AB49" s="10">
        <f t="shared" si="83"/>
        <v>0.92446859140647308</v>
      </c>
      <c r="AC49" s="10">
        <f t="shared" si="83"/>
        <v>0.92654524907495117</v>
      </c>
      <c r="AD49" s="10">
        <f t="shared" si="83"/>
        <v>0.9544785805093251</v>
      </c>
      <c r="AE49" s="10">
        <f t="shared" si="83"/>
        <v>0.94744476629500429</v>
      </c>
      <c r="AF49" s="10">
        <f t="shared" si="83"/>
        <v>0.97448563820625367</v>
      </c>
      <c r="AG49" s="10">
        <f t="shared" si="83"/>
        <v>0.97311510446174876</v>
      </c>
      <c r="AH49" s="10">
        <f t="shared" si="83"/>
        <v>0.96244856669385981</v>
      </c>
      <c r="AI49" s="10">
        <f t="shared" si="83"/>
        <v>0.99776363340839702</v>
      </c>
      <c r="AJ49" s="10">
        <f t="shared" si="83"/>
        <v>0.98933801330304605</v>
      </c>
      <c r="AK49" s="10">
        <f t="shared" si="83"/>
        <v>0.96984035398592161</v>
      </c>
      <c r="AL49" s="10">
        <f t="shared" si="83"/>
        <v>0.96581582877601346</v>
      </c>
      <c r="AM49" s="10">
        <f t="shared" si="83"/>
        <v>1.0075808872447083</v>
      </c>
      <c r="AN49" s="10">
        <f t="shared" si="83"/>
        <v>0.98651510271761123</v>
      </c>
      <c r="AO49" s="10">
        <f t="shared" si="83"/>
        <v>0.99928824999261123</v>
      </c>
      <c r="AP49" s="10">
        <f t="shared" si="83"/>
        <v>0.98845847449730329</v>
      </c>
      <c r="AQ49" s="10">
        <f t="shared" si="83"/>
        <v>1.0057827304708404</v>
      </c>
      <c r="AR49" s="10">
        <f t="shared" si="83"/>
        <v>0.99974738501613414</v>
      </c>
      <c r="AS49" s="10">
        <f t="shared" si="83"/>
        <v>1.0143919133601396</v>
      </c>
      <c r="AT49" s="10">
        <f t="shared" si="83"/>
        <v>1.0338902415791338</v>
      </c>
      <c r="AU49" s="10">
        <f t="shared" si="83"/>
        <v>1.0490408418912127</v>
      </c>
      <c r="AV49" s="10">
        <f t="shared" si="83"/>
        <v>1.0064542739870916</v>
      </c>
      <c r="AW49" s="10">
        <f t="shared" si="83"/>
        <v>1.0066153697423119</v>
      </c>
      <c r="AX49" s="10">
        <f t="shared" si="83"/>
        <v>1.016231133992614</v>
      </c>
      <c r="AY49" s="10">
        <f t="shared" si="83"/>
        <v>1.028832599765894</v>
      </c>
      <c r="AZ49" s="10">
        <f t="shared" si="83"/>
        <v>1.0051436606369746</v>
      </c>
      <c r="BA49" s="10">
        <f t="shared" si="83"/>
        <v>1.0428429565526376</v>
      </c>
      <c r="BB49" s="10">
        <f t="shared" si="83"/>
        <v>1.0227206660337154</v>
      </c>
      <c r="BC49" s="10">
        <f t="shared" si="83"/>
        <v>1.0232823104131472</v>
      </c>
      <c r="BD49" s="10">
        <f t="shared" si="83"/>
        <v>0.99575791822059345</v>
      </c>
      <c r="BE49" s="10">
        <f t="shared" si="83"/>
        <v>1.0256135620933333</v>
      </c>
      <c r="BF49" s="10">
        <f t="shared" si="83"/>
        <v>1.0136251449969396</v>
      </c>
      <c r="BG49" s="10">
        <f t="shared" si="83"/>
        <v>1.0350455635389206</v>
      </c>
      <c r="BH49" s="10">
        <f t="shared" si="83"/>
        <v>1.0139552731644181</v>
      </c>
      <c r="BI49" s="10">
        <f t="shared" si="83"/>
        <v>1.9800880843743183</v>
      </c>
      <c r="BJ49" s="10">
        <f t="shared" si="83"/>
        <v>2.211932545663239</v>
      </c>
      <c r="BK49" s="10">
        <f t="shared" si="83"/>
        <v>2.1252331025702484</v>
      </c>
      <c r="BL49" s="10">
        <f t="shared" si="83"/>
        <v>1.9458770014378348</v>
      </c>
      <c r="BM49" s="10">
        <f t="shared" si="83"/>
        <v>1.8465096101890297</v>
      </c>
      <c r="BN49" s="10">
        <f t="shared" si="83"/>
        <v>1.7304586608833188</v>
      </c>
      <c r="BO49" s="10">
        <f t="shared" si="83"/>
        <v>1.6125287421052827</v>
      </c>
      <c r="BP49" s="10">
        <f t="shared" si="83"/>
        <v>1.5552429137725259</v>
      </c>
      <c r="BQ49" s="10">
        <f t="shared" si="83"/>
        <v>1.4188361767446109</v>
      </c>
      <c r="BR49" s="10">
        <f t="shared" si="83"/>
        <v>1.4117359861205292</v>
      </c>
      <c r="BS49" s="10">
        <f t="shared" si="83"/>
        <v>1.389349181587606</v>
      </c>
      <c r="BT49" s="10">
        <f t="shared" si="83"/>
        <v>1.3444252690796887</v>
      </c>
      <c r="BU49" s="10">
        <f t="shared" si="83"/>
        <v>1.3247551937150341</v>
      </c>
      <c r="BV49" s="10">
        <f t="shared" si="83"/>
        <v>1.2861170275375886</v>
      </c>
      <c r="BW49" s="10">
        <f t="shared" si="83"/>
        <v>1.2640377618577789</v>
      </c>
      <c r="BX49" s="10">
        <f t="shared" si="83"/>
        <v>1.2632449312252165</v>
      </c>
      <c r="BY49" s="10">
        <f t="shared" si="83"/>
        <v>1.2182159350052988</v>
      </c>
      <c r="BZ49" s="10">
        <f t="shared" si="83"/>
        <v>1.2284588499468387</v>
      </c>
      <c r="CA49" s="10">
        <f t="shared" si="83"/>
        <v>1.2341659669543776</v>
      </c>
      <c r="CB49" s="10">
        <f t="shared" si="83"/>
        <v>1.2186939996361263</v>
      </c>
      <c r="CC49" s="10">
        <f t="shared" si="83"/>
        <v>1.2393129943358585</v>
      </c>
      <c r="CD49" s="10">
        <f t="shared" si="83"/>
        <v>1.237303530329934</v>
      </c>
      <c r="CE49" s="10">
        <f t="shared" ref="CE49:EL49" si="84">AVERAGE(CE38:CE40,CE43:CE46)</f>
        <v>1.2468979279900745</v>
      </c>
      <c r="CF49" s="10">
        <f t="shared" si="84"/>
        <v>1.2387612920212276</v>
      </c>
      <c r="CG49" s="10">
        <f t="shared" si="84"/>
        <v>1.2634846768686916</v>
      </c>
      <c r="CH49" s="10">
        <f t="shared" si="84"/>
        <v>1.2495912208244255</v>
      </c>
      <c r="CI49" s="10">
        <f t="shared" si="84"/>
        <v>1.2194766048850041</v>
      </c>
      <c r="CJ49" s="10">
        <f t="shared" si="84"/>
        <v>1.2392485254370862</v>
      </c>
      <c r="CK49" s="10">
        <f t="shared" si="84"/>
        <v>1.2401511997623591</v>
      </c>
      <c r="CL49" s="10">
        <f t="shared" si="84"/>
        <v>1.2387447919278716</v>
      </c>
      <c r="CM49" s="10">
        <f t="shared" si="84"/>
        <v>1.2580118370436038</v>
      </c>
      <c r="CN49" s="10">
        <f t="shared" si="84"/>
        <v>1.2452732953261669</v>
      </c>
      <c r="CO49" s="10">
        <f t="shared" si="84"/>
        <v>1.2560270220106702</v>
      </c>
      <c r="CP49" s="10">
        <f t="shared" si="84"/>
        <v>1.2558527831410959</v>
      </c>
      <c r="CQ49" s="10">
        <f t="shared" si="84"/>
        <v>1.2691821688059028</v>
      </c>
      <c r="CR49" s="10">
        <f t="shared" si="84"/>
        <v>1.2681558869036125</v>
      </c>
      <c r="CS49" s="10">
        <f t="shared" si="84"/>
        <v>1.2671972373317713</v>
      </c>
      <c r="CT49" s="10">
        <f t="shared" si="84"/>
        <v>1.2606086255895801</v>
      </c>
      <c r="CU49" s="10">
        <f t="shared" si="84"/>
        <v>1.2628896741948086</v>
      </c>
      <c r="CV49" s="10">
        <f t="shared" si="84"/>
        <v>1.2530583062397997</v>
      </c>
      <c r="CW49" s="10">
        <f t="shared" si="84"/>
        <v>1.2504130884109266</v>
      </c>
      <c r="CX49" s="10">
        <f t="shared" si="84"/>
        <v>1.3086523136903716</v>
      </c>
      <c r="CY49" s="10">
        <f t="shared" si="84"/>
        <v>1.276199159344968</v>
      </c>
      <c r="CZ49" s="10">
        <f t="shared" si="84"/>
        <v>1.2787278128035093</v>
      </c>
      <c r="DA49" s="10">
        <f t="shared" si="84"/>
        <v>1.2852064692444303</v>
      </c>
      <c r="DB49" s="10">
        <f t="shared" si="84"/>
        <v>1.2800184360782008</v>
      </c>
      <c r="DC49" s="10">
        <f t="shared" si="84"/>
        <v>1.298735425151827</v>
      </c>
      <c r="DD49" s="10">
        <f t="shared" si="84"/>
        <v>1.2604907904791578</v>
      </c>
      <c r="DE49" s="10">
        <f t="shared" si="84"/>
        <v>1.3066154045235128</v>
      </c>
      <c r="DF49" s="10">
        <f t="shared" si="84"/>
        <v>1.2817836659910562</v>
      </c>
      <c r="DG49" s="10">
        <f t="shared" si="84"/>
        <v>1.3068347114565186</v>
      </c>
      <c r="DH49" s="10">
        <f t="shared" si="84"/>
        <v>1.29154467152814</v>
      </c>
      <c r="DI49" s="10">
        <f t="shared" si="84"/>
        <v>1.2971390074227254</v>
      </c>
      <c r="DJ49" s="10">
        <f t="shared" si="84"/>
        <v>1.3150028483235467</v>
      </c>
      <c r="DK49" s="10">
        <f t="shared" si="84"/>
        <v>1.3214743735744003</v>
      </c>
      <c r="DL49" s="10">
        <f t="shared" si="84"/>
        <v>1.2952771089729427</v>
      </c>
      <c r="DM49" s="10">
        <f t="shared" si="84"/>
        <v>1.2867360485000634</v>
      </c>
      <c r="DN49" s="10">
        <f t="shared" si="84"/>
        <v>1.3016812496870276</v>
      </c>
      <c r="DO49" s="10">
        <f t="shared" si="84"/>
        <v>1.3129745480186366</v>
      </c>
      <c r="DP49" s="10">
        <f t="shared" si="84"/>
        <v>1.3429524898193503</v>
      </c>
      <c r="DQ49" s="10">
        <f t="shared" si="84"/>
        <v>1.3187847612506971</v>
      </c>
      <c r="DR49" s="10">
        <f t="shared" si="84"/>
        <v>1.3202720187690618</v>
      </c>
      <c r="DS49" s="10">
        <f t="shared" si="84"/>
        <v>1.3053575684951526</v>
      </c>
      <c r="DT49" s="10">
        <f t="shared" si="84"/>
        <v>1.3044151256157777</v>
      </c>
      <c r="DU49" s="10">
        <f t="shared" si="84"/>
        <v>1.3040934592450866</v>
      </c>
      <c r="DV49" s="10">
        <f t="shared" si="84"/>
        <v>1.3348133186855848</v>
      </c>
      <c r="DW49" s="10">
        <f t="shared" si="84"/>
        <v>1.3027957147534508</v>
      </c>
      <c r="DX49" s="10">
        <f t="shared" si="84"/>
        <v>1.3174272305047272</v>
      </c>
      <c r="DY49" s="10">
        <f t="shared" si="84"/>
        <v>1.3017983273904228</v>
      </c>
      <c r="DZ49" s="10">
        <f t="shared" si="84"/>
        <v>1.317973450729252</v>
      </c>
      <c r="EA49" s="10">
        <f t="shared" si="84"/>
        <v>1.3239469507848434</v>
      </c>
      <c r="EB49" s="10">
        <f t="shared" si="84"/>
        <v>1.3306493427710702</v>
      </c>
      <c r="EC49" s="10">
        <f t="shared" si="84"/>
        <v>1.3667079960988673</v>
      </c>
      <c r="ED49" s="10">
        <f t="shared" si="84"/>
        <v>1.332499634493878</v>
      </c>
      <c r="EE49" s="10">
        <f t="shared" si="84"/>
        <v>1.3087580296965453</v>
      </c>
      <c r="EF49" s="10">
        <f t="shared" si="84"/>
        <v>1.295220795903919</v>
      </c>
      <c r="EG49" s="10">
        <f t="shared" si="84"/>
        <v>1.2993108971527294</v>
      </c>
      <c r="EH49" s="10">
        <f t="shared" si="84"/>
        <v>1.3229081483780323</v>
      </c>
      <c r="EI49" s="10">
        <f t="shared" si="84"/>
        <v>1.3019115067131559</v>
      </c>
      <c r="EJ49" s="10">
        <f t="shared" si="84"/>
        <v>1.2924563221441274</v>
      </c>
      <c r="EK49" s="10">
        <f t="shared" si="84"/>
        <v>1.3272834945653629</v>
      </c>
      <c r="EL49" s="10">
        <f t="shared" si="84"/>
        <v>1.3284547349462978</v>
      </c>
      <c r="EP49" s="8" t="s">
        <v>10</v>
      </c>
      <c r="EQ49" s="66">
        <f>AVERAGE(EQ37:EQ40,EQ43:EQ46)</f>
        <v>0.73838864037538432</v>
      </c>
      <c r="ER49" s="66">
        <f t="shared" ref="ER49:EV49" si="85">AVERAGE(ER37:ER40,ER43:ER46)</f>
        <v>0.68840430176459855</v>
      </c>
      <c r="ES49" s="66">
        <f t="shared" si="85"/>
        <v>0.74420956789200843</v>
      </c>
      <c r="ET49" s="66">
        <f t="shared" si="85"/>
        <v>0.74955598787453437</v>
      </c>
      <c r="EU49" s="66">
        <f t="shared" si="85"/>
        <v>0.79444345610152745</v>
      </c>
      <c r="EV49" s="66">
        <f t="shared" si="85"/>
        <v>0.76122022368378905</v>
      </c>
      <c r="EW49" s="66">
        <f>AVERAGE(EW37:EW40,EW43:EW46)</f>
        <v>0.70282969476400592</v>
      </c>
      <c r="EX49" s="66">
        <f t="shared" ref="EX49:FB49" si="86">AVERAGE(EX37:EX40,EX43:EX46)</f>
        <v>0.67975044979035282</v>
      </c>
      <c r="EY49" s="66">
        <f t="shared" si="86"/>
        <v>0.71584395045452975</v>
      </c>
      <c r="EZ49" s="66">
        <f t="shared" si="86"/>
        <v>0.76372495054810796</v>
      </c>
      <c r="FA49" s="66">
        <f t="shared" si="86"/>
        <v>0.78686833582047266</v>
      </c>
      <c r="FB49" s="66">
        <f t="shared" si="86"/>
        <v>0.76178452538360852</v>
      </c>
    </row>
    <row r="50" spans="5:158" x14ac:dyDescent="0.3">
      <c r="E50" s="8" t="s">
        <v>1</v>
      </c>
      <c r="F50" s="10">
        <f>STDEV(F38:F40,F43:F46)/SQRT(7)</f>
        <v>5.9612459997365119E-3</v>
      </c>
      <c r="G50" s="10">
        <f t="shared" ref="G50:M50" si="87">STDEV(G38:G40,G43:G46)/SQRT(7)</f>
        <v>1.3406642158041635E-2</v>
      </c>
      <c r="H50" s="10">
        <f t="shared" si="87"/>
        <v>1.2439342666051319E-2</v>
      </c>
      <c r="I50" s="10">
        <f t="shared" si="87"/>
        <v>1.7255714173456432E-2</v>
      </c>
      <c r="J50" s="10">
        <f t="shared" si="87"/>
        <v>1.7806589954784464E-2</v>
      </c>
      <c r="K50" s="10">
        <f t="shared" si="87"/>
        <v>2.0327899612999242E-2</v>
      </c>
      <c r="L50" s="10">
        <f t="shared" si="87"/>
        <v>2.5711755345691947E-2</v>
      </c>
      <c r="M50" s="10">
        <f t="shared" si="87"/>
        <v>0</v>
      </c>
      <c r="Q50" s="8" t="s">
        <v>1</v>
      </c>
      <c r="R50" s="10">
        <f t="shared" ref="R50:AW50" si="88">AVERAGE(R37:R40,R43:R46)/SQRT(8)</f>
        <v>-4.0805351060821358E-2</v>
      </c>
      <c r="S50" s="10">
        <f t="shared" si="88"/>
        <v>0.40603002373922997</v>
      </c>
      <c r="T50" s="10">
        <f t="shared" si="88"/>
        <v>0.38660528309350173</v>
      </c>
      <c r="U50" s="10">
        <f t="shared" si="88"/>
        <v>0.37705629445155647</v>
      </c>
      <c r="V50" s="10">
        <f t="shared" si="88"/>
        <v>0.36275390313753114</v>
      </c>
      <c r="W50" s="10">
        <f t="shared" si="88"/>
        <v>0.35866745947171674</v>
      </c>
      <c r="X50" s="10">
        <f t="shared" si="88"/>
        <v>0.35328736773733643</v>
      </c>
      <c r="Y50" s="10">
        <f t="shared" si="88"/>
        <v>0.34000729429715021</v>
      </c>
      <c r="Z50" s="10">
        <f t="shared" si="88"/>
        <v>0.33074942811597008</v>
      </c>
      <c r="AA50" s="10">
        <f t="shared" si="88"/>
        <v>0.3346107659025887</v>
      </c>
      <c r="AB50" s="10">
        <f t="shared" si="88"/>
        <v>0.32834198447006457</v>
      </c>
      <c r="AC50" s="10">
        <f t="shared" si="88"/>
        <v>0.33161016698019241</v>
      </c>
      <c r="AD50" s="10">
        <f t="shared" si="88"/>
        <v>0.34664908846212661</v>
      </c>
      <c r="AE50" s="10">
        <f t="shared" si="88"/>
        <v>0.34541535255156747</v>
      </c>
      <c r="AF50" s="10">
        <f t="shared" si="88"/>
        <v>0.34390449577819804</v>
      </c>
      <c r="AG50" s="10">
        <f t="shared" si="88"/>
        <v>0.34431917727358063</v>
      </c>
      <c r="AH50" s="10">
        <f t="shared" si="88"/>
        <v>0.33857080601728295</v>
      </c>
      <c r="AI50" s="10">
        <f t="shared" si="88"/>
        <v>0.35096490479020104</v>
      </c>
      <c r="AJ50" s="10">
        <f t="shared" si="88"/>
        <v>0.34861840164877206</v>
      </c>
      <c r="AK50" s="10">
        <f t="shared" si="88"/>
        <v>0.33788259142887389</v>
      </c>
      <c r="AL50" s="10">
        <f t="shared" si="88"/>
        <v>0.33913727804280508</v>
      </c>
      <c r="AM50" s="10">
        <f t="shared" si="88"/>
        <v>0.3526215217477558</v>
      </c>
      <c r="AN50" s="10">
        <f t="shared" si="88"/>
        <v>0.34684188928591869</v>
      </c>
      <c r="AO50" s="10">
        <f t="shared" si="88"/>
        <v>0.35206679926741252</v>
      </c>
      <c r="AP50" s="10">
        <f t="shared" si="88"/>
        <v>0.34783044213118802</v>
      </c>
      <c r="AQ50" s="10">
        <f t="shared" si="88"/>
        <v>0.35496460943508668</v>
      </c>
      <c r="AR50" s="10">
        <f t="shared" si="88"/>
        <v>0.35223993323025232</v>
      </c>
      <c r="AS50" s="10">
        <f t="shared" si="88"/>
        <v>0.35613108801655174</v>
      </c>
      <c r="AT50" s="10">
        <f t="shared" si="88"/>
        <v>0.36369057156121676</v>
      </c>
      <c r="AU50" s="10">
        <f t="shared" si="88"/>
        <v>0.36744056746636983</v>
      </c>
      <c r="AV50" s="10">
        <f t="shared" si="88"/>
        <v>0.35371837874866724</v>
      </c>
      <c r="AW50" s="10">
        <f t="shared" si="88"/>
        <v>0.35468769457937815</v>
      </c>
      <c r="AX50" s="10">
        <f t="shared" ref="AX50:CC50" si="89">AVERAGE(AX37:AX40,AX43:AX46)/SQRT(8)</f>
        <v>0.35684457450509899</v>
      </c>
      <c r="AY50" s="10">
        <f t="shared" si="89"/>
        <v>0.36052313823755483</v>
      </c>
      <c r="AZ50" s="10">
        <f t="shared" si="89"/>
        <v>0.35197694871093899</v>
      </c>
      <c r="BA50" s="10">
        <f t="shared" si="89"/>
        <v>0.3642119245833898</v>
      </c>
      <c r="BB50" s="10">
        <f t="shared" si="89"/>
        <v>0.35828557839383002</v>
      </c>
      <c r="BC50" s="10">
        <f t="shared" si="89"/>
        <v>0.35730584513970204</v>
      </c>
      <c r="BD50" s="10">
        <f t="shared" si="89"/>
        <v>0.35001888981975754</v>
      </c>
      <c r="BE50" s="10">
        <f t="shared" si="89"/>
        <v>0.35886724789589936</v>
      </c>
      <c r="BF50" s="10">
        <f t="shared" si="89"/>
        <v>0.35663891289140109</v>
      </c>
      <c r="BG50" s="10">
        <f t="shared" si="89"/>
        <v>0.36386460253390812</v>
      </c>
      <c r="BH50" s="10">
        <f t="shared" si="89"/>
        <v>0.36328917934597177</v>
      </c>
      <c r="BI50" s="10">
        <f t="shared" si="89"/>
        <v>0.68747085470914049</v>
      </c>
      <c r="BJ50" s="10">
        <f t="shared" si="89"/>
        <v>0.77909704189960716</v>
      </c>
      <c r="BK50" s="10">
        <f t="shared" si="89"/>
        <v>0.76154743229952115</v>
      </c>
      <c r="BL50" s="10">
        <f t="shared" si="89"/>
        <v>0.70920587893305376</v>
      </c>
      <c r="BM50" s="10">
        <f t="shared" si="89"/>
        <v>0.67473533102985006</v>
      </c>
      <c r="BN50" s="10">
        <f t="shared" si="89"/>
        <v>0.63239336308152894</v>
      </c>
      <c r="BO50" s="10">
        <f t="shared" si="89"/>
        <v>0.58931489390484082</v>
      </c>
      <c r="BP50" s="10">
        <f t="shared" si="89"/>
        <v>0.56855155340163144</v>
      </c>
      <c r="BQ50" s="10">
        <f t="shared" si="89"/>
        <v>0.52037878123271397</v>
      </c>
      <c r="BR50" s="10">
        <f t="shared" si="89"/>
        <v>0.51737003430122708</v>
      </c>
      <c r="BS50" s="10">
        <f t="shared" si="89"/>
        <v>0.50871400172678649</v>
      </c>
      <c r="BT50" s="10">
        <f t="shared" si="89"/>
        <v>0.50168711537029242</v>
      </c>
      <c r="BU50" s="10">
        <f t="shared" si="89"/>
        <v>0.48955169115106389</v>
      </c>
      <c r="BV50" s="10">
        <f t="shared" si="89"/>
        <v>0.47638421053234548</v>
      </c>
      <c r="BW50" s="10">
        <f t="shared" si="89"/>
        <v>0.47126016322131759</v>
      </c>
      <c r="BX50" s="10">
        <f t="shared" si="89"/>
        <v>0.47030250903022647</v>
      </c>
      <c r="BY50" s="10">
        <f t="shared" si="89"/>
        <v>0.45574143055976746</v>
      </c>
      <c r="BZ50" s="10">
        <f t="shared" si="89"/>
        <v>0.45027891805486947</v>
      </c>
      <c r="CA50" s="10">
        <f t="shared" si="89"/>
        <v>0.44769159094860861</v>
      </c>
      <c r="CB50" s="10">
        <f t="shared" si="89"/>
        <v>0.44027629720407591</v>
      </c>
      <c r="CC50" s="10">
        <f t="shared" si="89"/>
        <v>0.44682865867764365</v>
      </c>
      <c r="CD50" s="10">
        <f t="shared" ref="CD50:DI50" si="90">AVERAGE(CD37:CD40,CD43:CD46)/SQRT(8)</f>
        <v>0.44345903476772769</v>
      </c>
      <c r="CE50" s="10">
        <f t="shared" si="90"/>
        <v>0.44752135073464583</v>
      </c>
      <c r="CF50" s="10">
        <f t="shared" si="90"/>
        <v>0.44619927689934891</v>
      </c>
      <c r="CG50" s="10">
        <f t="shared" si="90"/>
        <v>0.4536974368993088</v>
      </c>
      <c r="CH50" s="10">
        <f t="shared" si="90"/>
        <v>0.44737836007329396</v>
      </c>
      <c r="CI50" s="10">
        <f t="shared" si="90"/>
        <v>0.4395859824986949</v>
      </c>
      <c r="CJ50" s="10">
        <f t="shared" si="90"/>
        <v>0.44360815769814338</v>
      </c>
      <c r="CK50" s="10">
        <f t="shared" si="90"/>
        <v>0.446442640836617</v>
      </c>
      <c r="CL50" s="10">
        <f t="shared" si="90"/>
        <v>0.44173260971155831</v>
      </c>
      <c r="CM50" s="10">
        <f t="shared" si="90"/>
        <v>0.45182240600534673</v>
      </c>
      <c r="CN50" s="10">
        <f t="shared" si="90"/>
        <v>0.447430804915669</v>
      </c>
      <c r="CO50" s="10">
        <f t="shared" si="90"/>
        <v>0.44793645653391601</v>
      </c>
      <c r="CP50" s="10">
        <f t="shared" si="90"/>
        <v>0.44853384400280794</v>
      </c>
      <c r="CQ50" s="10">
        <f t="shared" si="90"/>
        <v>0.45436450942310824</v>
      </c>
      <c r="CR50" s="10">
        <f t="shared" si="90"/>
        <v>0.4503069052386442</v>
      </c>
      <c r="CS50" s="10">
        <f t="shared" si="90"/>
        <v>0.45194634371505904</v>
      </c>
      <c r="CT50" s="10">
        <f t="shared" si="90"/>
        <v>0.45022239304313605</v>
      </c>
      <c r="CU50" s="10">
        <f t="shared" si="90"/>
        <v>0.45144646930605004</v>
      </c>
      <c r="CV50" s="10">
        <f t="shared" si="90"/>
        <v>0.45056039358919242</v>
      </c>
      <c r="CW50" s="10">
        <f t="shared" si="90"/>
        <v>0.44617283209809022</v>
      </c>
      <c r="CX50" s="10">
        <f t="shared" si="90"/>
        <v>0.46754145081800424</v>
      </c>
      <c r="CY50" s="10">
        <f t="shared" si="90"/>
        <v>0.45716985500037588</v>
      </c>
      <c r="CZ50" s="10">
        <f t="shared" si="90"/>
        <v>0.45689568811571396</v>
      </c>
      <c r="DA50" s="10">
        <f t="shared" si="90"/>
        <v>0.45945331877798917</v>
      </c>
      <c r="DB50" s="10">
        <f t="shared" si="90"/>
        <v>0.45754158752827223</v>
      </c>
      <c r="DC50" s="10">
        <f t="shared" si="90"/>
        <v>0.46341765585160755</v>
      </c>
      <c r="DD50" s="10">
        <f t="shared" si="90"/>
        <v>0.45125411799956061</v>
      </c>
      <c r="DE50" s="10">
        <f t="shared" si="90"/>
        <v>0.46533597795874726</v>
      </c>
      <c r="DF50" s="10">
        <f t="shared" si="90"/>
        <v>0.45922006595281001</v>
      </c>
      <c r="DG50" s="10">
        <f t="shared" si="90"/>
        <v>0.46422444771582549</v>
      </c>
      <c r="DH50" s="10">
        <f t="shared" si="90"/>
        <v>0.46014207876618396</v>
      </c>
      <c r="DI50" s="10">
        <f t="shared" si="90"/>
        <v>0.46180277932491037</v>
      </c>
      <c r="DJ50" s="10">
        <f t="shared" ref="DJ50:EL50" si="91">AVERAGE(DJ37:DJ40,DJ43:DJ46)/SQRT(8)</f>
        <v>0.46637160895527069</v>
      </c>
      <c r="DK50" s="10">
        <f t="shared" si="91"/>
        <v>0.46980318663754173</v>
      </c>
      <c r="DL50" s="10">
        <f t="shared" si="91"/>
        <v>0.45842488073683996</v>
      </c>
      <c r="DM50" s="10">
        <f t="shared" si="91"/>
        <v>0.45902880547853514</v>
      </c>
      <c r="DN50" s="10">
        <f t="shared" si="91"/>
        <v>0.46314091604069202</v>
      </c>
      <c r="DO50" s="10">
        <f t="shared" si="91"/>
        <v>0.46634313560862956</v>
      </c>
      <c r="DP50" s="10">
        <f t="shared" si="91"/>
        <v>0.47752819246123318</v>
      </c>
      <c r="DQ50" s="10">
        <f t="shared" si="91"/>
        <v>0.46623704570834812</v>
      </c>
      <c r="DR50" s="10">
        <f t="shared" si="91"/>
        <v>0.46807129608689957</v>
      </c>
      <c r="DS50" s="10">
        <f t="shared" si="91"/>
        <v>0.46480804185375502</v>
      </c>
      <c r="DT50" s="10">
        <f t="shared" si="91"/>
        <v>0.46288989186994045</v>
      </c>
      <c r="DU50" s="10">
        <f t="shared" si="91"/>
        <v>0.46353866771670266</v>
      </c>
      <c r="DV50" s="10">
        <f t="shared" si="91"/>
        <v>0.47149289787867926</v>
      </c>
      <c r="DW50" s="10">
        <f t="shared" si="91"/>
        <v>0.46288901335511218</v>
      </c>
      <c r="DX50" s="10">
        <f t="shared" si="91"/>
        <v>0.46674573332171587</v>
      </c>
      <c r="DY50" s="10">
        <f t="shared" si="91"/>
        <v>0.46077755122773867</v>
      </c>
      <c r="DZ50" s="10">
        <f t="shared" si="91"/>
        <v>0.46684364343891482</v>
      </c>
      <c r="EA50" s="10">
        <f t="shared" si="91"/>
        <v>0.46779933321398709</v>
      </c>
      <c r="EB50" s="10">
        <f t="shared" si="91"/>
        <v>0.47030589234036069</v>
      </c>
      <c r="EC50" s="10">
        <f t="shared" si="91"/>
        <v>0.48331545570343737</v>
      </c>
      <c r="ED50" s="10">
        <f t="shared" si="91"/>
        <v>0.47271839322997961</v>
      </c>
      <c r="EE50" s="10">
        <f t="shared" si="91"/>
        <v>0.46617132029187486</v>
      </c>
      <c r="EF50" s="10">
        <f t="shared" si="91"/>
        <v>0.45949635668421723</v>
      </c>
      <c r="EG50" s="10">
        <f t="shared" si="91"/>
        <v>0.46356779223885636</v>
      </c>
      <c r="EH50" s="10">
        <f t="shared" si="91"/>
        <v>0.46880190717585785</v>
      </c>
      <c r="EI50" s="10">
        <f t="shared" si="91"/>
        <v>0.46474357339050176</v>
      </c>
      <c r="EJ50" s="10">
        <f t="shared" si="91"/>
        <v>0.46089006137028565</v>
      </c>
      <c r="EK50" s="10">
        <f t="shared" si="91"/>
        <v>0.47263950002783656</v>
      </c>
      <c r="EL50" s="10">
        <f t="shared" si="91"/>
        <v>0.47388399989445368</v>
      </c>
      <c r="EP50" s="8" t="s">
        <v>1</v>
      </c>
      <c r="EQ50" s="66">
        <f>STDEV(EQ37:EQ40,EQ43:EQ46)/SQRT(8)</f>
        <v>3.8898342210299072E-2</v>
      </c>
      <c r="ER50" s="66">
        <f t="shared" ref="ER50:EV50" si="92">STDEV(ER37:ER40,ER43:ER46)/SQRT(8)</f>
        <v>3.8292698778477879E-2</v>
      </c>
      <c r="ES50" s="66">
        <f t="shared" si="92"/>
        <v>2.0916953069405813E-2</v>
      </c>
      <c r="ET50" s="66">
        <f t="shared" si="92"/>
        <v>3.7646133334084404E-2</v>
      </c>
      <c r="EU50" s="66">
        <f t="shared" si="92"/>
        <v>4.3419602154639268E-2</v>
      </c>
      <c r="EV50" s="66">
        <f t="shared" si="92"/>
        <v>3.5570025162152297E-2</v>
      </c>
      <c r="EW50" s="66">
        <f>STDEV(EW37:EW40,EW43:EW46)/SQRT(8)</f>
        <v>4.4596510006358385E-2</v>
      </c>
      <c r="EX50" s="66">
        <f t="shared" ref="EX50:FB50" si="93">STDEV(EX37:EX40,EX43:EX46)/SQRT(8)</f>
        <v>3.9660813155608453E-2</v>
      </c>
      <c r="EY50" s="66">
        <f t="shared" si="93"/>
        <v>2.5137183062333392E-2</v>
      </c>
      <c r="EZ50" s="66">
        <f t="shared" si="93"/>
        <v>4.7004884964106028E-2</v>
      </c>
      <c r="FA50" s="66">
        <f t="shared" si="93"/>
        <v>2.5195008284080792E-2</v>
      </c>
      <c r="FB50" s="66">
        <f t="shared" si="93"/>
        <v>3.0713930439220601E-2</v>
      </c>
    </row>
  </sheetData>
  <mergeCells count="34">
    <mergeCell ref="EQ6:EV6"/>
    <mergeCell ref="EW6:FB6"/>
    <mergeCell ref="X3:AB3"/>
    <mergeCell ref="P23:P27"/>
    <mergeCell ref="P28:P33"/>
    <mergeCell ref="BI6:EL6"/>
    <mergeCell ref="R6:BH6"/>
    <mergeCell ref="O37:O48"/>
    <mergeCell ref="P37:P42"/>
    <mergeCell ref="P43:P48"/>
    <mergeCell ref="O23:O33"/>
    <mergeCell ref="O8:O19"/>
    <mergeCell ref="P8:P13"/>
    <mergeCell ref="P14:P19"/>
    <mergeCell ref="H3:J3"/>
    <mergeCell ref="C37:C48"/>
    <mergeCell ref="D37:D42"/>
    <mergeCell ref="D43:D48"/>
    <mergeCell ref="F6:M6"/>
    <mergeCell ref="D28:D33"/>
    <mergeCell ref="D23:D27"/>
    <mergeCell ref="C23:C33"/>
    <mergeCell ref="C8:C19"/>
    <mergeCell ref="D14:D19"/>
    <mergeCell ref="D8:D13"/>
    <mergeCell ref="EN37:EN48"/>
    <mergeCell ref="EO37:EO42"/>
    <mergeCell ref="EO43:EO48"/>
    <mergeCell ref="EN8:EN19"/>
    <mergeCell ref="EO8:EO13"/>
    <mergeCell ref="EO14:EO19"/>
    <mergeCell ref="EN23:EN33"/>
    <mergeCell ref="EO23:EO27"/>
    <mergeCell ref="EO28:EO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3D9C4-9BE5-4142-BAAF-439C9ADE1927}">
  <dimension ref="B2:T74"/>
  <sheetViews>
    <sheetView topLeftCell="B1" zoomScale="70" zoomScaleNormal="70" workbookViewId="0">
      <selection activeCell="V5" sqref="V5"/>
    </sheetView>
  </sheetViews>
  <sheetFormatPr baseColWidth="10" defaultRowHeight="14.4" x14ac:dyDescent="0.3"/>
  <cols>
    <col min="5" max="5" width="12.5546875" customWidth="1"/>
    <col min="17" max="17" width="13" customWidth="1"/>
  </cols>
  <sheetData>
    <row r="2" spans="2:20" ht="23.4" x14ac:dyDescent="0.45">
      <c r="G2" s="96" t="s">
        <v>73</v>
      </c>
      <c r="H2" s="96"/>
      <c r="I2" s="96"/>
      <c r="Q2" s="96" t="s">
        <v>76</v>
      </c>
      <c r="R2" s="96"/>
      <c r="S2" s="96"/>
    </row>
    <row r="3" spans="2:20" x14ac:dyDescent="0.3">
      <c r="E3" s="1"/>
      <c r="F3" s="64"/>
      <c r="I3" s="1"/>
    </row>
    <row r="4" spans="2:20" x14ac:dyDescent="0.3">
      <c r="B4" s="109" t="s">
        <v>3</v>
      </c>
      <c r="C4" s="110" t="s">
        <v>5</v>
      </c>
      <c r="D4" s="110" t="s">
        <v>0</v>
      </c>
      <c r="E4" s="119" t="s">
        <v>77</v>
      </c>
      <c r="F4" s="119"/>
      <c r="G4" s="119"/>
      <c r="H4" s="119"/>
      <c r="I4" s="131" t="s">
        <v>78</v>
      </c>
      <c r="J4" s="132"/>
      <c r="K4" s="132"/>
      <c r="L4" s="133"/>
      <c r="N4" s="109" t="s">
        <v>3</v>
      </c>
      <c r="O4" s="110" t="s">
        <v>5</v>
      </c>
      <c r="P4" s="110" t="s">
        <v>0</v>
      </c>
      <c r="Q4" s="119" t="s">
        <v>77</v>
      </c>
      <c r="R4" s="119"/>
      <c r="S4" s="119"/>
      <c r="T4" s="119"/>
    </row>
    <row r="5" spans="2:20" x14ac:dyDescent="0.3">
      <c r="B5" s="109"/>
      <c r="C5" s="111"/>
      <c r="D5" s="111"/>
      <c r="E5" s="113" t="s">
        <v>74</v>
      </c>
      <c r="F5" s="113" t="s">
        <v>70</v>
      </c>
      <c r="G5" s="109" t="s">
        <v>71</v>
      </c>
      <c r="H5" s="109" t="s">
        <v>72</v>
      </c>
      <c r="I5" s="116" t="s">
        <v>74</v>
      </c>
      <c r="J5" s="116" t="s">
        <v>70</v>
      </c>
      <c r="K5" s="110" t="s">
        <v>71</v>
      </c>
      <c r="L5" s="110" t="s">
        <v>72</v>
      </c>
      <c r="N5" s="109"/>
      <c r="O5" s="111"/>
      <c r="P5" s="111"/>
      <c r="Q5" s="113" t="s">
        <v>74</v>
      </c>
      <c r="R5" s="113" t="s">
        <v>70</v>
      </c>
      <c r="S5" s="109" t="s">
        <v>71</v>
      </c>
      <c r="T5" s="109" t="s">
        <v>72</v>
      </c>
    </row>
    <row r="6" spans="2:20" x14ac:dyDescent="0.3">
      <c r="B6" s="109"/>
      <c r="C6" s="112"/>
      <c r="D6" s="112"/>
      <c r="E6" s="113"/>
      <c r="F6" s="113"/>
      <c r="G6" s="109"/>
      <c r="H6" s="109"/>
      <c r="I6" s="117"/>
      <c r="J6" s="117"/>
      <c r="K6" s="112"/>
      <c r="L6" s="112"/>
      <c r="N6" s="109"/>
      <c r="O6" s="112"/>
      <c r="P6" s="112"/>
      <c r="Q6" s="113"/>
      <c r="R6" s="113"/>
      <c r="S6" s="109"/>
      <c r="T6" s="109"/>
    </row>
    <row r="7" spans="2:20" x14ac:dyDescent="0.3">
      <c r="B7" s="91" t="s">
        <v>75</v>
      </c>
      <c r="C7" s="94" t="s">
        <v>6</v>
      </c>
      <c r="D7" s="49">
        <v>2</v>
      </c>
      <c r="E7" s="51">
        <f>F7/G7</f>
        <v>0.49709739406733827</v>
      </c>
      <c r="F7" s="51">
        <v>0.55057273843071619</v>
      </c>
      <c r="G7" s="51">
        <v>1.1075751854698599</v>
      </c>
      <c r="H7" s="51">
        <v>0.72456759986436881</v>
      </c>
      <c r="I7" s="51">
        <f>J7/K7</f>
        <v>0.77338326799657553</v>
      </c>
      <c r="J7" s="51">
        <v>0.87084120232827777</v>
      </c>
      <c r="K7" s="51">
        <v>1.1260150540677767</v>
      </c>
      <c r="L7" s="51">
        <v>0.72559543655093595</v>
      </c>
      <c r="N7" s="91" t="s">
        <v>75</v>
      </c>
      <c r="O7" s="94" t="s">
        <v>6</v>
      </c>
      <c r="P7" s="49">
        <v>2</v>
      </c>
      <c r="Q7" s="51">
        <v>0.55987986956616076</v>
      </c>
      <c r="R7" s="51">
        <v>0.47403260445540774</v>
      </c>
      <c r="S7" s="51">
        <v>0.82987621238915266</v>
      </c>
      <c r="T7" s="51">
        <v>0.32359375284343156</v>
      </c>
    </row>
    <row r="8" spans="2:20" x14ac:dyDescent="0.3">
      <c r="B8" s="91"/>
      <c r="C8" s="94"/>
      <c r="D8" s="49">
        <v>3</v>
      </c>
      <c r="E8" s="51">
        <f t="shared" ref="E8:E12" si="0">F8/G8</f>
        <v>0.84753966808567538</v>
      </c>
      <c r="F8" s="51">
        <v>0.76064638680246099</v>
      </c>
      <c r="G8" s="51">
        <v>0.89747585327837354</v>
      </c>
      <c r="H8" s="51">
        <v>1.2019385866603993</v>
      </c>
      <c r="I8" s="51">
        <f t="shared" ref="I8:I12" si="1">J8/K8</f>
        <v>1.3186007532601154</v>
      </c>
      <c r="J8" s="51">
        <v>1.203114807169247</v>
      </c>
      <c r="K8" s="51">
        <v>0.91241780667473438</v>
      </c>
      <c r="L8" s="51">
        <v>1.2036435988284861</v>
      </c>
      <c r="N8" s="91"/>
      <c r="O8" s="94"/>
      <c r="P8" s="49">
        <v>3</v>
      </c>
      <c r="Q8" s="51">
        <v>0.62238646480027215</v>
      </c>
      <c r="R8" s="51">
        <v>0.48718016730785413</v>
      </c>
      <c r="S8" s="51">
        <v>0.76723678322153033</v>
      </c>
      <c r="T8" s="51">
        <v>0.32902303561177504</v>
      </c>
    </row>
    <row r="9" spans="2:20" x14ac:dyDescent="0.3">
      <c r="B9" s="91"/>
      <c r="C9" s="94"/>
      <c r="D9" s="49">
        <v>4</v>
      </c>
      <c r="E9" s="51">
        <f t="shared" si="0"/>
        <v>0.61901150222198287</v>
      </c>
      <c r="F9" s="51">
        <v>0.58547364823243375</v>
      </c>
      <c r="G9" s="51">
        <v>0.94582030564995523</v>
      </c>
      <c r="H9" s="51">
        <v>1.0692441863354052</v>
      </c>
      <c r="I9" s="51">
        <f t="shared" si="1"/>
        <v>0.96305702711259045</v>
      </c>
      <c r="J9" s="51">
        <v>0.92604399050247499</v>
      </c>
      <c r="K9" s="51">
        <v>0.96156713925748838</v>
      </c>
      <c r="L9" s="51">
        <v>1.0707609646205782</v>
      </c>
      <c r="N9" s="91"/>
      <c r="O9" s="94"/>
      <c r="P9" s="49">
        <v>4</v>
      </c>
      <c r="Q9" s="51">
        <v>1.0799341477976701</v>
      </c>
      <c r="R9" s="51">
        <v>0.7247358714184271</v>
      </c>
      <c r="S9" s="51">
        <v>0.65778268718882982</v>
      </c>
      <c r="T9" s="51">
        <v>0.71398317340488959</v>
      </c>
    </row>
    <row r="10" spans="2:20" x14ac:dyDescent="0.3">
      <c r="B10" s="91"/>
      <c r="C10" s="94"/>
      <c r="D10" s="49">
        <v>5</v>
      </c>
      <c r="E10" s="51">
        <f t="shared" si="0"/>
        <v>0.83900858298222813</v>
      </c>
      <c r="F10" s="51">
        <v>1.0337496661124048</v>
      </c>
      <c r="G10" s="51">
        <v>1.232108570853919</v>
      </c>
      <c r="H10" s="51">
        <v>0.82123575716346375</v>
      </c>
      <c r="I10" s="51">
        <f t="shared" si="1"/>
        <v>0.79025963885158823</v>
      </c>
      <c r="J10" s="51">
        <v>0.85199760522947587</v>
      </c>
      <c r="K10" s="51">
        <v>1.0781236486626165</v>
      </c>
      <c r="L10" s="51">
        <v>0.95458628364303477</v>
      </c>
      <c r="N10" s="91"/>
      <c r="O10" s="94"/>
      <c r="P10" s="49">
        <v>5</v>
      </c>
      <c r="Q10" s="51">
        <v>0.94575104718768099</v>
      </c>
      <c r="R10" s="51">
        <v>1.1525654226171294</v>
      </c>
      <c r="S10" s="51">
        <v>1.1945070314520501</v>
      </c>
      <c r="T10" s="51">
        <v>1.9934321055047428</v>
      </c>
    </row>
    <row r="11" spans="2:20" x14ac:dyDescent="0.3">
      <c r="B11" s="91"/>
      <c r="C11" s="94"/>
      <c r="D11" s="49">
        <v>6</v>
      </c>
      <c r="E11" s="51">
        <f t="shared" si="0"/>
        <v>1.1610374344182421</v>
      </c>
      <c r="F11" s="51">
        <v>1.3185282837409218</v>
      </c>
      <c r="G11" s="51">
        <v>1.1356466593186061</v>
      </c>
      <c r="H11" s="51">
        <v>0.79874392559573193</v>
      </c>
      <c r="I11" s="51">
        <f t="shared" si="1"/>
        <v>1.0935776370192025</v>
      </c>
      <c r="J11" s="51">
        <v>1.0867069436639074</v>
      </c>
      <c r="K11" s="51">
        <v>0.99371723312299731</v>
      </c>
      <c r="L11" s="51">
        <v>0.9284422760041996</v>
      </c>
      <c r="N11" s="91"/>
      <c r="O11" s="94"/>
      <c r="P11" s="49">
        <v>6</v>
      </c>
      <c r="Q11" s="51">
        <v>1.037175442554328</v>
      </c>
      <c r="R11" s="51">
        <v>1.3838514066777605</v>
      </c>
      <c r="S11" s="51">
        <v>1.3077875215695083</v>
      </c>
      <c r="T11" s="51">
        <v>0.80546316796564832</v>
      </c>
    </row>
    <row r="12" spans="2:20" x14ac:dyDescent="0.3">
      <c r="B12" s="91"/>
      <c r="C12" s="94"/>
      <c r="D12" s="49">
        <v>7</v>
      </c>
      <c r="E12" s="51">
        <f t="shared" si="0"/>
        <v>1.213977029489586</v>
      </c>
      <c r="F12" s="51">
        <v>1.2876958943242378</v>
      </c>
      <c r="G12" s="51">
        <v>1.0607250903797141</v>
      </c>
      <c r="H12" s="51">
        <v>0.9609365882016897</v>
      </c>
      <c r="I12" s="51">
        <f t="shared" si="1"/>
        <v>1.1434412810040171</v>
      </c>
      <c r="J12" s="51">
        <v>1.0612954511066166</v>
      </c>
      <c r="K12" s="51">
        <v>0.92815911821438613</v>
      </c>
      <c r="L12" s="51">
        <v>1.1169714403527657</v>
      </c>
      <c r="N12" s="91"/>
      <c r="O12" s="94"/>
      <c r="P12" s="49">
        <v>7</v>
      </c>
      <c r="Q12" s="51">
        <v>1.1208715354953622</v>
      </c>
      <c r="R12" s="51">
        <v>1.3789433502142279</v>
      </c>
      <c r="S12" s="51">
        <v>1.2058423691012743</v>
      </c>
      <c r="T12" s="51">
        <v>1.1046795645965319</v>
      </c>
    </row>
    <row r="13" spans="2:20" x14ac:dyDescent="0.3">
      <c r="B13" s="91"/>
      <c r="C13" s="94"/>
      <c r="D13" s="49" t="s">
        <v>10</v>
      </c>
      <c r="E13" s="9">
        <f t="shared" ref="E13:L13" si="2">AVERAGE(E7:E12)</f>
        <v>0.86294526854417553</v>
      </c>
      <c r="F13" s="9">
        <f t="shared" si="2"/>
        <v>0.92277776960719604</v>
      </c>
      <c r="G13" s="9">
        <f t="shared" si="2"/>
        <v>1.0632252774917379</v>
      </c>
      <c r="H13" s="9">
        <f t="shared" si="2"/>
        <v>0.92944444063684306</v>
      </c>
      <c r="I13" s="9">
        <f>AVERAGE(I7:I12)</f>
        <v>1.0137199342073482</v>
      </c>
      <c r="J13" s="9">
        <f t="shared" si="2"/>
        <v>1</v>
      </c>
      <c r="K13" s="9">
        <f t="shared" si="2"/>
        <v>0.99999999999999989</v>
      </c>
      <c r="L13" s="9">
        <f t="shared" si="2"/>
        <v>1</v>
      </c>
      <c r="M13" s="9"/>
      <c r="N13" s="91"/>
      <c r="O13" s="94"/>
      <c r="P13" s="49" t="s">
        <v>10</v>
      </c>
      <c r="Q13" s="9">
        <f t="shared" ref="Q13" si="3">AVERAGE(Q7:Q12)</f>
        <v>0.8943330845669123</v>
      </c>
      <c r="R13" s="9">
        <f t="shared" ref="R13" si="4">AVERAGE(R7:R12)</f>
        <v>0.93355147044846776</v>
      </c>
      <c r="S13" s="9">
        <f t="shared" ref="S13" si="5">AVERAGE(S7:S12)</f>
        <v>0.99383876748705757</v>
      </c>
      <c r="T13" s="9">
        <f t="shared" ref="T13" si="6">AVERAGE(T7:T12)</f>
        <v>0.87836246665450324</v>
      </c>
    </row>
    <row r="14" spans="2:20" x14ac:dyDescent="0.3">
      <c r="B14" s="91"/>
      <c r="C14" s="95"/>
      <c r="D14" s="49" t="s">
        <v>1</v>
      </c>
      <c r="E14" s="9">
        <f t="shared" ref="E14:L14" si="7">STDEV(E7:E12)/SQRT(6)</f>
        <v>0.11636736134622061</v>
      </c>
      <c r="F14" s="9">
        <f t="shared" si="7"/>
        <v>0.13912772427015069</v>
      </c>
      <c r="G14" s="9">
        <f t="shared" si="7"/>
        <v>5.0661092117476762E-2</v>
      </c>
      <c r="H14" s="9">
        <f t="shared" si="7"/>
        <v>7.4286617809827094E-2</v>
      </c>
      <c r="I14" s="9">
        <f t="shared" si="7"/>
        <v>8.6875416779911077E-2</v>
      </c>
      <c r="J14" s="9">
        <f t="shared" si="7"/>
        <v>5.6741239121680852E-2</v>
      </c>
      <c r="K14" s="9">
        <f t="shared" si="7"/>
        <v>3.4800100172244441E-2</v>
      </c>
      <c r="L14" s="9">
        <f t="shared" si="7"/>
        <v>6.8954314647340836E-2</v>
      </c>
      <c r="M14" s="9"/>
      <c r="N14" s="91"/>
      <c r="O14" s="95"/>
      <c r="P14" s="49" t="s">
        <v>1</v>
      </c>
      <c r="Q14" s="9">
        <f>STDEV(Q7:Q12)/SQRT(6)</f>
        <v>9.910080517058821E-2</v>
      </c>
      <c r="R14" s="9">
        <f t="shared" ref="R14:T14" si="8">STDEV(R7:R12)/SQRT(6)</f>
        <v>0.17350503866297295</v>
      </c>
      <c r="S14" s="9">
        <f t="shared" si="8"/>
        <v>0.11179489661917548</v>
      </c>
      <c r="T14" s="9">
        <f t="shared" si="8"/>
        <v>0.25406539344737039</v>
      </c>
    </row>
    <row r="15" spans="2:20" x14ac:dyDescent="0.3">
      <c r="B15" s="91"/>
      <c r="C15" s="97" t="s">
        <v>7</v>
      </c>
      <c r="D15" s="5">
        <v>1</v>
      </c>
      <c r="E15" s="51">
        <f t="shared" ref="E15:E22" si="9">F15/G15</f>
        <v>0.9140230138803479</v>
      </c>
      <c r="F15" s="51">
        <v>0.84233160340549618</v>
      </c>
      <c r="G15" s="51">
        <v>0.92156498317203572</v>
      </c>
      <c r="H15" s="51">
        <v>0.88078260256912788</v>
      </c>
      <c r="I15" s="51">
        <f t="shared" ref="I15:I22" si="10">J15/K15</f>
        <v>1.4220354279368952</v>
      </c>
      <c r="J15" s="51">
        <v>1.3323163590691594</v>
      </c>
      <c r="K15" s="51">
        <v>0.93690799321511886</v>
      </c>
      <c r="L15" s="51">
        <v>0.88203203833189192</v>
      </c>
      <c r="N15" s="91"/>
      <c r="O15" s="97" t="s">
        <v>7</v>
      </c>
      <c r="P15" s="5">
        <v>1</v>
      </c>
      <c r="Q15" s="51">
        <v>0.89829496296815448</v>
      </c>
      <c r="R15" s="51">
        <v>0.63753951087667726</v>
      </c>
      <c r="S15" s="51">
        <v>0.69564568468548549</v>
      </c>
      <c r="T15" s="51">
        <v>0.84065739556161578</v>
      </c>
    </row>
    <row r="16" spans="2:20" x14ac:dyDescent="0.3">
      <c r="B16" s="91"/>
      <c r="C16" s="98"/>
      <c r="D16" s="5">
        <v>2</v>
      </c>
      <c r="E16" s="51">
        <f t="shared" si="9"/>
        <v>1.3050640111418892</v>
      </c>
      <c r="F16" s="51">
        <v>1.3713421027240065</v>
      </c>
      <c r="G16" s="51">
        <v>1.0507853185868838</v>
      </c>
      <c r="H16" s="51">
        <v>0.97083745311341607</v>
      </c>
      <c r="I16" s="51">
        <f t="shared" si="10"/>
        <v>2.0304163367730488</v>
      </c>
      <c r="J16" s="51">
        <v>2.1690525559682117</v>
      </c>
      <c r="K16" s="51">
        <v>1.0682797004162694</v>
      </c>
      <c r="L16" s="51">
        <v>0.97221463634820349</v>
      </c>
      <c r="N16" s="91"/>
      <c r="O16" s="98"/>
      <c r="P16" s="5">
        <v>2</v>
      </c>
      <c r="Q16" s="51">
        <v>0.93366521243366074</v>
      </c>
      <c r="R16" s="51">
        <v>0.961009323565577</v>
      </c>
      <c r="S16" s="51">
        <v>1.0088727190697748</v>
      </c>
      <c r="T16" s="51">
        <v>1.3127418483328008</v>
      </c>
    </row>
    <row r="17" spans="2:20" x14ac:dyDescent="0.3">
      <c r="B17" s="91"/>
      <c r="C17" s="98"/>
      <c r="D17" s="5">
        <v>3</v>
      </c>
      <c r="E17" s="51">
        <f t="shared" si="9"/>
        <v>1.6016791782717881</v>
      </c>
      <c r="F17" s="51">
        <v>1.5190407765603469</v>
      </c>
      <c r="G17" s="51">
        <v>0.94840514702787848</v>
      </c>
      <c r="H17" s="51">
        <v>1.2093747123128062</v>
      </c>
      <c r="I17" s="51">
        <f t="shared" si="10"/>
        <v>2.491889702013014</v>
      </c>
      <c r="J17" s="51">
        <v>2.4026676293780196</v>
      </c>
      <c r="K17" s="51">
        <v>0.9641950153078932</v>
      </c>
      <c r="L17" s="51">
        <v>1.2110902730104613</v>
      </c>
      <c r="N17" s="91"/>
      <c r="O17" s="98"/>
      <c r="P17" s="5">
        <v>3</v>
      </c>
      <c r="Q17" s="51">
        <v>0.92382806456395683</v>
      </c>
      <c r="R17" s="51">
        <v>0.82072026104161766</v>
      </c>
      <c r="S17" s="51">
        <v>0.87077100320890766</v>
      </c>
      <c r="T17" s="51">
        <v>0.83169402059897968</v>
      </c>
    </row>
    <row r="18" spans="2:20" x14ac:dyDescent="0.3">
      <c r="B18" s="91"/>
      <c r="C18" s="98"/>
      <c r="D18" s="5">
        <v>4</v>
      </c>
      <c r="E18" s="51">
        <f t="shared" si="9"/>
        <v>1.2146626094687449</v>
      </c>
      <c r="F18" s="51">
        <v>1.3705927438445398</v>
      </c>
      <c r="G18" s="51">
        <v>1.1283732068150132</v>
      </c>
      <c r="H18" s="51">
        <v>0.94325485914447638</v>
      </c>
      <c r="I18" s="51">
        <f t="shared" si="10"/>
        <v>1.8897699920288304</v>
      </c>
      <c r="J18" s="51">
        <v>2.1678672946175856</v>
      </c>
      <c r="K18" s="51">
        <v>1.1471593388411221</v>
      </c>
      <c r="L18" s="51">
        <v>0.94459291504042431</v>
      </c>
      <c r="N18" s="91"/>
      <c r="O18" s="98"/>
      <c r="P18" s="5">
        <v>4</v>
      </c>
      <c r="Q18" s="51">
        <v>0.82744846281667006</v>
      </c>
      <c r="R18" s="51">
        <v>0.85286354131661057</v>
      </c>
      <c r="S18" s="51">
        <v>1.0102725449410073</v>
      </c>
      <c r="T18" s="51">
        <v>1.1764764877562044</v>
      </c>
    </row>
    <row r="19" spans="2:20" x14ac:dyDescent="0.3">
      <c r="B19" s="91"/>
      <c r="C19" s="98"/>
      <c r="D19" s="5">
        <v>5</v>
      </c>
      <c r="E19" s="51">
        <f t="shared" si="9"/>
        <v>0.89009750529576737</v>
      </c>
      <c r="F19" s="51">
        <v>0.75986485545661775</v>
      </c>
      <c r="G19" s="51">
        <v>0.85368720947501697</v>
      </c>
      <c r="H19" s="51">
        <v>0.96297376444462368</v>
      </c>
      <c r="I19" s="51">
        <f t="shared" si="10"/>
        <v>0.83838013978056336</v>
      </c>
      <c r="J19" s="51">
        <v>0.62626674365153778</v>
      </c>
      <c r="K19" s="51">
        <v>0.74699615834823585</v>
      </c>
      <c r="L19" s="51">
        <v>1.11933940896824</v>
      </c>
      <c r="N19" s="91"/>
      <c r="O19" s="98"/>
      <c r="P19" s="5">
        <v>5</v>
      </c>
      <c r="Q19" s="51">
        <v>0.97404032161833387</v>
      </c>
      <c r="R19" s="51">
        <v>1.3397713482118088</v>
      </c>
      <c r="S19" s="51">
        <v>1.3481980835410594</v>
      </c>
      <c r="T19" s="51">
        <v>1.5738411073667646</v>
      </c>
    </row>
    <row r="20" spans="2:20" x14ac:dyDescent="0.3">
      <c r="B20" s="91"/>
      <c r="C20" s="98"/>
      <c r="D20" s="5">
        <v>6</v>
      </c>
      <c r="E20" s="51">
        <f t="shared" si="9"/>
        <v>0.71229599163397939</v>
      </c>
      <c r="F20" s="51">
        <v>0.65871029463412967</v>
      </c>
      <c r="G20" s="51">
        <v>0.92477046392339479</v>
      </c>
      <c r="H20" s="51">
        <v>1.1127844166914509</v>
      </c>
      <c r="I20" s="51">
        <f t="shared" si="10"/>
        <v>0.67090943349267962</v>
      </c>
      <c r="J20" s="51">
        <v>0.54289700104943661</v>
      </c>
      <c r="K20" s="51">
        <v>0.80919565882860733</v>
      </c>
      <c r="L20" s="51">
        <v>1.2934759982862485</v>
      </c>
      <c r="N20" s="91"/>
      <c r="O20" s="98"/>
      <c r="P20" s="5">
        <v>6</v>
      </c>
      <c r="Q20" s="51">
        <v>0.92982303661201837</v>
      </c>
      <c r="R20" s="51">
        <v>1.2779081099205767</v>
      </c>
      <c r="S20" s="51">
        <v>1.3470982734253714</v>
      </c>
      <c r="T20" s="51">
        <v>1.3957035611745499</v>
      </c>
    </row>
    <row r="21" spans="2:20" x14ac:dyDescent="0.3">
      <c r="B21" s="91"/>
      <c r="C21" s="98"/>
      <c r="D21" s="5">
        <v>7</v>
      </c>
      <c r="E21" s="51">
        <f t="shared" si="9"/>
        <v>1.2650048180591902</v>
      </c>
      <c r="F21" s="51">
        <v>1.0825485050280452</v>
      </c>
      <c r="G21" s="51">
        <v>0.8557663097986653</v>
      </c>
      <c r="H21" s="51">
        <v>1.3366172113939898</v>
      </c>
      <c r="I21" s="51">
        <f t="shared" si="10"/>
        <v>1.1915042002450529</v>
      </c>
      <c r="J21" s="51">
        <v>0.89221671751268494</v>
      </c>
      <c r="K21" s="51">
        <v>0.74881541947496744</v>
      </c>
      <c r="L21" s="51">
        <v>1.5536542890982998</v>
      </c>
      <c r="N21" s="91"/>
      <c r="O21" s="98"/>
      <c r="P21" s="5">
        <v>7</v>
      </c>
      <c r="Q21" s="51">
        <v>1.9448613711047911</v>
      </c>
      <c r="R21" s="51">
        <v>0.9301243040951449</v>
      </c>
      <c r="S21" s="51">
        <v>0.4687618905499461</v>
      </c>
      <c r="T21" s="51">
        <v>0.95250829300759365</v>
      </c>
    </row>
    <row r="22" spans="2:20" x14ac:dyDescent="0.3">
      <c r="B22" s="91"/>
      <c r="C22" s="98"/>
      <c r="D22" s="5">
        <v>8</v>
      </c>
      <c r="E22" s="51">
        <f t="shared" si="9"/>
        <v>0.91636236476852972</v>
      </c>
      <c r="F22" s="51">
        <v>0.85890250070364249</v>
      </c>
      <c r="G22" s="51">
        <v>0.93729569625068421</v>
      </c>
      <c r="H22" s="51">
        <v>1.0067083365090512</v>
      </c>
      <c r="I22" s="51">
        <f t="shared" si="10"/>
        <v>0.86311893123327554</v>
      </c>
      <c r="J22" s="51">
        <v>0.70789176307752366</v>
      </c>
      <c r="K22" s="51">
        <v>0.82015552835348648</v>
      </c>
      <c r="L22" s="51">
        <v>1.1701755084068455</v>
      </c>
      <c r="N22" s="91"/>
      <c r="O22" s="98"/>
      <c r="P22" s="5">
        <v>8</v>
      </c>
      <c r="Q22" s="51">
        <v>1.2020400604809391</v>
      </c>
      <c r="R22" s="51">
        <v>1.5787547782811793</v>
      </c>
      <c r="S22" s="51">
        <v>1.2873471956561002</v>
      </c>
      <c r="T22" s="51">
        <v>0.64620248627447241</v>
      </c>
    </row>
    <row r="23" spans="2:20" x14ac:dyDescent="0.3">
      <c r="B23" s="91"/>
      <c r="C23" s="98"/>
      <c r="D23" s="5" t="s">
        <v>10</v>
      </c>
      <c r="E23" s="9">
        <f t="shared" ref="E23:H23" si="11">AVERAGE(E15:E22)</f>
        <v>1.1023986865650297</v>
      </c>
      <c r="F23" s="9">
        <f t="shared" si="11"/>
        <v>1.057916672794603</v>
      </c>
      <c r="G23" s="9">
        <f t="shared" si="11"/>
        <v>0.95258104188119652</v>
      </c>
      <c r="H23" s="9">
        <f t="shared" si="11"/>
        <v>1.0529166695223677</v>
      </c>
      <c r="I23" s="9">
        <f>AVERAGE(I15:I22)</f>
        <v>1.42475302043792</v>
      </c>
      <c r="J23" s="9">
        <f t="shared" ref="J23:L23" si="12">AVERAGE(J15:J22)</f>
        <v>1.3551470080405199</v>
      </c>
      <c r="K23" s="9">
        <f t="shared" si="12"/>
        <v>0.90521310159821256</v>
      </c>
      <c r="L23" s="9">
        <f t="shared" si="12"/>
        <v>1.1433218834363268</v>
      </c>
      <c r="N23" s="91"/>
      <c r="O23" s="98"/>
      <c r="P23" s="5" t="s">
        <v>10</v>
      </c>
      <c r="Q23" s="51">
        <f t="shared" ref="Q23:T23" si="13">AVERAGE(Q15:Q22)</f>
        <v>1.0792501865748156</v>
      </c>
      <c r="R23" s="51">
        <f t="shared" si="13"/>
        <v>1.0498363971636491</v>
      </c>
      <c r="S23" s="51">
        <f t="shared" si="13"/>
        <v>1.0046209243847066</v>
      </c>
      <c r="T23" s="51">
        <f t="shared" si="13"/>
        <v>1.0912281500091225</v>
      </c>
    </row>
    <row r="24" spans="2:20" x14ac:dyDescent="0.3">
      <c r="B24" s="92"/>
      <c r="C24" s="99"/>
      <c r="D24" s="5" t="s">
        <v>1</v>
      </c>
      <c r="E24" s="9">
        <f>STDEV(E15:E22)/SQRT(8)</f>
        <v>0.10322868137034581</v>
      </c>
      <c r="F24" s="9">
        <f t="shared" ref="F24:H24" si="14">STDEV(F15:F22)/SQRT(8)</f>
        <v>0.1152271183348058</v>
      </c>
      <c r="G24" s="9">
        <f t="shared" si="14"/>
        <v>3.3189540005815324E-2</v>
      </c>
      <c r="H24" s="9">
        <f t="shared" si="14"/>
        <v>5.463630520548534E-2</v>
      </c>
      <c r="I24" s="9">
        <f>STDEV(I15:I22)/SQRT(8)</f>
        <v>0.23160187862089365</v>
      </c>
      <c r="J24" s="9">
        <f t="shared" ref="J24:L24" si="15">STDEV(J15:J22)/SQRT(8)</f>
        <v>0.27532570048665594</v>
      </c>
      <c r="K24" s="9">
        <f t="shared" si="15"/>
        <v>5.2705229113834649E-2</v>
      </c>
      <c r="L24" s="9">
        <f t="shared" si="15"/>
        <v>7.7211565596501899E-2</v>
      </c>
      <c r="N24" s="92"/>
      <c r="O24" s="99"/>
      <c r="P24" s="5" t="s">
        <v>1</v>
      </c>
      <c r="Q24" s="51">
        <f>STDEV(Q15:Q22)/SQRT(8)</f>
        <v>0.12950852057542542</v>
      </c>
      <c r="R24" s="51">
        <f t="shared" ref="R24:T24" si="16">STDEV(R15:R22)/SQRT(8)</f>
        <v>0.11175036771495617</v>
      </c>
      <c r="S24" s="51">
        <f t="shared" si="16"/>
        <v>0.11306181670630874</v>
      </c>
      <c r="T24" s="51">
        <f t="shared" si="16"/>
        <v>0.11412640608346662</v>
      </c>
    </row>
    <row r="25" spans="2:20" x14ac:dyDescent="0.3">
      <c r="C25" s="1"/>
      <c r="D25" s="8" t="s">
        <v>10</v>
      </c>
      <c r="E25" s="10">
        <f t="shared" ref="E25:L25" si="17">AVERAGE(E7:E12,E15:E22)</f>
        <v>0.99977579312752052</v>
      </c>
      <c r="F25" s="10">
        <f t="shared" si="17"/>
        <v>1</v>
      </c>
      <c r="G25" s="10">
        <f t="shared" si="17"/>
        <v>1.0000000000000002</v>
      </c>
      <c r="H25" s="10">
        <f t="shared" si="17"/>
        <v>0.99999999999999989</v>
      </c>
      <c r="I25" s="10">
        <f t="shared" si="17"/>
        <v>1.2485959834819607</v>
      </c>
      <c r="J25" s="10">
        <f t="shared" si="17"/>
        <v>1.2029411474517258</v>
      </c>
      <c r="K25" s="10">
        <f t="shared" si="17"/>
        <v>0.94583605805612148</v>
      </c>
      <c r="L25" s="10">
        <f t="shared" si="17"/>
        <v>1.0818982191064725</v>
      </c>
      <c r="M25" s="9"/>
      <c r="O25" s="1"/>
      <c r="P25" s="8" t="s">
        <v>10</v>
      </c>
      <c r="Q25" s="10">
        <f>AVERAGE(Q7:Q12,Q15:Q22)</f>
        <v>1</v>
      </c>
      <c r="R25" s="10">
        <f t="shared" ref="R25:T25" si="18">AVERAGE(R7:R12,R15:R22)</f>
        <v>1</v>
      </c>
      <c r="S25" s="10">
        <f t="shared" si="18"/>
        <v>0.99999999999999989</v>
      </c>
      <c r="T25" s="10">
        <f t="shared" si="18"/>
        <v>0.99999999999999989</v>
      </c>
    </row>
    <row r="26" spans="2:20" x14ac:dyDescent="0.3">
      <c r="C26" s="1"/>
      <c r="D26" s="8" t="s">
        <v>1</v>
      </c>
      <c r="E26" s="10">
        <f t="shared" ref="E26:L26" si="19">STDEV(E7:E12,E15:E22)/SQRT(16)</f>
        <v>7.5941940792110238E-2</v>
      </c>
      <c r="F26" s="10">
        <f t="shared" si="19"/>
        <v>8.1654709450867752E-2</v>
      </c>
      <c r="G26" s="10">
        <f t="shared" si="19"/>
        <v>2.9470977764047886E-2</v>
      </c>
      <c r="H26" s="10">
        <f t="shared" si="19"/>
        <v>4.3022355996514688E-2</v>
      </c>
      <c r="I26" s="10">
        <f t="shared" si="19"/>
        <v>0.13533219803916316</v>
      </c>
      <c r="J26" s="10">
        <f t="shared" si="19"/>
        <v>0.15150000333176014</v>
      </c>
      <c r="K26" s="10">
        <f t="shared" si="19"/>
        <v>3.2720752308883674E-2</v>
      </c>
      <c r="L26" s="10">
        <f t="shared" si="19"/>
        <v>5.12778449494561E-2</v>
      </c>
      <c r="M26" s="9"/>
      <c r="O26" s="1"/>
      <c r="P26" s="8" t="s">
        <v>1</v>
      </c>
      <c r="Q26" s="10">
        <f t="shared" ref="Q26:T26" si="20">STDEV(Q7:Q12,Q15:Q22)/SQRT(16)</f>
        <v>8.0596466111667611E-2</v>
      </c>
      <c r="R26" s="10">
        <f t="shared" si="20"/>
        <v>8.9033750890477492E-2</v>
      </c>
      <c r="S26" s="10">
        <f t="shared" si="20"/>
        <v>7.2429943665238444E-2</v>
      </c>
      <c r="T26" s="10">
        <f t="shared" si="20"/>
        <v>0.1164627357049562</v>
      </c>
    </row>
    <row r="27" spans="2:20" x14ac:dyDescent="0.3">
      <c r="C27" s="1"/>
      <c r="D27" s="47"/>
      <c r="E27" s="51"/>
      <c r="F27" s="51"/>
      <c r="G27" s="51"/>
      <c r="H27" s="51"/>
      <c r="I27" s="51"/>
      <c r="J27" s="51"/>
      <c r="K27" s="51"/>
      <c r="L27" s="51"/>
      <c r="O27" s="1"/>
      <c r="P27" s="47"/>
      <c r="Q27" s="51"/>
      <c r="R27" s="51"/>
      <c r="S27" s="51"/>
      <c r="T27" s="51"/>
    </row>
    <row r="28" spans="2:20" x14ac:dyDescent="0.3">
      <c r="B28" s="100" t="s">
        <v>8</v>
      </c>
      <c r="C28" s="103" t="s">
        <v>6</v>
      </c>
      <c r="D28" s="14">
        <v>1</v>
      </c>
      <c r="E28" s="51">
        <f t="shared" ref="E28:E35" si="21">F28/G28</f>
        <v>0.88038786742124764</v>
      </c>
      <c r="F28" s="51">
        <v>0.67582688801586599</v>
      </c>
      <c r="G28" s="51">
        <v>0.76764675323779374</v>
      </c>
      <c r="H28" s="51">
        <v>0.85569907324334427</v>
      </c>
      <c r="I28" s="51">
        <f t="shared" ref="I28:I35" si="22">J28/K28</f>
        <v>1.3697059251100132</v>
      </c>
      <c r="J28" s="51">
        <v>1.0689557594206536</v>
      </c>
      <c r="K28" s="51">
        <v>0.78042719960840956</v>
      </c>
      <c r="L28" s="51">
        <v>0.85691292671996355</v>
      </c>
      <c r="N28" s="100" t="s">
        <v>8</v>
      </c>
      <c r="O28" s="103" t="s">
        <v>6</v>
      </c>
      <c r="P28" s="14">
        <v>1</v>
      </c>
      <c r="Q28" s="51">
        <v>0.88672362617979328</v>
      </c>
      <c r="R28" s="51">
        <v>0.698428540682409</v>
      </c>
      <c r="S28" s="51">
        <v>0.77202906892002676</v>
      </c>
      <c r="T28" s="51">
        <v>1.0319570292042464</v>
      </c>
    </row>
    <row r="29" spans="2:20" x14ac:dyDescent="0.3">
      <c r="B29" s="101"/>
      <c r="C29" s="104"/>
      <c r="D29" s="14">
        <v>2</v>
      </c>
      <c r="E29" s="51">
        <f t="shared" si="21"/>
        <v>1.1990625891489373</v>
      </c>
      <c r="F29" s="51">
        <v>1.1063769710939344</v>
      </c>
      <c r="G29" s="51">
        <v>0.92270160132275614</v>
      </c>
      <c r="H29" s="51">
        <v>1.2272938313437138</v>
      </c>
      <c r="I29" s="51">
        <f t="shared" si="22"/>
        <v>1.8654995073315974</v>
      </c>
      <c r="J29" s="51">
        <v>1.7499570619532299</v>
      </c>
      <c r="K29" s="51">
        <v>0.93806353476681481</v>
      </c>
      <c r="L29" s="51">
        <v>1.2290348112402603</v>
      </c>
      <c r="N29" s="101"/>
      <c r="O29" s="104"/>
      <c r="P29" s="14">
        <v>2</v>
      </c>
      <c r="Q29" s="51">
        <v>1.0424982274413022</v>
      </c>
      <c r="R29" s="51">
        <v>0.59580549309701414</v>
      </c>
      <c r="S29" s="51">
        <v>0.5601819779206586</v>
      </c>
      <c r="T29" s="51">
        <v>0.6099169859631004</v>
      </c>
    </row>
    <row r="30" spans="2:20" x14ac:dyDescent="0.3">
      <c r="B30" s="101"/>
      <c r="C30" s="104"/>
      <c r="D30" s="14">
        <v>3</v>
      </c>
      <c r="E30" s="51">
        <f t="shared" si="21"/>
        <v>1.2116364196803964</v>
      </c>
      <c r="F30" s="51">
        <v>0.98830301664136044</v>
      </c>
      <c r="G30" s="51">
        <v>0.81567622150385144</v>
      </c>
      <c r="H30" s="51">
        <v>1.2297521815338479</v>
      </c>
      <c r="I30" s="51">
        <f t="shared" si="22"/>
        <v>1.885061851177515</v>
      </c>
      <c r="J30" s="51">
        <v>1.5631994234399071</v>
      </c>
      <c r="K30" s="51">
        <v>0.82925630395811434</v>
      </c>
      <c r="L30" s="51">
        <v>1.2314966487275274</v>
      </c>
      <c r="N30" s="101"/>
      <c r="O30" s="104"/>
      <c r="P30" s="14">
        <v>3</v>
      </c>
      <c r="Q30" s="51">
        <v>1.2971364237200018</v>
      </c>
      <c r="R30" s="51">
        <v>0.58740638038499149</v>
      </c>
      <c r="S30" s="51">
        <v>0.44386710425886339</v>
      </c>
      <c r="T30" s="51">
        <v>0.24605584296831506</v>
      </c>
    </row>
    <row r="31" spans="2:20" x14ac:dyDescent="0.3">
      <c r="B31" s="101"/>
      <c r="C31" s="104"/>
      <c r="D31" s="14">
        <v>4</v>
      </c>
      <c r="E31" s="51">
        <f t="shared" si="21"/>
        <v>1.0225073482323781</v>
      </c>
      <c r="F31" s="51">
        <v>0.97833484907646351</v>
      </c>
      <c r="G31" s="51">
        <v>0.95679982228755989</v>
      </c>
      <c r="H31" s="51">
        <v>1.2229452588579146</v>
      </c>
      <c r="I31" s="51">
        <f t="shared" si="22"/>
        <v>1.5908151681425762</v>
      </c>
      <c r="J31" s="51">
        <v>1.5474327673356347</v>
      </c>
      <c r="K31" s="51">
        <v>0.97272945237403385</v>
      </c>
      <c r="L31" s="51">
        <v>1.2246800700790523</v>
      </c>
      <c r="N31" s="101"/>
      <c r="O31" s="104"/>
      <c r="P31" s="14">
        <v>4</v>
      </c>
      <c r="Q31" s="51">
        <v>0.8582709414548445</v>
      </c>
      <c r="R31" s="51">
        <v>0.59787937820711967</v>
      </c>
      <c r="S31" s="51">
        <v>0.68279309469607674</v>
      </c>
      <c r="T31" s="51">
        <v>0.84908419346375275</v>
      </c>
    </row>
    <row r="32" spans="2:20" x14ac:dyDescent="0.3">
      <c r="B32" s="101"/>
      <c r="C32" s="104"/>
      <c r="D32" s="14">
        <v>5</v>
      </c>
      <c r="E32" s="51">
        <f t="shared" si="21"/>
        <v>0.96363168315829972</v>
      </c>
      <c r="F32" s="51">
        <v>0.95799703761553712</v>
      </c>
      <c r="G32" s="51">
        <v>0.99415269792261807</v>
      </c>
      <c r="H32" s="51">
        <v>1.0843671092034604</v>
      </c>
      <c r="I32" s="51">
        <f t="shared" si="22"/>
        <v>0.90764175881470877</v>
      </c>
      <c r="J32" s="51">
        <v>0.78956367157522156</v>
      </c>
      <c r="K32" s="51">
        <v>0.86990672686359694</v>
      </c>
      <c r="L32" s="51">
        <v>1.2604443484713428</v>
      </c>
      <c r="N32" s="101"/>
      <c r="O32" s="104"/>
      <c r="P32" s="14">
        <v>5</v>
      </c>
      <c r="Q32" s="51">
        <v>0.75149236499571581</v>
      </c>
      <c r="R32" s="51">
        <v>0.9550100490478981</v>
      </c>
      <c r="S32" s="51">
        <v>1.2456135496686722</v>
      </c>
      <c r="T32" s="51">
        <v>1.6481661826542708</v>
      </c>
    </row>
    <row r="33" spans="2:20" x14ac:dyDescent="0.3">
      <c r="B33" s="101"/>
      <c r="C33" s="104"/>
      <c r="D33" s="14">
        <v>6</v>
      </c>
      <c r="E33" s="51">
        <f t="shared" si="21"/>
        <v>1.0376802597876469</v>
      </c>
      <c r="F33" s="51">
        <v>0.83713852078747442</v>
      </c>
      <c r="G33" s="51">
        <v>0.80674033536957546</v>
      </c>
      <c r="H33" s="51">
        <v>1.0275883232967551</v>
      </c>
      <c r="I33" s="51">
        <f t="shared" si="22"/>
        <v>0.97738788848668789</v>
      </c>
      <c r="J33" s="51">
        <v>0.68995428810007453</v>
      </c>
      <c r="K33" s="51">
        <v>0.70591655189051561</v>
      </c>
      <c r="L33" s="51">
        <v>1.1944459433170762</v>
      </c>
      <c r="N33" s="101"/>
      <c r="O33" s="104"/>
      <c r="P33" s="14">
        <v>6</v>
      </c>
      <c r="Q33" s="51">
        <v>0.9390519084344815</v>
      </c>
      <c r="R33" s="51">
        <v>1.4884916172851284</v>
      </c>
      <c r="S33" s="51">
        <v>1.5536627324880736</v>
      </c>
      <c r="T33" s="51">
        <v>0.68442105898887584</v>
      </c>
    </row>
    <row r="34" spans="2:20" x14ac:dyDescent="0.3">
      <c r="B34" s="101"/>
      <c r="C34" s="104"/>
      <c r="D34" s="14">
        <v>7</v>
      </c>
      <c r="E34" s="51">
        <f t="shared" si="21"/>
        <v>1.0108483120404324</v>
      </c>
      <c r="F34" s="51">
        <v>1.039867209368444</v>
      </c>
      <c r="G34" s="51">
        <v>1.0287074697383982</v>
      </c>
      <c r="H34" s="51">
        <v>1.4017498067068042</v>
      </c>
      <c r="I34" s="51">
        <f t="shared" si="22"/>
        <v>0.95211495830875259</v>
      </c>
      <c r="J34" s="51">
        <v>0.85703957271434505</v>
      </c>
      <c r="K34" s="51">
        <v>0.90014295567492131</v>
      </c>
      <c r="L34" s="51">
        <v>1.62936297757338</v>
      </c>
      <c r="N34" s="101"/>
      <c r="O34" s="104"/>
      <c r="P34" s="14">
        <v>7</v>
      </c>
      <c r="Q34" s="51">
        <v>1.1056462445623081</v>
      </c>
      <c r="R34" s="51">
        <v>1.0048638243079306</v>
      </c>
      <c r="S34" s="51">
        <v>0.8908220769444718</v>
      </c>
      <c r="T34" s="51">
        <v>1.1796108329733468</v>
      </c>
    </row>
    <row r="35" spans="2:20" x14ac:dyDescent="0.3">
      <c r="B35" s="101"/>
      <c r="C35" s="104"/>
      <c r="D35" s="14">
        <v>8</v>
      </c>
      <c r="E35" s="51">
        <f t="shared" si="21"/>
        <v>1.1791232468471036</v>
      </c>
      <c r="F35" s="51">
        <v>1.2679616467442891</v>
      </c>
      <c r="G35" s="51">
        <v>1.0753427600844385</v>
      </c>
      <c r="H35" s="51">
        <v>1.3817509739111664</v>
      </c>
      <c r="I35" s="51">
        <f t="shared" si="22"/>
        <v>1.1106126088755901</v>
      </c>
      <c r="J35" s="51">
        <v>1.0450308444708998</v>
      </c>
      <c r="K35" s="51">
        <v>0.94094991909817527</v>
      </c>
      <c r="L35" s="51">
        <v>1.6061167765780349</v>
      </c>
      <c r="N35" s="101"/>
      <c r="O35" s="104"/>
      <c r="P35" s="14">
        <v>8</v>
      </c>
      <c r="Q35" s="51">
        <v>0.60809380654404965</v>
      </c>
      <c r="R35" s="51">
        <v>0.76801687820655762</v>
      </c>
      <c r="S35" s="51">
        <v>1.23794154834532</v>
      </c>
      <c r="T35" s="51">
        <v>0.63968036104108539</v>
      </c>
    </row>
    <row r="36" spans="2:20" x14ac:dyDescent="0.3">
      <c r="B36" s="101"/>
      <c r="C36" s="104"/>
      <c r="D36" s="14" t="s">
        <v>10</v>
      </c>
      <c r="E36" s="9">
        <f t="shared" ref="E36:H36" si="23">AVERAGE(E28:E35)</f>
        <v>1.0631097157895553</v>
      </c>
      <c r="F36" s="9">
        <f t="shared" si="23"/>
        <v>0.98147576741792097</v>
      </c>
      <c r="G36" s="9">
        <f t="shared" si="23"/>
        <v>0.920970957683374</v>
      </c>
      <c r="H36" s="9">
        <f t="shared" si="23"/>
        <v>1.1788933197621259</v>
      </c>
      <c r="I36" s="9">
        <f t="shared" ref="I36:L36" si="24">AVERAGE(I28:I35)</f>
        <v>1.3323549582809302</v>
      </c>
      <c r="J36" s="9">
        <f t="shared" si="24"/>
        <v>1.1638916736262457</v>
      </c>
      <c r="K36" s="9">
        <f t="shared" si="24"/>
        <v>0.86717408052932266</v>
      </c>
      <c r="L36" s="9">
        <f t="shared" si="24"/>
        <v>1.2790618128383295</v>
      </c>
      <c r="N36" s="101"/>
      <c r="O36" s="104"/>
      <c r="P36" s="14" t="s">
        <v>10</v>
      </c>
      <c r="Q36" s="9">
        <f t="shared" ref="Q36:T36" si="25">AVERAGE(Q28:Q35)</f>
        <v>0.93611419291656217</v>
      </c>
      <c r="R36" s="9">
        <f t="shared" si="25"/>
        <v>0.83698777015238113</v>
      </c>
      <c r="S36" s="9">
        <f t="shared" si="25"/>
        <v>0.92336389415527043</v>
      </c>
      <c r="T36" s="9">
        <f t="shared" si="25"/>
        <v>0.86111156090712415</v>
      </c>
    </row>
    <row r="37" spans="2:20" x14ac:dyDescent="0.3">
      <c r="B37" s="101"/>
      <c r="C37" s="105"/>
      <c r="D37" s="14" t="s">
        <v>1</v>
      </c>
      <c r="E37" s="9">
        <f t="shared" ref="E37:H37" si="26">STDEV(E28:E35)/SQRT(8)</f>
        <v>4.2743445943863818E-2</v>
      </c>
      <c r="F37" s="9">
        <f t="shared" si="26"/>
        <v>6.2098170539519444E-2</v>
      </c>
      <c r="G37" s="9">
        <f t="shared" si="26"/>
        <v>4.00276706495451E-2</v>
      </c>
      <c r="H37" s="9">
        <f t="shared" si="26"/>
        <v>6.4637585224017607E-2</v>
      </c>
      <c r="I37" s="9">
        <f t="shared" ref="I37:L37" si="27">STDEV(I28:I35)/SQRT(8)</f>
        <v>0.14380417264835824</v>
      </c>
      <c r="J37" s="9">
        <f t="shared" si="27"/>
        <v>0.14218072779077409</v>
      </c>
      <c r="K37" s="9">
        <f t="shared" si="27"/>
        <v>3.2091195210058134E-2</v>
      </c>
      <c r="L37" s="9">
        <f t="shared" si="27"/>
        <v>8.6923048110517029E-2</v>
      </c>
      <c r="N37" s="101"/>
      <c r="O37" s="105"/>
      <c r="P37" s="14" t="s">
        <v>1</v>
      </c>
      <c r="Q37" s="9">
        <f t="shared" ref="Q37:T37" si="28">STDEV(Q28:Q35)/SQRT(8)</f>
        <v>7.5662072229237307E-2</v>
      </c>
      <c r="R37" s="9">
        <f t="shared" si="28"/>
        <v>0.10923084326103123</v>
      </c>
      <c r="S37" s="9">
        <f t="shared" si="28"/>
        <v>0.13652147601512463</v>
      </c>
      <c r="T37" s="9">
        <f t="shared" si="28"/>
        <v>0.150705078353048</v>
      </c>
    </row>
    <row r="38" spans="2:20" x14ac:dyDescent="0.3">
      <c r="B38" s="101"/>
      <c r="C38" s="106" t="s">
        <v>7</v>
      </c>
      <c r="D38" s="17">
        <v>1</v>
      </c>
      <c r="E38" s="51">
        <f t="shared" ref="E38:E45" si="29">F38/G38</f>
        <v>0.66340184584024431</v>
      </c>
      <c r="F38" s="51">
        <v>0.53066089433452823</v>
      </c>
      <c r="G38" s="51">
        <v>0.79990867927479081</v>
      </c>
      <c r="H38" s="51">
        <v>1.1560778682446318</v>
      </c>
      <c r="I38" s="51">
        <f t="shared" ref="I38:I45" si="30">J38/K38</f>
        <v>1.0321194471226447</v>
      </c>
      <c r="J38" s="51">
        <v>0.8393466276010193</v>
      </c>
      <c r="K38" s="51">
        <v>0.81322625006336247</v>
      </c>
      <c r="L38" s="51">
        <v>1.1577178246072026</v>
      </c>
      <c r="N38" s="101"/>
      <c r="O38" s="106" t="s">
        <v>7</v>
      </c>
      <c r="P38" s="17">
        <v>1</v>
      </c>
      <c r="Q38" s="51">
        <v>0.90955198475975862</v>
      </c>
      <c r="R38" s="51">
        <v>0.83320389534984796</v>
      </c>
      <c r="S38" s="51">
        <v>0.8978912115145794</v>
      </c>
      <c r="T38" s="51">
        <v>0.78433049682155564</v>
      </c>
    </row>
    <row r="39" spans="2:20" x14ac:dyDescent="0.3">
      <c r="B39" s="101"/>
      <c r="C39" s="107"/>
      <c r="D39" s="17">
        <v>2</v>
      </c>
      <c r="E39" s="51">
        <f t="shared" si="29"/>
        <v>1.2754200751576739</v>
      </c>
      <c r="F39" s="51">
        <v>1.0704892384547371</v>
      </c>
      <c r="G39" s="51">
        <v>0.8393228704059702</v>
      </c>
      <c r="H39" s="51">
        <v>1.3818209361304394</v>
      </c>
      <c r="I39" s="51">
        <f t="shared" si="30"/>
        <v>1.984296352316546</v>
      </c>
      <c r="J39" s="51">
        <v>1.6931934155557842</v>
      </c>
      <c r="K39" s="51">
        <v>0.85329664270111838</v>
      </c>
      <c r="L39" s="51">
        <v>1.3837811207325212</v>
      </c>
      <c r="N39" s="101"/>
      <c r="O39" s="107"/>
      <c r="P39" s="17">
        <v>2</v>
      </c>
      <c r="Q39" s="51">
        <v>0.8289984252558652</v>
      </c>
      <c r="R39" s="51">
        <v>0.80975757890711042</v>
      </c>
      <c r="S39" s="51">
        <v>0.95741730037751183</v>
      </c>
      <c r="T39" s="51">
        <v>0.96848087813534001</v>
      </c>
    </row>
    <row r="40" spans="2:20" x14ac:dyDescent="0.3">
      <c r="B40" s="101"/>
      <c r="C40" s="107"/>
      <c r="D40" s="17">
        <v>3</v>
      </c>
      <c r="E40" s="51">
        <f t="shared" si="29"/>
        <v>0.97631826809625566</v>
      </c>
      <c r="F40" s="51">
        <v>1.0468395142286229</v>
      </c>
      <c r="G40" s="51">
        <v>1.072231820746198</v>
      </c>
      <c r="H40" s="51">
        <v>2.1502482383912458</v>
      </c>
      <c r="I40" s="51">
        <f t="shared" si="30"/>
        <v>1.5189542769615791</v>
      </c>
      <c r="J40" s="51">
        <v>1.6557866337770435</v>
      </c>
      <c r="K40" s="51">
        <v>1.0900832624726369</v>
      </c>
      <c r="L40" s="51">
        <v>2.1532984769404973</v>
      </c>
      <c r="N40" s="101"/>
      <c r="O40" s="107"/>
      <c r="P40" s="17">
        <v>3</v>
      </c>
      <c r="Q40" s="51">
        <v>0.79258634935185956</v>
      </c>
      <c r="R40" s="51">
        <v>0.64039837635319907</v>
      </c>
      <c r="S40" s="51">
        <v>0.79196062345601159</v>
      </c>
      <c r="T40" s="51">
        <v>0.80294749964434986</v>
      </c>
    </row>
    <row r="41" spans="2:20" x14ac:dyDescent="0.3">
      <c r="B41" s="101"/>
      <c r="C41" s="107"/>
      <c r="D41" s="17">
        <v>4</v>
      </c>
      <c r="E41" s="51">
        <f t="shared" si="29"/>
        <v>0.65138342266380977</v>
      </c>
      <c r="F41" s="51">
        <v>0.65242178439826837</v>
      </c>
      <c r="G41" s="51">
        <v>1.0015940868286335</v>
      </c>
      <c r="H41" s="51">
        <v>1.3501601022947447</v>
      </c>
      <c r="I41" s="51">
        <f t="shared" si="30"/>
        <v>1.0134212050813725</v>
      </c>
      <c r="J41" s="51">
        <v>1.0319358941925616</v>
      </c>
      <c r="K41" s="51">
        <v>1.0182694905320266</v>
      </c>
      <c r="L41" s="51">
        <v>1.3520753743634069</v>
      </c>
      <c r="N41" s="101"/>
      <c r="O41" s="107"/>
      <c r="P41" s="17">
        <v>4</v>
      </c>
      <c r="Q41" s="51">
        <v>0.43311798696419185</v>
      </c>
      <c r="R41" s="51">
        <v>0.2560360386921543</v>
      </c>
      <c r="S41" s="51">
        <v>0.5794218045245515</v>
      </c>
      <c r="T41" s="51">
        <v>0.3444728347046766</v>
      </c>
    </row>
    <row r="42" spans="2:20" x14ac:dyDescent="0.3">
      <c r="B42" s="101"/>
      <c r="C42" s="107"/>
      <c r="D42" s="17">
        <v>5</v>
      </c>
      <c r="E42" s="51">
        <f t="shared" si="29"/>
        <v>0.78804710894189067</v>
      </c>
      <c r="F42" s="51">
        <v>0.8254043412831551</v>
      </c>
      <c r="G42" s="51">
        <v>1.0474048212567189</v>
      </c>
      <c r="H42" s="51">
        <v>1.1183093374888931</v>
      </c>
      <c r="I42" s="51">
        <f t="shared" si="30"/>
        <v>0.74225918106447808</v>
      </c>
      <c r="J42" s="51">
        <v>0.68028319154281025</v>
      </c>
      <c r="K42" s="51">
        <v>0.91650357300695462</v>
      </c>
      <c r="L42" s="51">
        <v>1.2998980440452748</v>
      </c>
      <c r="N42" s="101"/>
      <c r="O42" s="107"/>
      <c r="P42" s="17">
        <v>5</v>
      </c>
      <c r="Q42" s="51">
        <v>0.6735733759151229</v>
      </c>
      <c r="R42" s="51">
        <v>0.98324230169307403</v>
      </c>
      <c r="S42" s="51">
        <v>1.4307890148154929</v>
      </c>
      <c r="T42" s="51">
        <v>1.4518214047682365</v>
      </c>
    </row>
    <row r="43" spans="2:20" x14ac:dyDescent="0.3">
      <c r="B43" s="101"/>
      <c r="C43" s="107"/>
      <c r="D43" s="17">
        <v>6</v>
      </c>
      <c r="E43" s="51">
        <f t="shared" si="29"/>
        <v>0.78901976233585225</v>
      </c>
      <c r="F43" s="51">
        <v>0.85695131095063626</v>
      </c>
      <c r="G43" s="51">
        <v>1.0860961307403456</v>
      </c>
      <c r="H43" s="51">
        <v>1.2995197236102709</v>
      </c>
      <c r="I43" s="51">
        <f t="shared" si="30"/>
        <v>0.74317532034532741</v>
      </c>
      <c r="J43" s="51">
        <v>0.70628362809919631</v>
      </c>
      <c r="K43" s="51">
        <v>0.95035936846101288</v>
      </c>
      <c r="L43" s="51">
        <v>1.5105329896577249</v>
      </c>
      <c r="N43" s="101"/>
      <c r="O43" s="107"/>
      <c r="P43" s="17">
        <v>6</v>
      </c>
      <c r="Q43" s="51">
        <v>0.39661999826583239</v>
      </c>
      <c r="R43" s="51">
        <v>0.62197111539338723</v>
      </c>
      <c r="S43" s="51">
        <v>1.5370767838523829</v>
      </c>
      <c r="T43" s="51">
        <v>1.4727723105278074</v>
      </c>
    </row>
    <row r="44" spans="2:20" x14ac:dyDescent="0.3">
      <c r="B44" s="101"/>
      <c r="C44" s="107"/>
      <c r="D44" s="17">
        <v>7</v>
      </c>
      <c r="E44" s="51">
        <f t="shared" si="29"/>
        <v>0.69456890471633215</v>
      </c>
      <c r="F44" s="51">
        <v>0.86084682330349194</v>
      </c>
      <c r="G44" s="51">
        <v>1.2393972973136036</v>
      </c>
      <c r="H44" s="51">
        <v>1.1783584689264928</v>
      </c>
      <c r="I44" s="51">
        <f t="shared" si="30"/>
        <v>0.65421234410697149</v>
      </c>
      <c r="J44" s="51">
        <v>0.70949423827356906</v>
      </c>
      <c r="K44" s="51">
        <v>1.0845014537933548</v>
      </c>
      <c r="L44" s="51">
        <v>1.3696978265255213</v>
      </c>
      <c r="N44" s="101"/>
      <c r="O44" s="107"/>
      <c r="P44" s="17">
        <v>7</v>
      </c>
      <c r="Q44" s="51">
        <v>0.68137297538132435</v>
      </c>
      <c r="R44" s="51">
        <v>1.0103072942750033</v>
      </c>
      <c r="S44" s="51">
        <v>1.4533443911890127</v>
      </c>
      <c r="T44" s="51">
        <v>1.4588263514023234</v>
      </c>
    </row>
    <row r="45" spans="2:20" x14ac:dyDescent="0.3">
      <c r="B45" s="101"/>
      <c r="C45" s="107"/>
      <c r="D45" s="17">
        <v>8</v>
      </c>
      <c r="E45" s="51">
        <f t="shared" si="29"/>
        <v>0.53961908626746735</v>
      </c>
      <c r="F45" s="51">
        <v>0.6002475461214104</v>
      </c>
      <c r="G45" s="51">
        <v>1.1123541798221199</v>
      </c>
      <c r="H45" s="51">
        <v>1.5114776336981954</v>
      </c>
      <c r="I45" s="51">
        <f t="shared" si="30"/>
        <v>0.50826558021062063</v>
      </c>
      <c r="J45" s="51">
        <v>0.49471307087677741</v>
      </c>
      <c r="K45" s="51">
        <v>0.97333577196349363</v>
      </c>
      <c r="L45" s="51">
        <v>1.7569081771902655</v>
      </c>
      <c r="N45" s="101"/>
      <c r="O45" s="107"/>
      <c r="P45" s="17">
        <v>8</v>
      </c>
      <c r="Q45" s="51">
        <v>0.70060903257013163</v>
      </c>
      <c r="R45" s="51">
        <v>0.94064271418014023</v>
      </c>
      <c r="S45" s="51">
        <v>1.3159788782079431</v>
      </c>
      <c r="T45" s="51">
        <v>0.75825108471418012</v>
      </c>
    </row>
    <row r="46" spans="2:20" x14ac:dyDescent="0.3">
      <c r="B46" s="101"/>
      <c r="C46" s="107"/>
      <c r="D46" s="17" t="s">
        <v>10</v>
      </c>
      <c r="E46" s="9">
        <f t="shared" ref="E46:H46" si="31">AVERAGE(E38:E45)</f>
        <v>0.79722230925244075</v>
      </c>
      <c r="F46" s="9">
        <f t="shared" si="31"/>
        <v>0.80548268163435632</v>
      </c>
      <c r="G46" s="9">
        <f t="shared" si="31"/>
        <v>1.0247887357985475</v>
      </c>
      <c r="H46" s="9">
        <f t="shared" si="31"/>
        <v>1.3932465385981143</v>
      </c>
      <c r="I46" s="9">
        <f t="shared" ref="I46:L46" si="32">AVERAGE(I38:I45)</f>
        <v>1.0245879634011925</v>
      </c>
      <c r="J46" s="9">
        <f t="shared" si="32"/>
        <v>0.97637958748984521</v>
      </c>
      <c r="K46" s="9">
        <f t="shared" si="32"/>
        <v>0.96244697662424505</v>
      </c>
      <c r="L46" s="9">
        <f t="shared" si="32"/>
        <v>1.4979887292578016</v>
      </c>
      <c r="N46" s="101"/>
      <c r="O46" s="107"/>
      <c r="P46" s="17" t="s">
        <v>10</v>
      </c>
      <c r="Q46" s="9">
        <f t="shared" ref="Q46:T46" si="33">AVERAGE(Q38:Q45)</f>
        <v>0.67705376605801082</v>
      </c>
      <c r="R46" s="9">
        <f t="shared" si="33"/>
        <v>0.76194491435548961</v>
      </c>
      <c r="S46" s="9">
        <f t="shared" si="33"/>
        <v>1.1204850009921858</v>
      </c>
      <c r="T46" s="9">
        <f t="shared" si="33"/>
        <v>1.0052378575898087</v>
      </c>
    </row>
    <row r="47" spans="2:20" x14ac:dyDescent="0.3">
      <c r="B47" s="102"/>
      <c r="C47" s="108"/>
      <c r="D47" s="17" t="s">
        <v>1</v>
      </c>
      <c r="E47" s="9">
        <f t="shared" ref="E47:H47" si="34">STDEV(E38:E45)/SQRT(8)</f>
        <v>8.2046804052404554E-2</v>
      </c>
      <c r="F47" s="9">
        <f t="shared" si="34"/>
        <v>7.0161648838561588E-2</v>
      </c>
      <c r="G47" s="9">
        <f t="shared" si="34"/>
        <v>5.1016819837877002E-2</v>
      </c>
      <c r="H47" s="9">
        <f t="shared" si="34"/>
        <v>0.11770257551264074</v>
      </c>
      <c r="I47" s="9">
        <f t="shared" ref="I47:L47" si="35">STDEV(I38:I45)/SQRT(8)</f>
        <v>0.17567671115853273</v>
      </c>
      <c r="J47" s="9">
        <f t="shared" si="35"/>
        <v>0.16152929078620129</v>
      </c>
      <c r="K47" s="9">
        <f t="shared" si="35"/>
        <v>3.5572000180483662E-2</v>
      </c>
      <c r="L47" s="9">
        <f t="shared" si="35"/>
        <v>0.11199843375975688</v>
      </c>
      <c r="N47" s="102"/>
      <c r="O47" s="108"/>
      <c r="P47" s="17" t="s">
        <v>1</v>
      </c>
      <c r="Q47" s="9">
        <f t="shared" ref="Q47:T47" si="36">STDEV(Q38:Q45)/SQRT(8)</f>
        <v>6.3978757728388014E-2</v>
      </c>
      <c r="R47" s="9">
        <f t="shared" si="36"/>
        <v>8.8667035477330722E-2</v>
      </c>
      <c r="S47" s="9">
        <f t="shared" si="36"/>
        <v>0.12646761609185667</v>
      </c>
      <c r="T47" s="9">
        <f t="shared" si="36"/>
        <v>0.14714262146902052</v>
      </c>
    </row>
    <row r="48" spans="2:20" x14ac:dyDescent="0.3">
      <c r="C48" s="1"/>
      <c r="D48" s="8" t="s">
        <v>10</v>
      </c>
      <c r="E48" s="10">
        <f t="shared" ref="E48:H48" si="37">AVERAGE(E28:E35,E38:E45)</f>
        <v>0.93016601252099818</v>
      </c>
      <c r="F48" s="10">
        <f t="shared" si="37"/>
        <v>0.89347922452613859</v>
      </c>
      <c r="G48" s="10">
        <f t="shared" si="37"/>
        <v>0.97287984674096095</v>
      </c>
      <c r="H48" s="10">
        <f t="shared" si="37"/>
        <v>1.2860699291801201</v>
      </c>
      <c r="I48" s="10">
        <f t="shared" ref="I48:L48" si="38">AVERAGE(I28:I35,I38:I45)</f>
        <v>1.1784714608410614</v>
      </c>
      <c r="J48" s="10">
        <f t="shared" si="38"/>
        <v>1.0701356305580454</v>
      </c>
      <c r="K48" s="10">
        <f t="shared" si="38"/>
        <v>0.9148105285767838</v>
      </c>
      <c r="L48" s="10">
        <f t="shared" si="38"/>
        <v>1.3885252710480656</v>
      </c>
      <c r="M48" s="9"/>
      <c r="O48" s="1"/>
      <c r="P48" s="8" t="s">
        <v>10</v>
      </c>
      <c r="Q48" s="10">
        <f t="shared" ref="Q48:T48" si="39">AVERAGE(Q28:Q35,Q38:Q45)</f>
        <v>0.80658397948728633</v>
      </c>
      <c r="R48" s="10">
        <f t="shared" si="39"/>
        <v>0.79946634225393542</v>
      </c>
      <c r="S48" s="10">
        <f t="shared" si="39"/>
        <v>1.0219244475737281</v>
      </c>
      <c r="T48" s="10">
        <f t="shared" si="39"/>
        <v>0.93317470924846646</v>
      </c>
    </row>
    <row r="49" spans="2:20" x14ac:dyDescent="0.3">
      <c r="C49" s="1"/>
      <c r="D49" s="8" t="s">
        <v>1</v>
      </c>
      <c r="E49" s="10">
        <f>STDEV(E28:E35,E38:E45)/SQRT(16)</f>
        <v>5.6349746542495256E-2</v>
      </c>
      <c r="F49" s="10">
        <f t="shared" ref="F49:H49" si="40">STDEV(F28:F35,F38:F45)/SQRT(16)</f>
        <v>5.0642097569287357E-2</v>
      </c>
      <c r="G49" s="10">
        <f t="shared" si="40"/>
        <v>3.4070308576225547E-2</v>
      </c>
      <c r="H49" s="10">
        <f t="shared" si="40"/>
        <v>7.0521166362537829E-2</v>
      </c>
      <c r="I49" s="10">
        <f>STDEV(I28:I35,I38:I45)/SQRT(16)</f>
        <v>0.11664102908361679</v>
      </c>
      <c r="J49" s="10">
        <f t="shared" ref="J49:L49" si="41">STDEV(J28:J35,J38:J45)/SQRT(16)</f>
        <v>0.10672861053198815</v>
      </c>
      <c r="K49" s="10">
        <f t="shared" si="41"/>
        <v>2.6207471207723525E-2</v>
      </c>
      <c r="L49" s="10">
        <f t="shared" si="41"/>
        <v>7.4085391175476675E-2</v>
      </c>
      <c r="M49" s="9"/>
      <c r="O49" s="1"/>
      <c r="P49" s="8" t="s">
        <v>1</v>
      </c>
      <c r="Q49" s="10">
        <f>STDEV(Q28:Q35,Q38:Q45)/SQRT(16)</f>
        <v>5.8390172313354936E-2</v>
      </c>
      <c r="R49" s="10">
        <f t="shared" ref="R49:T49" si="42">STDEV(R28:R35,R38:R45)/SQRT(16)</f>
        <v>6.8646014014424217E-2</v>
      </c>
      <c r="S49" s="10">
        <f t="shared" si="42"/>
        <v>9.3426185607220477E-2</v>
      </c>
      <c r="T49" s="10">
        <f t="shared" si="42"/>
        <v>0.10342904114366674</v>
      </c>
    </row>
    <row r="50" spans="2:20" x14ac:dyDescent="0.3">
      <c r="C50" s="1"/>
      <c r="D50" s="11"/>
      <c r="E50" s="51"/>
      <c r="F50" s="51"/>
      <c r="G50" s="51"/>
      <c r="H50" s="51"/>
      <c r="I50" s="51"/>
      <c r="J50" s="51"/>
      <c r="K50" s="51"/>
      <c r="L50" s="51"/>
      <c r="O50" s="1"/>
      <c r="P50" s="11"/>
      <c r="Q50" s="51"/>
      <c r="R50" s="51"/>
      <c r="S50" s="51"/>
      <c r="T50" s="51"/>
    </row>
    <row r="51" spans="2:20" x14ac:dyDescent="0.3">
      <c r="B51" s="81" t="s">
        <v>9</v>
      </c>
      <c r="C51" s="84" t="s">
        <v>6</v>
      </c>
      <c r="D51" s="50">
        <v>1</v>
      </c>
      <c r="E51" s="51">
        <f t="shared" ref="E51:E58" si="43">F51/G51</f>
        <v>0.6296137087161503</v>
      </c>
      <c r="F51" s="51">
        <v>0.49046341548489386</v>
      </c>
      <c r="G51" s="51">
        <v>0.77899100463520909</v>
      </c>
      <c r="H51" s="51">
        <v>0.9999129313583387</v>
      </c>
      <c r="I51" s="51">
        <f t="shared" ref="I51:I58" si="44">J51/K51</f>
        <v>0.9795519216831361</v>
      </c>
      <c r="J51" s="51">
        <v>0.77576625325891735</v>
      </c>
      <c r="K51" s="51">
        <v>0.79196031990416638</v>
      </c>
      <c r="L51" s="51">
        <v>1.0013313596656703</v>
      </c>
      <c r="N51" s="81" t="s">
        <v>9</v>
      </c>
      <c r="O51" s="84" t="s">
        <v>6</v>
      </c>
      <c r="P51" s="50">
        <v>1</v>
      </c>
      <c r="Q51" s="51">
        <v>0.80563830035664807</v>
      </c>
      <c r="R51" s="51">
        <v>0.90844444793165435</v>
      </c>
      <c r="S51" s="51">
        <v>1.1052441513317066</v>
      </c>
      <c r="T51" s="51">
        <v>1.5042681395399387</v>
      </c>
    </row>
    <row r="52" spans="2:20" x14ac:dyDescent="0.3">
      <c r="B52" s="82"/>
      <c r="C52" s="85"/>
      <c r="D52" s="22">
        <v>2</v>
      </c>
      <c r="E52" s="51">
        <f t="shared" si="43"/>
        <v>1.0320840386235557</v>
      </c>
      <c r="F52" s="51">
        <v>0.94014162898858844</v>
      </c>
      <c r="G52" s="51">
        <v>0.91091577217143405</v>
      </c>
      <c r="H52" s="51">
        <v>1.4995624447190417</v>
      </c>
      <c r="I52" s="51">
        <f t="shared" si="44"/>
        <v>1.6057145665295189</v>
      </c>
      <c r="J52" s="51">
        <v>1.4870225301762097</v>
      </c>
      <c r="K52" s="51">
        <v>0.92608148494919484</v>
      </c>
      <c r="L52" s="51">
        <v>1.5016896517522695</v>
      </c>
      <c r="N52" s="82"/>
      <c r="O52" s="85"/>
      <c r="P52" s="22">
        <v>2</v>
      </c>
      <c r="Q52" s="51">
        <v>0.97578729237165862</v>
      </c>
      <c r="R52" s="51">
        <v>0.71241117441358182</v>
      </c>
      <c r="S52" s="51">
        <v>0.71560854838126953</v>
      </c>
      <c r="T52" s="51">
        <v>0.76226691034139316</v>
      </c>
    </row>
    <row r="53" spans="2:20" x14ac:dyDescent="0.3">
      <c r="B53" s="82"/>
      <c r="C53" s="85"/>
      <c r="D53" s="22">
        <v>3</v>
      </c>
      <c r="E53" s="51">
        <f t="shared" si="43"/>
        <v>1.1472535437791969</v>
      </c>
      <c r="F53" s="51">
        <v>1.0491546827897216</v>
      </c>
      <c r="G53" s="51">
        <v>0.91449243149310711</v>
      </c>
      <c r="H53" s="51">
        <v>1.379298218340969</v>
      </c>
      <c r="I53" s="51">
        <f t="shared" si="44"/>
        <v>1.7848950839368432</v>
      </c>
      <c r="J53" s="51">
        <v>1.6594485371598489</v>
      </c>
      <c r="K53" s="51">
        <v>0.92971769158537665</v>
      </c>
      <c r="L53" s="51">
        <v>1.3812548243371423</v>
      </c>
      <c r="N53" s="82"/>
      <c r="O53" s="85"/>
      <c r="P53" s="22">
        <v>3</v>
      </c>
      <c r="Q53" s="51">
        <v>0.99742931191617179</v>
      </c>
      <c r="R53" s="51">
        <v>0.53971849695325624</v>
      </c>
      <c r="S53" s="51">
        <v>0.53037754692997252</v>
      </c>
      <c r="T53" s="51">
        <v>0.39681123213532743</v>
      </c>
    </row>
    <row r="54" spans="2:20" x14ac:dyDescent="0.3">
      <c r="B54" s="82"/>
      <c r="C54" s="85"/>
      <c r="D54" s="22">
        <v>4</v>
      </c>
      <c r="E54" s="51">
        <f t="shared" si="43"/>
        <v>0.74402236907345742</v>
      </c>
      <c r="F54" s="51">
        <v>0.67548638381976411</v>
      </c>
      <c r="G54" s="51">
        <v>0.90788450979095936</v>
      </c>
      <c r="H54" s="51">
        <v>1.3037024403177311</v>
      </c>
      <c r="I54" s="51">
        <f t="shared" si="44"/>
        <v>1.1575487180659763</v>
      </c>
      <c r="J54" s="51">
        <v>1.0684171837469354</v>
      </c>
      <c r="K54" s="51">
        <v>0.9229997554936944</v>
      </c>
      <c r="L54" s="51">
        <v>1.3055518097855026</v>
      </c>
      <c r="N54" s="82"/>
      <c r="O54" s="85"/>
      <c r="P54" s="22">
        <v>4</v>
      </c>
      <c r="Q54" s="51">
        <v>0.86522562797357705</v>
      </c>
      <c r="R54" s="51">
        <v>0.99978912755710081</v>
      </c>
      <c r="S54" s="51">
        <v>1.1326063437884186</v>
      </c>
      <c r="T54" s="51">
        <v>1.3024658307630932</v>
      </c>
    </row>
    <row r="55" spans="2:20" x14ac:dyDescent="0.3">
      <c r="B55" s="82"/>
      <c r="C55" s="85"/>
      <c r="D55" s="22">
        <v>5</v>
      </c>
      <c r="E55" s="51">
        <f t="shared" si="43"/>
        <v>0.64602707386482694</v>
      </c>
      <c r="F55" s="51">
        <v>0.81464215438319643</v>
      </c>
      <c r="G55" s="51">
        <v>1.2610031178873629</v>
      </c>
      <c r="H55" s="51">
        <v>1.2930000032174653</v>
      </c>
      <c r="I55" s="51">
        <f t="shared" si="44"/>
        <v>0.60849094089849187</v>
      </c>
      <c r="J55" s="51">
        <v>0.67141319354776385</v>
      </c>
      <c r="K55" s="51">
        <v>1.1034070491770371</v>
      </c>
      <c r="L55" s="51">
        <v>1.5029546108476539</v>
      </c>
      <c r="N55" s="82"/>
      <c r="O55" s="85"/>
      <c r="P55" s="22">
        <v>5</v>
      </c>
      <c r="Q55" s="51">
        <v>0.67960188423194523</v>
      </c>
      <c r="R55" s="51">
        <v>1.0277793043652712</v>
      </c>
      <c r="S55" s="51">
        <v>1.4823311976682054</v>
      </c>
      <c r="T55" s="51">
        <v>1.3560679811385026</v>
      </c>
    </row>
    <row r="56" spans="2:20" x14ac:dyDescent="0.3">
      <c r="B56" s="82"/>
      <c r="C56" s="85"/>
      <c r="D56" s="22">
        <v>6</v>
      </c>
      <c r="E56" s="51">
        <f t="shared" si="43"/>
        <v>0.91806878609023423</v>
      </c>
      <c r="F56" s="51">
        <v>1.1140375833600735</v>
      </c>
      <c r="G56" s="51">
        <v>1.213457640907724</v>
      </c>
      <c r="H56" s="51">
        <v>1.382934900097136</v>
      </c>
      <c r="I56" s="51">
        <f t="shared" si="44"/>
        <v>0.86472620429909519</v>
      </c>
      <c r="J56" s="51">
        <v>0.91816944108711196</v>
      </c>
      <c r="K56" s="51">
        <v>1.0618036512855942</v>
      </c>
      <c r="L56" s="51">
        <v>1.6074929461957292</v>
      </c>
      <c r="N56" s="82"/>
      <c r="O56" s="85"/>
      <c r="P56" s="22">
        <v>6</v>
      </c>
      <c r="Q56" s="51">
        <v>0.59179683594524291</v>
      </c>
      <c r="R56" s="51">
        <v>1.0054175567734129</v>
      </c>
      <c r="S56" s="51">
        <v>1.6652282915810723</v>
      </c>
      <c r="T56" s="51">
        <v>1.1263555048708758</v>
      </c>
    </row>
    <row r="57" spans="2:20" x14ac:dyDescent="0.3">
      <c r="B57" s="82"/>
      <c r="C57" s="85"/>
      <c r="D57" s="22">
        <v>7</v>
      </c>
      <c r="E57" s="51">
        <f t="shared" si="43"/>
        <v>0.68015512085441276</v>
      </c>
      <c r="F57" s="51">
        <v>0.84033352554218799</v>
      </c>
      <c r="G57" s="51">
        <v>1.2355027548518029</v>
      </c>
      <c r="H57" s="51">
        <v>1.3356921744880561</v>
      </c>
      <c r="I57" s="51">
        <f t="shared" si="44"/>
        <v>0.64063604481725778</v>
      </c>
      <c r="J57" s="51">
        <v>0.69258755269879491</v>
      </c>
      <c r="K57" s="51">
        <v>1.0810936385828187</v>
      </c>
      <c r="L57" s="51">
        <v>1.5525790466547442</v>
      </c>
      <c r="N57" s="82"/>
      <c r="O57" s="85"/>
      <c r="P57" s="22">
        <v>7</v>
      </c>
      <c r="Q57" s="51">
        <v>1.091425891911852</v>
      </c>
      <c r="R57" s="51">
        <v>1.0468579771208668</v>
      </c>
      <c r="S57" s="51">
        <v>0.94014203143904473</v>
      </c>
      <c r="T57" s="51">
        <v>0.77613958169799979</v>
      </c>
    </row>
    <row r="58" spans="2:20" x14ac:dyDescent="0.3">
      <c r="B58" s="82"/>
      <c r="C58" s="85"/>
      <c r="D58" s="22">
        <v>8</v>
      </c>
      <c r="E58" s="51">
        <f t="shared" si="43"/>
        <v>0.95262743756008061</v>
      </c>
      <c r="F58" s="51">
        <v>1.3408417101252008</v>
      </c>
      <c r="G58" s="51">
        <v>1.407519516296355</v>
      </c>
      <c r="H58" s="51">
        <v>1.3325583311066294</v>
      </c>
      <c r="I58" s="51">
        <f t="shared" si="44"/>
        <v>0.89727689327141202</v>
      </c>
      <c r="J58" s="51">
        <v>1.1050972623910362</v>
      </c>
      <c r="K58" s="51">
        <v>1.2316123046052427</v>
      </c>
      <c r="L58" s="51">
        <v>1.5489363364087507</v>
      </c>
      <c r="N58" s="82"/>
      <c r="O58" s="85"/>
      <c r="P58" s="22">
        <v>8</v>
      </c>
      <c r="Q58" s="51">
        <v>0.93816560022494977</v>
      </c>
      <c r="R58" s="51">
        <v>1.2454901623124868</v>
      </c>
      <c r="S58" s="51">
        <v>1.3012500281119312</v>
      </c>
      <c r="T58" s="51">
        <v>1.1006545944319301</v>
      </c>
    </row>
    <row r="59" spans="2:20" x14ac:dyDescent="0.3">
      <c r="B59" s="82"/>
      <c r="C59" s="85"/>
      <c r="D59" s="22" t="s">
        <v>10</v>
      </c>
      <c r="E59" s="9">
        <f t="shared" ref="E59:H59" si="45">AVERAGE(E51:E58)</f>
        <v>0.84373150982023937</v>
      </c>
      <c r="F59" s="9">
        <f t="shared" si="45"/>
        <v>0.90813763556170335</v>
      </c>
      <c r="G59" s="9">
        <f t="shared" si="45"/>
        <v>1.0787208435042444</v>
      </c>
      <c r="H59" s="9">
        <f t="shared" si="45"/>
        <v>1.3158326804556708</v>
      </c>
      <c r="I59" s="9">
        <f t="shared" ref="I59:L59" si="46">AVERAGE(I51:I58)</f>
        <v>1.0673550466877164</v>
      </c>
      <c r="J59" s="9">
        <f t="shared" si="46"/>
        <v>1.0472402442583273</v>
      </c>
      <c r="K59" s="9">
        <f t="shared" si="46"/>
        <v>1.0060844869478907</v>
      </c>
      <c r="L59" s="9">
        <f t="shared" si="46"/>
        <v>1.4252238232059329</v>
      </c>
      <c r="N59" s="82"/>
      <c r="O59" s="85"/>
      <c r="P59" s="22" t="s">
        <v>10</v>
      </c>
      <c r="Q59" s="9">
        <f t="shared" ref="Q59:T59" si="47">AVERAGE(Q51:Q58)</f>
        <v>0.86813384311650565</v>
      </c>
      <c r="R59" s="9">
        <f t="shared" si="47"/>
        <v>0.93573853092845383</v>
      </c>
      <c r="S59" s="9">
        <f t="shared" si="47"/>
        <v>1.1090985174039527</v>
      </c>
      <c r="T59" s="9">
        <f t="shared" si="47"/>
        <v>1.0406287218648826</v>
      </c>
    </row>
    <row r="60" spans="2:20" x14ac:dyDescent="0.3">
      <c r="B60" s="82"/>
      <c r="C60" s="86"/>
      <c r="D60" s="22" t="s">
        <v>1</v>
      </c>
      <c r="E60" s="9">
        <f t="shared" ref="E60:H60" si="48">STDEV(E51:E58)/SQRT(8)</f>
        <v>6.9000424228562313E-2</v>
      </c>
      <c r="F60" s="9">
        <f t="shared" si="48"/>
        <v>9.3775456471601321E-2</v>
      </c>
      <c r="G60" s="9">
        <f t="shared" si="48"/>
        <v>7.9980188348901152E-2</v>
      </c>
      <c r="H60" s="9">
        <f t="shared" si="48"/>
        <v>5.060969650430952E-2</v>
      </c>
      <c r="I60" s="9">
        <f t="shared" ref="I60:L60" si="49">STDEV(I51:I58)/SQRT(8)</f>
        <v>0.15137284650782412</v>
      </c>
      <c r="J60" s="9">
        <f t="shared" si="49"/>
        <v>0.12882610468563097</v>
      </c>
      <c r="K60" s="9">
        <f t="shared" si="49"/>
        <v>4.8925978170261238E-2</v>
      </c>
      <c r="L60" s="9">
        <f t="shared" si="49"/>
        <v>6.9766799646682434E-2</v>
      </c>
      <c r="N60" s="82"/>
      <c r="O60" s="86"/>
      <c r="P60" s="22" t="s">
        <v>1</v>
      </c>
      <c r="Q60" s="9">
        <f t="shared" ref="Q60:T60" si="50">STDEV(Q51:Q58)/SQRT(8)</f>
        <v>5.9595505745124851E-2</v>
      </c>
      <c r="R60" s="9">
        <f t="shared" si="50"/>
        <v>7.7133314145229087E-2</v>
      </c>
      <c r="S60" s="9">
        <f t="shared" si="50"/>
        <v>0.13392236876981706</v>
      </c>
      <c r="T60" s="9">
        <f t="shared" si="50"/>
        <v>0.13065187233321907</v>
      </c>
    </row>
    <row r="61" spans="2:20" x14ac:dyDescent="0.3">
      <c r="B61" s="82"/>
      <c r="C61" s="87" t="s">
        <v>7</v>
      </c>
      <c r="D61" s="25">
        <v>1</v>
      </c>
      <c r="E61" s="51">
        <f t="shared" ref="E61:E67" si="51">F61/G61</f>
        <v>0.510429271167128</v>
      </c>
      <c r="F61" s="51">
        <v>0.54364092495185634</v>
      </c>
      <c r="G61" s="51">
        <v>1.0650661230865304</v>
      </c>
      <c r="H61" s="51">
        <v>1.4001966630151814</v>
      </c>
      <c r="I61" s="51">
        <f t="shared" ref="I61:I67" si="52">J61/K61</f>
        <v>0.79412497938556614</v>
      </c>
      <c r="J61" s="51">
        <v>0.85987714914712798</v>
      </c>
      <c r="K61" s="51">
        <v>1.0827982640873932</v>
      </c>
      <c r="L61" s="51">
        <v>1.4021829145380555</v>
      </c>
      <c r="N61" s="82"/>
      <c r="O61" s="87" t="s">
        <v>7</v>
      </c>
      <c r="P61" s="25">
        <v>1</v>
      </c>
      <c r="Q61" s="51">
        <v>0.82506605981498304</v>
      </c>
      <c r="R61" s="51">
        <v>0.68316147929764082</v>
      </c>
      <c r="S61" s="51">
        <v>0.81158610511520934</v>
      </c>
      <c r="T61" s="51">
        <v>0.75410382022521405</v>
      </c>
    </row>
    <row r="62" spans="2:20" x14ac:dyDescent="0.3">
      <c r="B62" s="82"/>
      <c r="C62" s="88"/>
      <c r="D62" s="25">
        <v>2</v>
      </c>
      <c r="E62" s="51">
        <f t="shared" si="51"/>
        <v>1.0654549547368175</v>
      </c>
      <c r="F62" s="51">
        <v>0.93106017809890229</v>
      </c>
      <c r="G62" s="51">
        <v>0.87386160621768139</v>
      </c>
      <c r="H62" s="51">
        <v>1.1390063027646451</v>
      </c>
      <c r="I62" s="51">
        <f t="shared" si="52"/>
        <v>1.6576329802402492</v>
      </c>
      <c r="J62" s="51">
        <v>1.4726583943234233</v>
      </c>
      <c r="K62" s="51">
        <v>0.8884104092270072</v>
      </c>
      <c r="L62" s="51">
        <v>1.140622042226956</v>
      </c>
      <c r="N62" s="82"/>
      <c r="O62" s="88"/>
      <c r="P62" s="25">
        <v>2</v>
      </c>
      <c r="Q62" s="51">
        <v>0.66722515226398993</v>
      </c>
      <c r="R62" s="51">
        <v>0.40408715749075108</v>
      </c>
      <c r="S62" s="51">
        <v>0.59361189324227415</v>
      </c>
      <c r="T62" s="51">
        <v>0.42071816363327685</v>
      </c>
    </row>
    <row r="63" spans="2:20" x14ac:dyDescent="0.3">
      <c r="B63" s="82"/>
      <c r="C63" s="88"/>
      <c r="D63" s="25">
        <v>3</v>
      </c>
      <c r="E63" s="51">
        <f t="shared" si="51"/>
        <v>0.9299692129315873</v>
      </c>
      <c r="F63" s="51">
        <v>0.76425980319712539</v>
      </c>
      <c r="G63" s="51">
        <v>0.82181194019091441</v>
      </c>
      <c r="H63" s="51">
        <v>1.0581490013002981</v>
      </c>
      <c r="I63" s="51">
        <f t="shared" si="52"/>
        <v>1.4468444969071925</v>
      </c>
      <c r="J63" s="51">
        <v>1.2088301498624057</v>
      </c>
      <c r="K63" s="51">
        <v>0.83549417539094795</v>
      </c>
      <c r="L63" s="51">
        <v>1.0596500404905607</v>
      </c>
      <c r="N63" s="82"/>
      <c r="O63" s="88"/>
      <c r="P63" s="25">
        <v>3</v>
      </c>
      <c r="Q63" s="51">
        <v>0.76201049876577764</v>
      </c>
      <c r="R63" s="51">
        <v>0.6969920846156068</v>
      </c>
      <c r="S63" s="51">
        <v>0.89653416872418779</v>
      </c>
      <c r="T63" s="51">
        <v>1.0666387641865671</v>
      </c>
    </row>
    <row r="64" spans="2:20" x14ac:dyDescent="0.3">
      <c r="B64" s="82"/>
      <c r="C64" s="88"/>
      <c r="D64" s="25">
        <v>5</v>
      </c>
      <c r="E64" s="51">
        <f t="shared" si="51"/>
        <v>0.45445387481565142</v>
      </c>
      <c r="F64" s="51">
        <v>0.51051096140719632</v>
      </c>
      <c r="G64" s="51">
        <v>1.1233504425818448</v>
      </c>
      <c r="H64" s="51">
        <v>1.3923033472805659</v>
      </c>
      <c r="I64" s="51">
        <f t="shared" si="52"/>
        <v>0.42804872592600018</v>
      </c>
      <c r="J64" s="51">
        <v>0.42075381576474807</v>
      </c>
      <c r="K64" s="51">
        <v>0.98295775756493375</v>
      </c>
      <c r="L64" s="51">
        <v>1.6183826220316004</v>
      </c>
      <c r="N64" s="82"/>
      <c r="O64" s="88"/>
      <c r="P64" s="25">
        <v>5</v>
      </c>
      <c r="Q64" s="51">
        <v>0.82192309950990705</v>
      </c>
      <c r="R64" s="51">
        <v>1.0893790418741709</v>
      </c>
      <c r="S64" s="51">
        <v>1.2991155603428806</v>
      </c>
      <c r="T64" s="51">
        <v>0.72133349615071829</v>
      </c>
    </row>
    <row r="65" spans="2:20" x14ac:dyDescent="0.3">
      <c r="B65" s="82"/>
      <c r="C65" s="88"/>
      <c r="D65" s="25">
        <v>6</v>
      </c>
      <c r="E65" s="51">
        <f t="shared" si="51"/>
        <v>0.46168005979430793</v>
      </c>
      <c r="F65" s="51">
        <v>0.55456935708380917</v>
      </c>
      <c r="G65" s="51">
        <v>1.2011984172131804</v>
      </c>
      <c r="H65" s="51">
        <v>1.1892492230004923</v>
      </c>
      <c r="I65" s="51">
        <f t="shared" si="52"/>
        <v>0.43485504763394967</v>
      </c>
      <c r="J65" s="51">
        <v>0.45706594126017264</v>
      </c>
      <c r="K65" s="51">
        <v>1.0510765454996387</v>
      </c>
      <c r="L65" s="51">
        <v>1.3823569982272963</v>
      </c>
      <c r="N65" s="82"/>
      <c r="O65" s="88"/>
      <c r="P65" s="25">
        <v>6</v>
      </c>
      <c r="Q65" s="51">
        <v>0.83917178676295756</v>
      </c>
      <c r="R65" s="51">
        <v>1.1096178594009285</v>
      </c>
      <c r="S65" s="51">
        <v>1.2960522751499179</v>
      </c>
      <c r="T65" s="51">
        <v>1.1456766161069893</v>
      </c>
    </row>
    <row r="66" spans="2:20" x14ac:dyDescent="0.3">
      <c r="B66" s="82"/>
      <c r="C66" s="88"/>
      <c r="D66" s="25">
        <v>7</v>
      </c>
      <c r="E66" s="51">
        <f t="shared" si="51"/>
        <v>0.603605814033775</v>
      </c>
      <c r="F66" s="51">
        <v>0.61099056363066551</v>
      </c>
      <c r="G66" s="51">
        <v>1.0122343910963012</v>
      </c>
      <c r="H66" s="51">
        <v>1.2845241069487856</v>
      </c>
      <c r="I66" s="51">
        <f t="shared" si="52"/>
        <v>0.56853448496504122</v>
      </c>
      <c r="J66" s="51">
        <v>0.50356726980991484</v>
      </c>
      <c r="K66" s="51">
        <v>0.88572862882869607</v>
      </c>
      <c r="L66" s="51">
        <v>1.4931024164575695</v>
      </c>
      <c r="N66" s="82"/>
      <c r="O66" s="88"/>
      <c r="P66" s="25">
        <v>7</v>
      </c>
      <c r="Q66" s="51">
        <v>0.85592524627853694</v>
      </c>
      <c r="R66" s="51">
        <v>1.1614521072589938</v>
      </c>
      <c r="S66" s="51">
        <v>1.3300422126837073</v>
      </c>
      <c r="T66" s="51">
        <v>1.1091300676682705</v>
      </c>
    </row>
    <row r="67" spans="2:20" x14ac:dyDescent="0.3">
      <c r="B67" s="82"/>
      <c r="C67" s="88"/>
      <c r="D67" s="25">
        <v>8</v>
      </c>
      <c r="E67" s="51">
        <f t="shared" si="51"/>
        <v>0.65987744551444139</v>
      </c>
      <c r="F67" s="51">
        <v>0.73532239833549073</v>
      </c>
      <c r="G67" s="51">
        <v>1.1143317646843232</v>
      </c>
      <c r="H67" s="51">
        <v>0.27908682839638915</v>
      </c>
      <c r="I67" s="51">
        <f t="shared" si="52"/>
        <v>0.62153656393476586</v>
      </c>
      <c r="J67" s="51">
        <v>0.60603929847877802</v>
      </c>
      <c r="K67" s="51">
        <v>0.97506620470100869</v>
      </c>
      <c r="L67" s="51">
        <v>0.32440435771186488</v>
      </c>
      <c r="N67" s="82"/>
      <c r="O67" s="88"/>
      <c r="P67" s="25">
        <v>8</v>
      </c>
      <c r="Q67" s="51">
        <v>0.89353335786558463</v>
      </c>
      <c r="R67" s="51">
        <v>1.1992562203330064</v>
      </c>
      <c r="S67" s="51">
        <v>1.3155312354213624</v>
      </c>
      <c r="T67" s="51">
        <v>1.1924620299457276</v>
      </c>
    </row>
    <row r="68" spans="2:20" x14ac:dyDescent="0.3">
      <c r="B68" s="82"/>
      <c r="C68" s="88"/>
      <c r="D68" s="25" t="s">
        <v>10</v>
      </c>
      <c r="E68" s="9">
        <f t="shared" ref="E68:L68" si="53">AVERAGE(E61:E67)</f>
        <v>0.66935294757052977</v>
      </c>
      <c r="F68" s="9">
        <f t="shared" si="53"/>
        <v>0.66433631238643509</v>
      </c>
      <c r="G68" s="9">
        <f t="shared" si="53"/>
        <v>1.0302649550101108</v>
      </c>
      <c r="H68" s="9">
        <f t="shared" si="53"/>
        <v>1.106073638958051</v>
      </c>
      <c r="I68" s="9">
        <f t="shared" si="53"/>
        <v>0.85022532557039499</v>
      </c>
      <c r="J68" s="9">
        <f t="shared" si="53"/>
        <v>0.78982743123522436</v>
      </c>
      <c r="K68" s="9">
        <f t="shared" si="53"/>
        <v>0.95736171218566091</v>
      </c>
      <c r="L68" s="9">
        <f t="shared" si="53"/>
        <v>1.2029573416691288</v>
      </c>
      <c r="N68" s="82"/>
      <c r="O68" s="88"/>
      <c r="P68" s="25" t="s">
        <v>10</v>
      </c>
      <c r="Q68" s="9">
        <f t="shared" ref="Q68" si="54">AVERAGE(Q61:Q67)</f>
        <v>0.80926502875167672</v>
      </c>
      <c r="R68" s="9">
        <f t="shared" ref="R68" si="55">AVERAGE(R61:R67)</f>
        <v>0.90627799289587119</v>
      </c>
      <c r="S68" s="9">
        <f t="shared" ref="S68" si="56">AVERAGE(S61:S67)</f>
        <v>1.0774962072399341</v>
      </c>
      <c r="T68" s="9">
        <f t="shared" ref="T68" si="57">AVERAGE(T61:T67)</f>
        <v>0.91572327970239475</v>
      </c>
    </row>
    <row r="69" spans="2:20" x14ac:dyDescent="0.3">
      <c r="B69" s="83"/>
      <c r="C69" s="89"/>
      <c r="D69" s="25" t="s">
        <v>1</v>
      </c>
      <c r="E69" s="9">
        <f>STDEV(E61:E67)/SQRT(7)</f>
        <v>9.0474474599352997E-2</v>
      </c>
      <c r="F69" s="9">
        <f t="shared" ref="F69:H69" si="58">STDEV(F61:F67)/SQRT(7)</f>
        <v>5.7588341556039875E-2</v>
      </c>
      <c r="G69" s="9">
        <f t="shared" si="58"/>
        <v>5.2190419304428581E-2</v>
      </c>
      <c r="H69" s="9">
        <f t="shared" si="58"/>
        <v>0.14593598258897414</v>
      </c>
      <c r="I69" s="9">
        <f>STDEV(I61:I67)/SQRT(7)</f>
        <v>0.18856744617092452</v>
      </c>
      <c r="J69" s="9">
        <f t="shared" ref="J69:L69" si="59">STDEV(J61:J67)/SQRT(7)</f>
        <v>0.15502663872139577</v>
      </c>
      <c r="K69" s="9">
        <f t="shared" si="59"/>
        <v>3.4580025360672298E-2</v>
      </c>
      <c r="L69" s="9">
        <f t="shared" si="59"/>
        <v>0.16365726464563304</v>
      </c>
      <c r="N69" s="83"/>
      <c r="O69" s="89"/>
      <c r="P69" s="25" t="s">
        <v>1</v>
      </c>
      <c r="Q69" s="9">
        <f>STDEV(Q61:Q67)/SQRT(7)</f>
        <v>2.8026754998299909E-2</v>
      </c>
      <c r="R69" s="9">
        <f t="shared" ref="R69:T69" si="60">STDEV(R61:R67)/SQRT(7)</f>
        <v>0.11665990161171143</v>
      </c>
      <c r="S69" s="9">
        <f t="shared" si="60"/>
        <v>0.1149452792300715</v>
      </c>
      <c r="T69" s="9">
        <f t="shared" si="60"/>
        <v>0.1089542110534535</v>
      </c>
    </row>
    <row r="70" spans="2:20" x14ac:dyDescent="0.3">
      <c r="D70" s="8" t="s">
        <v>10</v>
      </c>
      <c r="E70" s="10">
        <f t="shared" ref="E70:L70" si="61">AVERAGE(E51:E58,E61:E67)</f>
        <v>0.76235484743704152</v>
      </c>
      <c r="F70" s="10">
        <f t="shared" si="61"/>
        <v>0.79436368474657804</v>
      </c>
      <c r="G70" s="10">
        <f t="shared" si="61"/>
        <v>1.0561080955403155</v>
      </c>
      <c r="H70" s="10">
        <f t="shared" si="61"/>
        <v>1.2179451277567817</v>
      </c>
      <c r="I70" s="10">
        <f t="shared" si="61"/>
        <v>0.96602784349963322</v>
      </c>
      <c r="J70" s="10">
        <f t="shared" si="61"/>
        <v>0.92711426484754589</v>
      </c>
      <c r="K70" s="10">
        <f t="shared" si="61"/>
        <v>0.98334719205885002</v>
      </c>
      <c r="L70" s="10">
        <f t="shared" si="61"/>
        <v>1.3214994651554244</v>
      </c>
      <c r="M70" s="9"/>
      <c r="P70" s="8" t="s">
        <v>10</v>
      </c>
      <c r="Q70" s="10">
        <f t="shared" ref="Q70:T70" si="62">AVERAGE(Q51:Q58,Q61:Q67)</f>
        <v>0.84066172974625197</v>
      </c>
      <c r="R70" s="10">
        <f t="shared" si="62"/>
        <v>0.92199027984658211</v>
      </c>
      <c r="S70" s="10">
        <f t="shared" si="62"/>
        <v>1.094350772660744</v>
      </c>
      <c r="T70" s="10">
        <f t="shared" si="62"/>
        <v>0.9823395155223883</v>
      </c>
    </row>
    <row r="71" spans="2:20" x14ac:dyDescent="0.3">
      <c r="D71" s="8" t="s">
        <v>1</v>
      </c>
      <c r="E71" s="10">
        <f t="shared" ref="E71:L71" si="63">STDEV(E51:E58,E61:E67)/SQRT(15)</f>
        <v>5.8713936238670571E-2</v>
      </c>
      <c r="F71" s="10">
        <f t="shared" si="63"/>
        <v>6.3757362403912457E-2</v>
      </c>
      <c r="G71" s="10">
        <f t="shared" si="63"/>
        <v>4.7878295627388275E-2</v>
      </c>
      <c r="H71" s="10">
        <f t="shared" si="63"/>
        <v>7.5661670919221102E-2</v>
      </c>
      <c r="I71" s="10">
        <f t="shared" si="63"/>
        <v>0.11857489450894959</v>
      </c>
      <c r="J71" s="10">
        <f t="shared" si="63"/>
        <v>0.10203075750290408</v>
      </c>
      <c r="K71" s="10">
        <f t="shared" si="63"/>
        <v>3.0326426498986897E-2</v>
      </c>
      <c r="L71" s="10">
        <f t="shared" si="63"/>
        <v>8.6792740286360109E-2</v>
      </c>
      <c r="M71" s="9"/>
      <c r="P71" s="8" t="s">
        <v>1</v>
      </c>
      <c r="Q71" s="10">
        <f t="shared" ref="Q71:T71" si="64">STDEV(Q51:Q58,Q61:Q67)/SQRT(15)</f>
        <v>3.4143947719942211E-2</v>
      </c>
      <c r="R71" s="10">
        <f t="shared" si="64"/>
        <v>6.5756235065537683E-2</v>
      </c>
      <c r="S71" s="10">
        <f t="shared" si="64"/>
        <v>8.627258223466934E-2</v>
      </c>
      <c r="T71" s="10">
        <f t="shared" si="64"/>
        <v>8.4873660025040751E-2</v>
      </c>
    </row>
    <row r="72" spans="2:20" x14ac:dyDescent="0.3">
      <c r="N72" s="27"/>
      <c r="O72" s="27"/>
      <c r="P72" s="27"/>
    </row>
    <row r="73" spans="2:20" x14ac:dyDescent="0.3">
      <c r="N73" s="27"/>
      <c r="O73" s="27"/>
      <c r="P73" s="27"/>
    </row>
    <row r="74" spans="2:20" x14ac:dyDescent="0.3">
      <c r="N74" s="27"/>
      <c r="O74" s="27"/>
      <c r="P74" s="27"/>
    </row>
  </sheetData>
  <mergeCells count="41">
    <mergeCell ref="I4:L4"/>
    <mergeCell ref="P4:P6"/>
    <mergeCell ref="Q2:S2"/>
    <mergeCell ref="Q4:T4"/>
    <mergeCell ref="Q5:Q6"/>
    <mergeCell ref="R5:R6"/>
    <mergeCell ref="S5:S6"/>
    <mergeCell ref="T5:T6"/>
    <mergeCell ref="N51:N69"/>
    <mergeCell ref="O51:O60"/>
    <mergeCell ref="G2:I2"/>
    <mergeCell ref="N4:N6"/>
    <mergeCell ref="O4:O6"/>
    <mergeCell ref="N7:N24"/>
    <mergeCell ref="O7:O14"/>
    <mergeCell ref="O15:O24"/>
    <mergeCell ref="N28:N47"/>
    <mergeCell ref="O28:O37"/>
    <mergeCell ref="O38:O47"/>
    <mergeCell ref="O61:O69"/>
    <mergeCell ref="L5:L6"/>
    <mergeCell ref="K5:K6"/>
    <mergeCell ref="J5:J6"/>
    <mergeCell ref="I5:I6"/>
    <mergeCell ref="F5:F6"/>
    <mergeCell ref="G5:G6"/>
    <mergeCell ref="H5:H6"/>
    <mergeCell ref="E4:H4"/>
    <mergeCell ref="E5:E6"/>
    <mergeCell ref="C28:C37"/>
    <mergeCell ref="C38:C47"/>
    <mergeCell ref="B51:B69"/>
    <mergeCell ref="C51:C60"/>
    <mergeCell ref="C61:C69"/>
    <mergeCell ref="B28:B47"/>
    <mergeCell ref="B4:B6"/>
    <mergeCell ref="C4:C6"/>
    <mergeCell ref="D4:D6"/>
    <mergeCell ref="B7:B24"/>
    <mergeCell ref="C7:C14"/>
    <mergeCell ref="C15:C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06DEF-9B88-4256-AB3C-5E7AE0CA3AB5}">
  <dimension ref="B1:V49"/>
  <sheetViews>
    <sheetView zoomScale="70" zoomScaleNormal="70" workbookViewId="0">
      <selection activeCell="X12" sqref="X12"/>
    </sheetView>
  </sheetViews>
  <sheetFormatPr baseColWidth="10" defaultRowHeight="14.4" x14ac:dyDescent="0.3"/>
  <cols>
    <col min="22" max="22" width="13" customWidth="1"/>
  </cols>
  <sheetData>
    <row r="1" spans="2:22" ht="23.4" x14ac:dyDescent="0.45">
      <c r="D1" s="96" t="s">
        <v>79</v>
      </c>
      <c r="E1" s="96"/>
      <c r="G1" s="63"/>
      <c r="H1" s="63"/>
      <c r="J1" s="96" t="s">
        <v>86</v>
      </c>
      <c r="K1" s="96"/>
      <c r="O1" s="96" t="s">
        <v>87</v>
      </c>
      <c r="P1" s="96"/>
      <c r="S1" s="63"/>
      <c r="T1" s="96" t="s">
        <v>88</v>
      </c>
      <c r="U1" s="96"/>
      <c r="V1" s="63"/>
    </row>
    <row r="3" spans="2:22" ht="16.8" customHeight="1" x14ac:dyDescent="0.3">
      <c r="B3" s="109" t="s">
        <v>3</v>
      </c>
      <c r="C3" s="110" t="s">
        <v>5</v>
      </c>
      <c r="D3" s="110" t="s">
        <v>0</v>
      </c>
      <c r="E3" s="109" t="s">
        <v>83</v>
      </c>
      <c r="F3" s="109"/>
      <c r="G3" s="109"/>
      <c r="I3" s="109" t="s">
        <v>3</v>
      </c>
      <c r="J3" s="110" t="s">
        <v>5</v>
      </c>
      <c r="K3" s="110" t="s">
        <v>0</v>
      </c>
      <c r="L3" s="115" t="s">
        <v>84</v>
      </c>
      <c r="N3" s="109" t="s">
        <v>3</v>
      </c>
      <c r="O3" s="110" t="s">
        <v>5</v>
      </c>
      <c r="P3" s="110" t="s">
        <v>0</v>
      </c>
      <c r="Q3" s="115" t="s">
        <v>85</v>
      </c>
      <c r="S3" s="110" t="s">
        <v>3</v>
      </c>
      <c r="T3" s="110" t="s">
        <v>5</v>
      </c>
      <c r="U3" s="110" t="s">
        <v>0</v>
      </c>
      <c r="V3" s="137" t="s">
        <v>89</v>
      </c>
    </row>
    <row r="4" spans="2:22" x14ac:dyDescent="0.3">
      <c r="B4" s="109"/>
      <c r="C4" s="111"/>
      <c r="D4" s="111"/>
      <c r="E4" s="109"/>
      <c r="F4" s="109"/>
      <c r="G4" s="109"/>
      <c r="I4" s="109"/>
      <c r="J4" s="111"/>
      <c r="K4" s="111"/>
      <c r="L4" s="115"/>
      <c r="N4" s="109"/>
      <c r="O4" s="111"/>
      <c r="P4" s="111"/>
      <c r="Q4" s="115"/>
      <c r="S4" s="111"/>
      <c r="T4" s="111"/>
      <c r="U4" s="111"/>
      <c r="V4" s="138"/>
    </row>
    <row r="5" spans="2:22" ht="14.4" customHeight="1" x14ac:dyDescent="0.3">
      <c r="B5" s="109"/>
      <c r="C5" s="112"/>
      <c r="D5" s="112"/>
      <c r="E5" s="53" t="s">
        <v>80</v>
      </c>
      <c r="F5" s="53" t="s">
        <v>81</v>
      </c>
      <c r="G5" s="53" t="s">
        <v>82</v>
      </c>
      <c r="I5" s="109"/>
      <c r="J5" s="112"/>
      <c r="K5" s="112"/>
      <c r="L5" s="53" t="s">
        <v>82</v>
      </c>
      <c r="N5" s="109"/>
      <c r="O5" s="112"/>
      <c r="P5" s="112"/>
      <c r="Q5" s="53" t="s">
        <v>82</v>
      </c>
      <c r="S5" s="112"/>
      <c r="T5" s="112"/>
      <c r="U5" s="112"/>
      <c r="V5" s="53" t="s">
        <v>82</v>
      </c>
    </row>
    <row r="6" spans="2:22" ht="14.4" customHeight="1" x14ac:dyDescent="0.3">
      <c r="B6" s="90" t="s">
        <v>4</v>
      </c>
      <c r="C6" s="93" t="s">
        <v>6</v>
      </c>
      <c r="D6" s="49">
        <v>1</v>
      </c>
      <c r="E6">
        <v>144.36130896302535</v>
      </c>
      <c r="F6">
        <v>309.01123432085427</v>
      </c>
      <c r="G6">
        <v>453.37254328387962</v>
      </c>
      <c r="I6" s="90" t="s">
        <v>4</v>
      </c>
      <c r="J6" s="93" t="s">
        <v>6</v>
      </c>
      <c r="K6" s="49">
        <v>1</v>
      </c>
      <c r="L6">
        <v>93.008030667220339</v>
      </c>
      <c r="N6" s="90" t="s">
        <v>4</v>
      </c>
      <c r="O6" s="93" t="s">
        <v>6</v>
      </c>
      <c r="P6" s="49">
        <v>1</v>
      </c>
      <c r="S6" s="90" t="s">
        <v>4</v>
      </c>
      <c r="T6" s="65"/>
      <c r="U6" s="49">
        <v>2</v>
      </c>
      <c r="V6">
        <v>93.75</v>
      </c>
    </row>
    <row r="7" spans="2:22" x14ac:dyDescent="0.3">
      <c r="B7" s="91"/>
      <c r="C7" s="94"/>
      <c r="D7" s="49">
        <v>2</v>
      </c>
      <c r="E7">
        <v>88.904932328612915</v>
      </c>
      <c r="F7">
        <v>310.26006996311855</v>
      </c>
      <c r="G7">
        <v>399.16500229173147</v>
      </c>
      <c r="I7" s="91"/>
      <c r="J7" s="94"/>
      <c r="K7" s="49">
        <v>2</v>
      </c>
      <c r="L7">
        <v>87.792743872488273</v>
      </c>
      <c r="N7" s="91"/>
      <c r="O7" s="94"/>
      <c r="P7" s="49">
        <v>2</v>
      </c>
      <c r="Q7">
        <v>60.967758340664176</v>
      </c>
      <c r="S7" s="91"/>
      <c r="T7" s="94" t="s">
        <v>6</v>
      </c>
      <c r="U7" s="49">
        <v>3</v>
      </c>
      <c r="V7">
        <v>72.222222222222229</v>
      </c>
    </row>
    <row r="8" spans="2:22" x14ac:dyDescent="0.3">
      <c r="B8" s="91"/>
      <c r="C8" s="94"/>
      <c r="D8" s="49">
        <v>3</v>
      </c>
      <c r="E8">
        <v>104.49054773430788</v>
      </c>
      <c r="F8">
        <v>259.16946878981878</v>
      </c>
      <c r="G8">
        <v>363.66001652412666</v>
      </c>
      <c r="I8" s="91"/>
      <c r="J8" s="94"/>
      <c r="K8" s="49">
        <v>3</v>
      </c>
      <c r="L8">
        <v>56.978711291703895</v>
      </c>
      <c r="N8" s="91"/>
      <c r="O8" s="94"/>
      <c r="P8" s="49">
        <v>3</v>
      </c>
      <c r="Q8">
        <v>20.814988535409455</v>
      </c>
      <c r="S8" s="91"/>
      <c r="T8" s="94"/>
      <c r="U8" s="49" t="s">
        <v>10</v>
      </c>
      <c r="V8" s="1">
        <f>AVERAGE(V6:V7)</f>
        <v>82.986111111111114</v>
      </c>
    </row>
    <row r="9" spans="2:22" x14ac:dyDescent="0.3">
      <c r="B9" s="91"/>
      <c r="C9" s="94"/>
      <c r="D9" s="49">
        <v>4</v>
      </c>
      <c r="E9">
        <v>148.18025858675821</v>
      </c>
      <c r="F9">
        <v>327.33605145436422</v>
      </c>
      <c r="G9">
        <v>475.51631004112244</v>
      </c>
      <c r="I9" s="91"/>
      <c r="J9" s="94"/>
      <c r="K9" s="49">
        <v>4</v>
      </c>
      <c r="L9">
        <v>101.558227262316</v>
      </c>
      <c r="N9" s="91"/>
      <c r="O9" s="94"/>
      <c r="P9" s="49">
        <v>4</v>
      </c>
      <c r="Q9">
        <v>47.632395615226002</v>
      </c>
      <c r="S9" s="91"/>
      <c r="T9" s="95"/>
      <c r="U9" s="49" t="s">
        <v>1</v>
      </c>
      <c r="V9" s="1">
        <f>STDEV(V6:V7)/SQRT(4)</f>
        <v>7.6112188252718598</v>
      </c>
    </row>
    <row r="10" spans="2:22" x14ac:dyDescent="0.3">
      <c r="B10" s="91"/>
      <c r="C10" s="94"/>
      <c r="D10" s="49" t="s">
        <v>10</v>
      </c>
      <c r="E10" s="1">
        <f>AVERAGE(E6:E9)</f>
        <v>121.48426190317609</v>
      </c>
      <c r="F10" s="1">
        <f t="shared" ref="F10:G10" si="0">AVERAGE(F6:F9)</f>
        <v>301.44420613203897</v>
      </c>
      <c r="G10" s="1">
        <f t="shared" si="0"/>
        <v>422.92846803521502</v>
      </c>
      <c r="I10" s="91"/>
      <c r="J10" s="94"/>
      <c r="K10" s="49" t="s">
        <v>10</v>
      </c>
      <c r="L10" s="1">
        <f t="shared" ref="L10" si="1">AVERAGE(L6:L9)</f>
        <v>84.834428273432124</v>
      </c>
      <c r="N10" s="91"/>
      <c r="O10" s="94"/>
      <c r="P10" s="49" t="s">
        <v>10</v>
      </c>
      <c r="Q10" s="1">
        <f>AVERAGE(Q6:Q9)</f>
        <v>43.138380830433213</v>
      </c>
      <c r="S10" s="91"/>
      <c r="T10" s="97" t="s">
        <v>7</v>
      </c>
      <c r="U10" s="5">
        <v>1</v>
      </c>
      <c r="V10">
        <v>70.833333333333329</v>
      </c>
    </row>
    <row r="11" spans="2:22" x14ac:dyDescent="0.3">
      <c r="B11" s="91"/>
      <c r="C11" s="95"/>
      <c r="D11" s="49" t="s">
        <v>1</v>
      </c>
      <c r="E11" s="1">
        <f>STDEV(E6:E9)/SQRT(4)</f>
        <v>14.680583996925963</v>
      </c>
      <c r="F11" s="1">
        <f t="shared" ref="F11:G11" si="2">STDEV(F6:F9)/SQRT(4)</f>
        <v>14.698413866376267</v>
      </c>
      <c r="G11" s="1">
        <f t="shared" si="2"/>
        <v>25.445652040588826</v>
      </c>
      <c r="I11" s="91"/>
      <c r="J11" s="95"/>
      <c r="K11" s="49" t="s">
        <v>1</v>
      </c>
      <c r="L11" s="1">
        <f t="shared" ref="L11" si="3">STDEV(L6:L9)/SQRT(4)</f>
        <v>9.7090414411091484</v>
      </c>
      <c r="N11" s="91"/>
      <c r="O11" s="95"/>
      <c r="P11" s="49" t="s">
        <v>1</v>
      </c>
      <c r="Q11" s="1">
        <f>STDEV(Q6:Q9)/SQRT(3)</f>
        <v>11.806895688860472</v>
      </c>
      <c r="S11" s="91"/>
      <c r="T11" s="98"/>
      <c r="U11" s="5">
        <v>4</v>
      </c>
      <c r="V11">
        <v>72.727272727272734</v>
      </c>
    </row>
    <row r="12" spans="2:22" x14ac:dyDescent="0.3">
      <c r="B12" s="91"/>
      <c r="C12" s="97" t="s">
        <v>7</v>
      </c>
      <c r="D12" s="5">
        <v>1</v>
      </c>
      <c r="E12">
        <v>119.45495016349524</v>
      </c>
      <c r="F12">
        <v>252.07816254973798</v>
      </c>
      <c r="G12">
        <v>371.53311271323327</v>
      </c>
      <c r="I12" s="91"/>
      <c r="J12" s="97" t="s">
        <v>7</v>
      </c>
      <c r="K12" s="5">
        <v>1</v>
      </c>
      <c r="L12">
        <v>51.105636152633821</v>
      </c>
      <c r="N12" s="91"/>
      <c r="O12" s="97" t="s">
        <v>7</v>
      </c>
      <c r="P12" s="5">
        <v>1</v>
      </c>
      <c r="Q12">
        <v>60.454650960044503</v>
      </c>
      <c r="S12" s="91"/>
      <c r="T12" s="98"/>
      <c r="U12" s="5" t="s">
        <v>10</v>
      </c>
      <c r="V12" s="1">
        <f>AVERAGE(V10:V11)</f>
        <v>71.780303030303031</v>
      </c>
    </row>
    <row r="13" spans="2:22" x14ac:dyDescent="0.3">
      <c r="B13" s="91"/>
      <c r="C13" s="98"/>
      <c r="D13" s="5">
        <v>2</v>
      </c>
      <c r="E13">
        <v>56.668491261081392</v>
      </c>
      <c r="F13">
        <v>208.6057504393431</v>
      </c>
      <c r="G13">
        <v>265.27424170042451</v>
      </c>
      <c r="I13" s="91"/>
      <c r="J13" s="98"/>
      <c r="K13" s="5">
        <v>2</v>
      </c>
      <c r="L13">
        <v>96.0539396394026</v>
      </c>
      <c r="N13" s="91"/>
      <c r="O13" s="98"/>
      <c r="P13" s="5">
        <v>2</v>
      </c>
      <c r="Q13">
        <v>55.260721489270239</v>
      </c>
      <c r="S13" s="92"/>
      <c r="T13" s="99"/>
      <c r="U13" s="5" t="s">
        <v>1</v>
      </c>
      <c r="V13" s="1">
        <f>STDEV(V10:V11)/SQRT(4)</f>
        <v>0.66960869430544667</v>
      </c>
    </row>
    <row r="14" spans="2:22" x14ac:dyDescent="0.3">
      <c r="B14" s="91"/>
      <c r="C14" s="98"/>
      <c r="D14" s="5">
        <v>3</v>
      </c>
      <c r="E14">
        <v>60.01986544146412</v>
      </c>
      <c r="F14">
        <v>308.79785843072119</v>
      </c>
      <c r="G14">
        <v>368.8177238721853</v>
      </c>
      <c r="I14" s="91"/>
      <c r="J14" s="98"/>
      <c r="K14" s="5">
        <v>3</v>
      </c>
      <c r="L14">
        <v>93.742573439001461</v>
      </c>
      <c r="N14" s="91"/>
      <c r="O14" s="98"/>
      <c r="P14" s="5">
        <v>3</v>
      </c>
      <c r="Q14">
        <v>67.891082222469848</v>
      </c>
      <c r="T14" s="1"/>
      <c r="U14" s="8" t="s">
        <v>10</v>
      </c>
      <c r="V14" s="66">
        <f>AVERAGE(V6:V7,V10:V11)</f>
        <v>77.383207070707073</v>
      </c>
    </row>
    <row r="15" spans="2:22" x14ac:dyDescent="0.3">
      <c r="B15" s="91"/>
      <c r="C15" s="98"/>
      <c r="D15" s="5">
        <v>4</v>
      </c>
      <c r="E15">
        <v>43.295379039992966</v>
      </c>
      <c r="F15">
        <v>268.79214487328966</v>
      </c>
      <c r="G15">
        <v>312.08752391328267</v>
      </c>
      <c r="I15" s="91"/>
      <c r="J15" s="98"/>
      <c r="K15" s="5">
        <v>4</v>
      </c>
      <c r="L15">
        <v>125.20804677651496</v>
      </c>
      <c r="N15" s="91"/>
      <c r="O15" s="98"/>
      <c r="P15" s="5">
        <v>4</v>
      </c>
      <c r="Q15">
        <v>44.417787882753913</v>
      </c>
      <c r="T15" s="1"/>
      <c r="U15" s="8" t="s">
        <v>1</v>
      </c>
      <c r="V15" s="66">
        <f>STDEV(V6:V7,V10:V11)/SQRT(8)</f>
        <v>3.8680650092700914</v>
      </c>
    </row>
    <row r="16" spans="2:22" x14ac:dyDescent="0.3">
      <c r="B16" s="91"/>
      <c r="C16" s="98"/>
      <c r="D16" s="5" t="s">
        <v>10</v>
      </c>
      <c r="E16" s="1">
        <f>AVERAGE(E12:E15)</f>
        <v>69.859671476508424</v>
      </c>
      <c r="F16" s="1">
        <f t="shared" ref="F16" si="4">AVERAGE(F12:F15)</f>
        <v>259.56847907327301</v>
      </c>
      <c r="G16" s="1">
        <f t="shared" ref="G16" si="5">AVERAGE(G12:G15)</f>
        <v>329.42815054978144</v>
      </c>
      <c r="I16" s="91"/>
      <c r="J16" s="98"/>
      <c r="K16" s="5" t="s">
        <v>10</v>
      </c>
      <c r="L16" s="1">
        <f>AVERAGE(L12:L15)</f>
        <v>91.527549001888218</v>
      </c>
      <c r="N16" s="91"/>
      <c r="O16" s="98"/>
      <c r="P16" s="5" t="s">
        <v>10</v>
      </c>
      <c r="Q16" s="1">
        <f>AVERAGE(Q7:Q9,Q12:Q15)</f>
        <v>51.062769292262587</v>
      </c>
      <c r="T16" s="1"/>
      <c r="U16" s="47"/>
    </row>
    <row r="17" spans="2:22" x14ac:dyDescent="0.3">
      <c r="B17" s="92"/>
      <c r="C17" s="99"/>
      <c r="D17" s="5" t="s">
        <v>1</v>
      </c>
      <c r="E17" s="1">
        <f>STDEV(E12:E15)/SQRT(4)</f>
        <v>16.921835792292587</v>
      </c>
      <c r="F17" s="1">
        <f t="shared" ref="F17:G17" si="6">STDEV(F12:F15)/SQRT(4)</f>
        <v>20.740283576790375</v>
      </c>
      <c r="G17" s="1">
        <f t="shared" si="6"/>
        <v>25.398142448652891</v>
      </c>
      <c r="I17" s="92"/>
      <c r="J17" s="99"/>
      <c r="K17" s="5" t="s">
        <v>1</v>
      </c>
      <c r="L17" s="1">
        <f t="shared" ref="L17" si="7">STDEV(L12:L15)/SQRT(4)</f>
        <v>15.258062115375084</v>
      </c>
      <c r="N17" s="92"/>
      <c r="O17" s="99"/>
      <c r="P17" s="5" t="s">
        <v>1</v>
      </c>
      <c r="Q17" s="1">
        <f>STDEV(Q12:Q15)/SQRT(4)</f>
        <v>4.9319307393101637</v>
      </c>
      <c r="S17" s="100" t="s">
        <v>8</v>
      </c>
      <c r="T17" s="136" t="s">
        <v>6</v>
      </c>
      <c r="U17" s="14">
        <v>4</v>
      </c>
      <c r="V17">
        <v>80</v>
      </c>
    </row>
    <row r="18" spans="2:22" x14ac:dyDescent="0.3">
      <c r="C18" s="1"/>
      <c r="D18" s="8" t="s">
        <v>10</v>
      </c>
      <c r="E18" s="66">
        <f>AVERAGE(E6:E9,E12:E15)</f>
        <v>95.671966689842264</v>
      </c>
      <c r="F18" s="66">
        <f t="shared" ref="F18:G18" si="8">AVERAGE(F6:F9,F12:F15)</f>
        <v>280.50634260265599</v>
      </c>
      <c r="G18" s="66">
        <f t="shared" si="8"/>
        <v>376.17830929249828</v>
      </c>
      <c r="J18" s="1"/>
      <c r="K18" s="8" t="s">
        <v>10</v>
      </c>
      <c r="L18" s="66">
        <f t="shared" ref="L18" si="9">AVERAGE(L6:L9,L12:L15)</f>
        <v>88.180988637660164</v>
      </c>
      <c r="O18" s="1"/>
      <c r="P18" s="8" t="s">
        <v>10</v>
      </c>
      <c r="Q18" s="66">
        <f>AVERAGE(Q6:Q9,Q12:Q15)</f>
        <v>51.062769292262587</v>
      </c>
      <c r="S18" s="101"/>
      <c r="T18" s="136"/>
      <c r="U18" s="14" t="s">
        <v>10</v>
      </c>
      <c r="V18" s="1">
        <f>AVERAGE(V17:V17)</f>
        <v>80</v>
      </c>
    </row>
    <row r="19" spans="2:22" ht="14.4" customHeight="1" x14ac:dyDescent="0.3">
      <c r="C19" s="1"/>
      <c r="D19" s="8" t="s">
        <v>1</v>
      </c>
      <c r="E19" s="66">
        <f>STDEV(E6:E9,E12:E15)/SQRT(8)</f>
        <v>14.238161467330693</v>
      </c>
      <c r="F19" s="66">
        <f t="shared" ref="F19:G19" si="10">STDEV(F6:F9,F12:F15)/SQRT(8)</f>
        <v>14.180964246504807</v>
      </c>
      <c r="G19" s="66">
        <f t="shared" si="10"/>
        <v>24.273435255993544</v>
      </c>
      <c r="J19" s="1"/>
      <c r="K19" s="8" t="s">
        <v>1</v>
      </c>
      <c r="L19" s="66">
        <f t="shared" ref="L19" si="11">STDEV(L6:L9,L12:L15)/SQRT(8)</f>
        <v>8.466829260659777</v>
      </c>
      <c r="O19" s="1"/>
      <c r="P19" s="8" t="s">
        <v>1</v>
      </c>
      <c r="Q19" s="66">
        <f>STDEV(Q6:Q9,Q12:Q15)/SQRT(7)</f>
        <v>5.891847980467424</v>
      </c>
      <c r="S19" s="101"/>
      <c r="T19" s="136"/>
      <c r="U19" s="14" t="s">
        <v>1</v>
      </c>
      <c r="V19" s="1" t="e">
        <f>STDEV(V17:V17)/SQRT(4)</f>
        <v>#DIV/0!</v>
      </c>
    </row>
    <row r="20" spans="2:22" x14ac:dyDescent="0.3">
      <c r="C20" s="1"/>
      <c r="D20" s="47"/>
      <c r="J20" s="1"/>
      <c r="K20" s="47"/>
      <c r="O20" s="1"/>
      <c r="P20" s="47"/>
      <c r="S20" s="101"/>
      <c r="T20" s="106" t="s">
        <v>7</v>
      </c>
      <c r="U20" s="17">
        <v>1</v>
      </c>
      <c r="V20">
        <v>88.888888888888886</v>
      </c>
    </row>
    <row r="21" spans="2:22" x14ac:dyDescent="0.3">
      <c r="B21" s="100" t="s">
        <v>8</v>
      </c>
      <c r="C21" s="103" t="s">
        <v>6</v>
      </c>
      <c r="D21" s="14">
        <v>1</v>
      </c>
      <c r="E21">
        <v>163.35822436870882</v>
      </c>
      <c r="F21">
        <v>467.48257824662414</v>
      </c>
      <c r="G21">
        <v>630.8408026153329</v>
      </c>
      <c r="I21" s="100" t="s">
        <v>8</v>
      </c>
      <c r="J21" s="103" t="s">
        <v>6</v>
      </c>
      <c r="K21" s="14">
        <v>1</v>
      </c>
      <c r="L21">
        <v>151.72957593981423</v>
      </c>
      <c r="N21" s="100" t="s">
        <v>8</v>
      </c>
      <c r="O21" s="103" t="s">
        <v>6</v>
      </c>
      <c r="P21" s="14">
        <v>1</v>
      </c>
      <c r="Q21">
        <v>83.986145499316748</v>
      </c>
      <c r="S21" s="101"/>
      <c r="T21" s="107"/>
      <c r="U21" s="17">
        <v>2</v>
      </c>
      <c r="V21">
        <v>93.333333333333329</v>
      </c>
    </row>
    <row r="22" spans="2:22" x14ac:dyDescent="0.3">
      <c r="B22" s="101"/>
      <c r="C22" s="104"/>
      <c r="D22" s="14">
        <v>2</v>
      </c>
      <c r="E22">
        <v>97.961720409345432</v>
      </c>
      <c r="F22">
        <v>566.36692135823239</v>
      </c>
      <c r="G22">
        <v>664.32864176757778</v>
      </c>
      <c r="I22" s="101"/>
      <c r="J22" s="104"/>
      <c r="K22" s="14">
        <v>2</v>
      </c>
      <c r="L22">
        <v>139.09991317857796</v>
      </c>
      <c r="N22" s="101"/>
      <c r="O22" s="104"/>
      <c r="P22" s="14">
        <v>2</v>
      </c>
      <c r="Q22">
        <v>79.616949378626529</v>
      </c>
      <c r="S22" s="101"/>
      <c r="T22" s="107"/>
      <c r="U22" s="17">
        <v>3</v>
      </c>
      <c r="V22">
        <v>68.181818181818187</v>
      </c>
    </row>
    <row r="23" spans="2:22" x14ac:dyDescent="0.3">
      <c r="B23" s="101"/>
      <c r="C23" s="104"/>
      <c r="D23" s="14">
        <v>3</v>
      </c>
      <c r="E23">
        <v>77.366128244059354</v>
      </c>
      <c r="F23">
        <v>299.48178675119749</v>
      </c>
      <c r="G23">
        <v>376.84791499525687</v>
      </c>
      <c r="I23" s="101"/>
      <c r="J23" s="104"/>
      <c r="K23" s="14">
        <v>3</v>
      </c>
      <c r="L23">
        <v>91.903495428656768</v>
      </c>
      <c r="N23" s="101"/>
      <c r="O23" s="104"/>
      <c r="P23" s="14">
        <v>3</v>
      </c>
      <c r="S23" s="101"/>
      <c r="T23" s="107"/>
      <c r="U23" s="17" t="s">
        <v>10</v>
      </c>
      <c r="V23" s="1">
        <f>AVERAGE(V20:V22)</f>
        <v>83.468013468013467</v>
      </c>
    </row>
    <row r="24" spans="2:22" x14ac:dyDescent="0.3">
      <c r="B24" s="101"/>
      <c r="C24" s="104"/>
      <c r="D24" s="14">
        <v>4</v>
      </c>
      <c r="E24">
        <v>29.953603882186513</v>
      </c>
      <c r="F24">
        <v>324.11335482776178</v>
      </c>
      <c r="G24">
        <v>354.06695870994827</v>
      </c>
      <c r="I24" s="101"/>
      <c r="J24" s="104"/>
      <c r="K24" s="14">
        <v>4</v>
      </c>
      <c r="L24">
        <v>95.006059840808405</v>
      </c>
      <c r="N24" s="101"/>
      <c r="O24" s="104"/>
      <c r="P24" s="14">
        <v>4</v>
      </c>
      <c r="Q24">
        <v>59.437552708039206</v>
      </c>
      <c r="S24" s="102"/>
      <c r="T24" s="108"/>
      <c r="U24" s="17" t="s">
        <v>1</v>
      </c>
      <c r="V24" s="1">
        <f>STDEV(V20:V22)/SQRT(4)</f>
        <v>6.711726610022013</v>
      </c>
    </row>
    <row r="25" spans="2:22" x14ac:dyDescent="0.3">
      <c r="B25" s="101"/>
      <c r="C25" s="104"/>
      <c r="D25" s="14" t="s">
        <v>10</v>
      </c>
      <c r="E25" s="1">
        <f>AVERAGE(E21:E24)</f>
        <v>92.159919226075033</v>
      </c>
      <c r="F25" s="1">
        <f t="shared" ref="F25" si="12">AVERAGE(F21:F24)</f>
        <v>414.36116029595394</v>
      </c>
      <c r="G25" s="1">
        <f t="shared" ref="G25" si="13">AVERAGE(G21:G24)</f>
        <v>506.52107952202891</v>
      </c>
      <c r="I25" s="101"/>
      <c r="J25" s="104"/>
      <c r="K25" s="14" t="s">
        <v>10</v>
      </c>
      <c r="L25" s="1">
        <f t="shared" ref="L25" si="14">AVERAGE(L21:L24)</f>
        <v>119.43476109696434</v>
      </c>
      <c r="N25" s="101"/>
      <c r="O25" s="104"/>
      <c r="P25" s="14" t="s">
        <v>10</v>
      </c>
      <c r="Q25" s="1">
        <f t="shared" ref="Q25" si="15">AVERAGE(Q21:Q24)</f>
        <v>74.346882528660828</v>
      </c>
      <c r="T25" s="1"/>
      <c r="U25" s="8" t="s">
        <v>10</v>
      </c>
      <c r="V25" s="66">
        <f>AVERAGE(V17:V17,V20:V22)</f>
        <v>82.601010101010104</v>
      </c>
    </row>
    <row r="26" spans="2:22" x14ac:dyDescent="0.3">
      <c r="B26" s="101"/>
      <c r="C26" s="105"/>
      <c r="D26" s="14" t="s">
        <v>1</v>
      </c>
      <c r="E26" s="1">
        <f>STDEV(E21:E24)/SQRT(4)</f>
        <v>27.675713589771366</v>
      </c>
      <c r="F26" s="1">
        <f t="shared" ref="F26:G26" si="16">STDEV(F21:F24)/SQRT(4)</f>
        <v>62.762497626019133</v>
      </c>
      <c r="G26" s="1">
        <f t="shared" si="16"/>
        <v>81.861676423734437</v>
      </c>
      <c r="I26" s="101"/>
      <c r="J26" s="105"/>
      <c r="K26" s="14" t="s">
        <v>1</v>
      </c>
      <c r="L26" s="1">
        <f t="shared" ref="L26" si="17">STDEV(L21:L24)/SQRT(4)</f>
        <v>15.232654907818924</v>
      </c>
      <c r="N26" s="101"/>
      <c r="O26" s="105"/>
      <c r="P26" s="14" t="s">
        <v>1</v>
      </c>
      <c r="Q26" s="1">
        <f>STDEV(Q21:Q24)/SQRT(3)</f>
        <v>7.5606118681034999</v>
      </c>
      <c r="T26" s="1"/>
      <c r="U26" s="8" t="s">
        <v>1</v>
      </c>
      <c r="V26" s="66">
        <f>STDEV(V17:V17,V20:V22)/SQRT(8)</f>
        <v>3.9232136633662438</v>
      </c>
    </row>
    <row r="27" spans="2:22" x14ac:dyDescent="0.3">
      <c r="B27" s="101"/>
      <c r="C27" s="106" t="s">
        <v>7</v>
      </c>
      <c r="D27" s="17">
        <v>1</v>
      </c>
      <c r="E27">
        <v>53.091123138049994</v>
      </c>
      <c r="F27">
        <v>457.00005995301859</v>
      </c>
      <c r="G27">
        <v>510.09118309106861</v>
      </c>
      <c r="I27" s="101"/>
      <c r="J27" s="106" t="s">
        <v>7</v>
      </c>
      <c r="K27" s="17">
        <v>1</v>
      </c>
      <c r="L27">
        <v>103.91308438846602</v>
      </c>
      <c r="N27" s="101"/>
      <c r="O27" s="106" t="s">
        <v>7</v>
      </c>
      <c r="P27" s="17">
        <v>1</v>
      </c>
      <c r="Q27">
        <v>76.027349024626972</v>
      </c>
      <c r="T27" s="1"/>
      <c r="U27" s="11"/>
    </row>
    <row r="28" spans="2:22" ht="14.4" customHeight="1" x14ac:dyDescent="0.3">
      <c r="B28" s="101"/>
      <c r="C28" s="107"/>
      <c r="D28" s="17">
        <v>2</v>
      </c>
      <c r="E28">
        <v>57.953864475949906</v>
      </c>
      <c r="F28">
        <v>330.5181333394018</v>
      </c>
      <c r="G28">
        <v>388.4719978153517</v>
      </c>
      <c r="I28" s="101"/>
      <c r="J28" s="107"/>
      <c r="K28" s="17">
        <v>2</v>
      </c>
      <c r="L28">
        <v>109.62902151358665</v>
      </c>
      <c r="N28" s="101"/>
      <c r="O28" s="107"/>
      <c r="P28" s="17">
        <v>2</v>
      </c>
      <c r="Q28">
        <v>87.505452555667688</v>
      </c>
      <c r="S28" s="81" t="s">
        <v>9</v>
      </c>
      <c r="T28" s="84" t="s">
        <v>6</v>
      </c>
      <c r="U28" s="50">
        <v>2</v>
      </c>
      <c r="V28">
        <v>63.636363636363633</v>
      </c>
    </row>
    <row r="29" spans="2:22" x14ac:dyDescent="0.3">
      <c r="B29" s="101"/>
      <c r="C29" s="107"/>
      <c r="D29" s="17">
        <v>3</v>
      </c>
      <c r="E29">
        <v>63.78377786537029</v>
      </c>
      <c r="F29">
        <v>416.16300967897337</v>
      </c>
      <c r="G29">
        <v>479.94678754434364</v>
      </c>
      <c r="I29" s="101"/>
      <c r="J29" s="107"/>
      <c r="K29" s="17">
        <v>3</v>
      </c>
      <c r="L29">
        <v>190.74892672519798</v>
      </c>
      <c r="N29" s="101"/>
      <c r="O29" s="107"/>
      <c r="P29" s="17">
        <v>3</v>
      </c>
      <c r="Q29">
        <v>69.633133962826577</v>
      </c>
      <c r="S29" s="82"/>
      <c r="T29" s="85"/>
      <c r="U29" s="22">
        <v>3</v>
      </c>
      <c r="V29">
        <v>80</v>
      </c>
    </row>
    <row r="30" spans="2:22" ht="14.4" customHeight="1" x14ac:dyDescent="0.3">
      <c r="B30" s="101"/>
      <c r="C30" s="107"/>
      <c r="D30" s="17">
        <v>4</v>
      </c>
      <c r="E30">
        <v>69.667367386792662</v>
      </c>
      <c r="F30">
        <v>322.21157416391605</v>
      </c>
      <c r="G30">
        <v>391.87894155070876</v>
      </c>
      <c r="I30" s="101"/>
      <c r="J30" s="107"/>
      <c r="K30" s="17">
        <v>4</v>
      </c>
      <c r="L30">
        <v>153.72698302442413</v>
      </c>
      <c r="N30" s="101"/>
      <c r="O30" s="107"/>
      <c r="P30" s="17">
        <v>4</v>
      </c>
      <c r="Q30">
        <v>122.92265692309289</v>
      </c>
      <c r="S30" s="82"/>
      <c r="T30" s="85"/>
      <c r="U30" s="22" t="s">
        <v>10</v>
      </c>
      <c r="V30" s="1">
        <f>AVERAGE(V28:V29)</f>
        <v>71.818181818181813</v>
      </c>
    </row>
    <row r="31" spans="2:22" x14ac:dyDescent="0.3">
      <c r="B31" s="101"/>
      <c r="C31" s="107"/>
      <c r="D31" s="17" t="s">
        <v>10</v>
      </c>
      <c r="E31" s="1">
        <f>AVERAGE(E27:E30)</f>
        <v>61.12403321654071</v>
      </c>
      <c r="F31" s="1">
        <f t="shared" ref="F31" si="18">AVERAGE(F27:F30)</f>
        <v>381.47319428382747</v>
      </c>
      <c r="G31" s="1">
        <f t="shared" ref="G31" si="19">AVERAGE(G27:G30)</f>
        <v>442.59722750036815</v>
      </c>
      <c r="I31" s="101"/>
      <c r="J31" s="107"/>
      <c r="K31" s="17" t="s">
        <v>10</v>
      </c>
      <c r="L31" s="1">
        <f t="shared" ref="L31" si="20">AVERAGE(L27:L30)</f>
        <v>139.50450391291869</v>
      </c>
      <c r="N31" s="101"/>
      <c r="O31" s="107"/>
      <c r="P31" s="17" t="s">
        <v>10</v>
      </c>
      <c r="Q31" s="1">
        <f t="shared" ref="Q31" si="21">AVERAGE(Q27:Q30)</f>
        <v>89.022148116553524</v>
      </c>
      <c r="S31" s="82"/>
      <c r="T31" s="86"/>
      <c r="U31" s="22" t="s">
        <v>1</v>
      </c>
      <c r="V31" s="1">
        <f>STDEV(V28:V29)/SQRT(4)</f>
        <v>5.785419118799056</v>
      </c>
    </row>
    <row r="32" spans="2:22" x14ac:dyDescent="0.3">
      <c r="B32" s="102"/>
      <c r="C32" s="108"/>
      <c r="D32" s="17" t="s">
        <v>1</v>
      </c>
      <c r="E32" s="1">
        <f>STDEV(E27:E30)/SQRT(4)</f>
        <v>3.5898051771012072</v>
      </c>
      <c r="F32" s="1">
        <f t="shared" ref="F32:G32" si="22">STDEV(F27:F30)/SQRT(4)</f>
        <v>32.93433945626785</v>
      </c>
      <c r="G32" s="1">
        <f t="shared" si="22"/>
        <v>30.892702340635442</v>
      </c>
      <c r="I32" s="102"/>
      <c r="J32" s="108"/>
      <c r="K32" s="17" t="s">
        <v>1</v>
      </c>
      <c r="L32" s="1">
        <f t="shared" ref="L32" si="23">STDEV(L27:L30)/SQRT(4)</f>
        <v>20.387012560695037</v>
      </c>
      <c r="N32" s="102"/>
      <c r="O32" s="108"/>
      <c r="P32" s="17" t="s">
        <v>1</v>
      </c>
      <c r="Q32" s="1">
        <f t="shared" ref="Q32" si="24">STDEV(Q27:Q30)/SQRT(4)</f>
        <v>11.889573639887258</v>
      </c>
      <c r="S32" s="82"/>
      <c r="T32" s="87" t="s">
        <v>7</v>
      </c>
      <c r="U32" s="25">
        <v>1</v>
      </c>
      <c r="V32">
        <v>86.666666666666671</v>
      </c>
    </row>
    <row r="33" spans="2:22" x14ac:dyDescent="0.3">
      <c r="C33" s="1"/>
      <c r="D33" s="8" t="s">
        <v>10</v>
      </c>
      <c r="E33" s="66">
        <f>AVERAGE(E21:E24,E27:E30)</f>
        <v>76.641976221307871</v>
      </c>
      <c r="F33" s="66">
        <f t="shared" ref="F33:G33" si="25">AVERAGE(F21:F24,F27:F30)</f>
        <v>397.91717728989062</v>
      </c>
      <c r="G33" s="66">
        <f t="shared" si="25"/>
        <v>474.55915351119859</v>
      </c>
      <c r="J33" s="1"/>
      <c r="K33" s="8" t="s">
        <v>10</v>
      </c>
      <c r="L33" s="66">
        <f t="shared" ref="L33" si="26">AVERAGE(L21:L24,L27:L30)</f>
        <v>129.4696325049415</v>
      </c>
      <c r="O33" s="1"/>
      <c r="P33" s="8" t="s">
        <v>10</v>
      </c>
      <c r="Q33" s="66">
        <f t="shared" ref="Q33" si="27">AVERAGE(Q21:Q24,Q27:Q30)</f>
        <v>82.732748578885221</v>
      </c>
      <c r="S33" s="82"/>
      <c r="T33" s="88"/>
      <c r="U33" s="25">
        <v>3</v>
      </c>
      <c r="V33">
        <v>52.38095238095238</v>
      </c>
    </row>
    <row r="34" spans="2:22" ht="14.4" customHeight="1" x14ac:dyDescent="0.3">
      <c r="C34" s="1"/>
      <c r="D34" s="8" t="s">
        <v>1</v>
      </c>
      <c r="E34" s="66">
        <f>STDEV(E21:E24,E27:E30)/SQRT(8)</f>
        <v>14.187792997443253</v>
      </c>
      <c r="F34" s="66">
        <f t="shared" ref="F34:G34" si="28">STDEV(F21:F24,F27:F30)/SQRT(8)</f>
        <v>33.393984301322618</v>
      </c>
      <c r="G34" s="66">
        <f t="shared" si="28"/>
        <v>42.266339869145284</v>
      </c>
      <c r="J34" s="1"/>
      <c r="K34" s="8" t="s">
        <v>1</v>
      </c>
      <c r="L34" s="66">
        <f t="shared" ref="L34" si="29">STDEV(L21:L24,L27:L30)/SQRT(8)</f>
        <v>12.376214106160006</v>
      </c>
      <c r="O34" s="1"/>
      <c r="P34" s="8" t="s">
        <v>1</v>
      </c>
      <c r="Q34" s="66">
        <f>STDEV(Q21:Q24,Q27:Q30)/SQRT(7)</f>
        <v>7.5726875794574102</v>
      </c>
      <c r="S34" s="82"/>
      <c r="T34" s="88"/>
      <c r="U34" s="25" t="s">
        <v>10</v>
      </c>
      <c r="V34" s="1">
        <f>AVERAGE(V32:V33)</f>
        <v>69.523809523809518</v>
      </c>
    </row>
    <row r="35" spans="2:22" x14ac:dyDescent="0.3">
      <c r="C35" s="1"/>
      <c r="D35" s="11"/>
      <c r="J35" s="1"/>
      <c r="K35" s="11"/>
      <c r="O35" s="1"/>
      <c r="P35" s="11"/>
      <c r="S35" s="83"/>
      <c r="T35" s="89"/>
      <c r="U35" s="25" t="s">
        <v>1</v>
      </c>
      <c r="V35" s="1">
        <f>STDEV(V32:V33)/SQRT(4)</f>
        <v>12.12183053462654</v>
      </c>
    </row>
    <row r="36" spans="2:22" x14ac:dyDescent="0.3">
      <c r="B36" s="81" t="s">
        <v>9</v>
      </c>
      <c r="C36" s="84" t="s">
        <v>6</v>
      </c>
      <c r="D36" s="50">
        <v>1</v>
      </c>
      <c r="E36">
        <v>116.99009878769064</v>
      </c>
      <c r="F36">
        <v>293.81482825305511</v>
      </c>
      <c r="G36">
        <v>410.80492704074572</v>
      </c>
      <c r="I36" s="81" t="s">
        <v>9</v>
      </c>
      <c r="J36" s="84" t="s">
        <v>6</v>
      </c>
      <c r="K36" s="50">
        <v>1</v>
      </c>
      <c r="L36">
        <v>61.024783256702285</v>
      </c>
      <c r="N36" s="81" t="s">
        <v>9</v>
      </c>
      <c r="O36" s="84" t="s">
        <v>6</v>
      </c>
      <c r="P36" s="50">
        <v>1</v>
      </c>
      <c r="Q36">
        <v>77.231611549798302</v>
      </c>
      <c r="U36" s="8" t="s">
        <v>10</v>
      </c>
      <c r="V36" s="66">
        <f>AVERAGE(V28:V29,V32:V33)</f>
        <v>70.670995670995666</v>
      </c>
    </row>
    <row r="37" spans="2:22" x14ac:dyDescent="0.3">
      <c r="B37" s="82"/>
      <c r="C37" s="85"/>
      <c r="D37" s="22">
        <v>2</v>
      </c>
      <c r="E37">
        <v>83.178143103537195</v>
      </c>
      <c r="F37">
        <v>267.04561733240888</v>
      </c>
      <c r="G37">
        <v>350.22376043594608</v>
      </c>
      <c r="I37" s="82"/>
      <c r="J37" s="85"/>
      <c r="K37" s="22">
        <v>2</v>
      </c>
      <c r="L37">
        <v>73.792424874173548</v>
      </c>
      <c r="N37" s="82"/>
      <c r="O37" s="85"/>
      <c r="P37" s="22">
        <v>2</v>
      </c>
      <c r="Q37">
        <v>106.86899732079307</v>
      </c>
      <c r="U37" s="8" t="s">
        <v>1</v>
      </c>
      <c r="V37" s="66">
        <f>STDEV(V28:V29,V32:V33)/SQRT(8)</f>
        <v>5.503421450132417</v>
      </c>
    </row>
    <row r="38" spans="2:22" x14ac:dyDescent="0.3">
      <c r="B38" s="82"/>
      <c r="C38" s="85"/>
      <c r="D38" s="22">
        <v>3</v>
      </c>
      <c r="E38">
        <v>77.581033592679262</v>
      </c>
      <c r="F38">
        <v>200.20911894884969</v>
      </c>
      <c r="G38">
        <v>277.79015254152898</v>
      </c>
      <c r="I38" s="82"/>
      <c r="J38" s="85"/>
      <c r="K38" s="22">
        <v>3</v>
      </c>
      <c r="L38">
        <v>80.453572812589513</v>
      </c>
      <c r="N38" s="82"/>
      <c r="O38" s="85"/>
      <c r="P38" s="22">
        <v>3</v>
      </c>
      <c r="Q38">
        <v>42.377346978395316</v>
      </c>
      <c r="U38" s="47"/>
      <c r="V38" s="1"/>
    </row>
    <row r="39" spans="2:22" x14ac:dyDescent="0.3">
      <c r="B39" s="82"/>
      <c r="C39" s="85"/>
      <c r="D39" s="22">
        <v>4</v>
      </c>
      <c r="E39">
        <v>75.984983833751642</v>
      </c>
      <c r="F39">
        <v>251.26852608661056</v>
      </c>
      <c r="G39">
        <v>327.25350992036221</v>
      </c>
      <c r="I39" s="82"/>
      <c r="J39" s="85"/>
      <c r="K39" s="22">
        <v>4</v>
      </c>
      <c r="L39">
        <v>78.721260792283644</v>
      </c>
      <c r="N39" s="82"/>
      <c r="O39" s="85"/>
      <c r="P39" s="22">
        <v>4</v>
      </c>
      <c r="Q39">
        <v>44.805389783432801</v>
      </c>
      <c r="U39" s="47"/>
      <c r="V39" s="1"/>
    </row>
    <row r="40" spans="2:22" x14ac:dyDescent="0.3">
      <c r="B40" s="82"/>
      <c r="C40" s="85"/>
      <c r="D40" s="22" t="s">
        <v>10</v>
      </c>
      <c r="E40" s="1">
        <f>AVERAGE(E36:E39)</f>
        <v>88.433564829414692</v>
      </c>
      <c r="F40" s="1">
        <f t="shared" ref="F40" si="30">AVERAGE(F36:F39)</f>
        <v>253.08452265523107</v>
      </c>
      <c r="G40" s="1">
        <f t="shared" ref="G40" si="31">AVERAGE(G36:G39)</f>
        <v>341.51808748464572</v>
      </c>
      <c r="I40" s="82"/>
      <c r="J40" s="85"/>
      <c r="K40" s="22" t="s">
        <v>10</v>
      </c>
      <c r="L40" s="1">
        <f t="shared" ref="L40" si="32">AVERAGE(L36:L39)</f>
        <v>73.498010433937253</v>
      </c>
      <c r="N40" s="82"/>
      <c r="O40" s="85"/>
      <c r="P40" s="22" t="s">
        <v>10</v>
      </c>
      <c r="Q40" s="1">
        <f t="shared" ref="Q40" si="33">AVERAGE(Q36:Q39)</f>
        <v>67.820836408104867</v>
      </c>
    </row>
    <row r="41" spans="2:22" x14ac:dyDescent="0.3">
      <c r="B41" s="82"/>
      <c r="C41" s="86"/>
      <c r="D41" s="22" t="s">
        <v>1</v>
      </c>
      <c r="E41" s="1">
        <f>STDEV(E36:E39)/SQRT(4)</f>
        <v>9.6429581054297859</v>
      </c>
      <c r="F41" s="1">
        <f t="shared" ref="F41:G41" si="34">STDEV(F36:F39)/SQRT(4)</f>
        <v>19.691318136273704</v>
      </c>
      <c r="G41" s="1">
        <f t="shared" si="34"/>
        <v>27.600094719658433</v>
      </c>
      <c r="I41" s="82"/>
      <c r="J41" s="86"/>
      <c r="K41" s="22" t="s">
        <v>1</v>
      </c>
      <c r="L41" s="1">
        <f t="shared" ref="L41" si="35">STDEV(L36:L39)/SQRT(4)</f>
        <v>4.390617538065503</v>
      </c>
      <c r="N41" s="82"/>
      <c r="O41" s="86"/>
      <c r="P41" s="22" t="s">
        <v>1</v>
      </c>
      <c r="Q41" s="1">
        <f t="shared" ref="Q41" si="36">STDEV(Q36:Q39)/SQRT(4)</f>
        <v>15.249053241440865</v>
      </c>
    </row>
    <row r="42" spans="2:22" x14ac:dyDescent="0.3">
      <c r="B42" s="82"/>
      <c r="C42" s="87" t="s">
        <v>7</v>
      </c>
      <c r="D42" s="25">
        <v>1</v>
      </c>
      <c r="E42">
        <v>67.018812452128586</v>
      </c>
      <c r="F42">
        <v>208.11104919345192</v>
      </c>
      <c r="G42">
        <v>275.12986164558049</v>
      </c>
      <c r="I42" s="82"/>
      <c r="J42" s="87" t="s">
        <v>7</v>
      </c>
      <c r="K42" s="25">
        <v>1</v>
      </c>
      <c r="L42">
        <v>54.221423748334729</v>
      </c>
      <c r="N42" s="82"/>
      <c r="O42" s="87" t="s">
        <v>7</v>
      </c>
      <c r="P42" s="25">
        <v>1</v>
      </c>
      <c r="Q42">
        <v>74.973522637219389</v>
      </c>
    </row>
    <row r="43" spans="2:22" x14ac:dyDescent="0.3">
      <c r="B43" s="82"/>
      <c r="C43" s="88"/>
      <c r="D43" s="25">
        <v>2</v>
      </c>
      <c r="E43">
        <v>53.173288736272632</v>
      </c>
      <c r="F43">
        <v>215.59351614888723</v>
      </c>
      <c r="G43">
        <v>268.76680488515984</v>
      </c>
      <c r="I43" s="82"/>
      <c r="J43" s="88"/>
      <c r="K43" s="25">
        <v>2</v>
      </c>
      <c r="L43">
        <v>53.568375457572195</v>
      </c>
      <c r="N43" s="82"/>
      <c r="O43" s="88"/>
      <c r="P43" s="25">
        <v>2</v>
      </c>
      <c r="Q43">
        <v>37.682915039823541</v>
      </c>
    </row>
    <row r="44" spans="2:22" x14ac:dyDescent="0.3">
      <c r="B44" s="82"/>
      <c r="C44" s="88"/>
      <c r="D44" s="25">
        <v>3</v>
      </c>
      <c r="E44">
        <v>36.918075990896959</v>
      </c>
      <c r="F44">
        <v>186.19551369321945</v>
      </c>
      <c r="G44">
        <v>223.11358968411639</v>
      </c>
      <c r="I44" s="82"/>
      <c r="J44" s="88"/>
      <c r="K44" s="25">
        <v>3</v>
      </c>
      <c r="L44">
        <v>35.504446371800725</v>
      </c>
      <c r="N44" s="82"/>
      <c r="O44" s="88"/>
      <c r="P44" s="25">
        <v>3</v>
      </c>
      <c r="Q44">
        <v>50.257590805424861</v>
      </c>
    </row>
    <row r="45" spans="2:22" x14ac:dyDescent="0.3">
      <c r="B45" s="82"/>
      <c r="C45" s="88"/>
      <c r="D45" s="25">
        <v>4</v>
      </c>
      <c r="E45">
        <v>71.148075450485251</v>
      </c>
      <c r="F45">
        <v>277.3157940854141</v>
      </c>
      <c r="G45">
        <v>348.46386953589933</v>
      </c>
      <c r="I45" s="82"/>
      <c r="J45" s="88"/>
      <c r="K45" s="25">
        <v>4</v>
      </c>
      <c r="L45">
        <v>48.276617435188854</v>
      </c>
      <c r="N45" s="82"/>
      <c r="O45" s="88"/>
      <c r="P45" s="25">
        <v>4</v>
      </c>
      <c r="Q45">
        <v>77.273447535307426</v>
      </c>
    </row>
    <row r="46" spans="2:22" x14ac:dyDescent="0.3">
      <c r="B46" s="82"/>
      <c r="C46" s="88"/>
      <c r="D46" s="25" t="s">
        <v>10</v>
      </c>
      <c r="E46" s="1">
        <f>AVERAGE(E42:E45)</f>
        <v>57.06456315744586</v>
      </c>
      <c r="F46" s="1">
        <f t="shared" ref="F46" si="37">AVERAGE(F42:F45)</f>
        <v>221.80396828024317</v>
      </c>
      <c r="G46" s="1">
        <f t="shared" ref="G46" si="38">AVERAGE(G42:G45)</f>
        <v>278.868531437689</v>
      </c>
      <c r="I46" s="82"/>
      <c r="J46" s="88"/>
      <c r="K46" s="25" t="s">
        <v>10</v>
      </c>
      <c r="L46" s="1">
        <f t="shared" ref="L46" si="39">AVERAGE(L42:L45)</f>
        <v>47.892715753224124</v>
      </c>
      <c r="N46" s="82"/>
      <c r="O46" s="88"/>
      <c r="P46" s="25" t="s">
        <v>10</v>
      </c>
      <c r="Q46" s="1">
        <f t="shared" ref="Q46" si="40">AVERAGE(Q42:Q45)</f>
        <v>60.046869004443806</v>
      </c>
    </row>
    <row r="47" spans="2:22" x14ac:dyDescent="0.3">
      <c r="B47" s="83"/>
      <c r="C47" s="89"/>
      <c r="D47" s="25" t="s">
        <v>1</v>
      </c>
      <c r="E47" s="1">
        <f>STDEV(E42:E45)/SQRT(4)</f>
        <v>7.7376533872878239</v>
      </c>
      <c r="F47" s="1">
        <f t="shared" ref="F47:G47" si="41">STDEV(F42:F45)/SQRT(4)</f>
        <v>19.526884439777422</v>
      </c>
      <c r="G47" s="1">
        <f t="shared" si="41"/>
        <v>25.929627754920638</v>
      </c>
      <c r="I47" s="83"/>
      <c r="J47" s="89"/>
      <c r="K47" s="25" t="s">
        <v>1</v>
      </c>
      <c r="L47" s="1">
        <f t="shared" ref="L47" si="42">STDEV(L42:L45)/SQRT(4)</f>
        <v>4.3386082324391682</v>
      </c>
      <c r="N47" s="83"/>
      <c r="O47" s="89"/>
      <c r="P47" s="25" t="s">
        <v>1</v>
      </c>
      <c r="Q47" s="1">
        <f t="shared" ref="Q47" si="43">STDEV(Q42:Q45)/SQRT(4)</f>
        <v>9.6416475128402475</v>
      </c>
    </row>
    <row r="48" spans="2:22" x14ac:dyDescent="0.3">
      <c r="D48" s="8" t="s">
        <v>10</v>
      </c>
      <c r="E48" s="66">
        <f>AVERAGE(E36:E39,E42:E45)</f>
        <v>72.749063993430283</v>
      </c>
      <c r="F48" s="66">
        <f t="shared" ref="F48:G48" si="44">AVERAGE(F36:F39,F42:F45)</f>
        <v>237.44424546773712</v>
      </c>
      <c r="G48" s="66">
        <f t="shared" si="44"/>
        <v>310.19330946116736</v>
      </c>
      <c r="K48" s="8" t="s">
        <v>10</v>
      </c>
      <c r="L48" s="66">
        <f t="shared" ref="L48" si="45">AVERAGE(L36:L39,L42:L45)</f>
        <v>60.695363093580681</v>
      </c>
      <c r="P48" s="8" t="s">
        <v>10</v>
      </c>
      <c r="Q48" s="66">
        <f t="shared" ref="Q48" si="46">AVERAGE(Q36:Q39,Q42:Q45)</f>
        <v>63.933852706274337</v>
      </c>
    </row>
    <row r="49" spans="4:17" x14ac:dyDescent="0.3">
      <c r="D49" s="8" t="s">
        <v>1</v>
      </c>
      <c r="E49" s="66">
        <f>STDEV(E36:E39,E42:E45)/SQRT(8)</f>
        <v>8.2400628284820012</v>
      </c>
      <c r="F49" s="66">
        <f t="shared" ref="F49:G49" si="47">STDEV(F36:F39,F42:F45)/SQRT(8)</f>
        <v>14.132986284899959</v>
      </c>
      <c r="G49" s="66">
        <f t="shared" si="47"/>
        <v>21.153885000445406</v>
      </c>
      <c r="K49" s="8" t="s">
        <v>1</v>
      </c>
      <c r="L49" s="66">
        <f t="shared" ref="L49" si="48">STDEV(L36:L39,L42:L45)/SQRT(8)</f>
        <v>5.6196001962744644</v>
      </c>
      <c r="P49" s="8" t="s">
        <v>1</v>
      </c>
      <c r="Q49" s="66">
        <f t="shared" ref="Q49" si="49">STDEV(Q36:Q39,Q42:Q45)/SQRT(8)</f>
        <v>8.4798174641871267</v>
      </c>
    </row>
  </sheetData>
  <mergeCells count="56">
    <mergeCell ref="T1:U1"/>
    <mergeCell ref="V3:V4"/>
    <mergeCell ref="S6:S13"/>
    <mergeCell ref="T7:T9"/>
    <mergeCell ref="T10:T13"/>
    <mergeCell ref="S3:S5"/>
    <mergeCell ref="T3:T5"/>
    <mergeCell ref="U3:U5"/>
    <mergeCell ref="S17:S24"/>
    <mergeCell ref="T17:T19"/>
    <mergeCell ref="T20:T24"/>
    <mergeCell ref="S28:S35"/>
    <mergeCell ref="T28:T31"/>
    <mergeCell ref="T32:T35"/>
    <mergeCell ref="D1:E1"/>
    <mergeCell ref="J1:K1"/>
    <mergeCell ref="O1:P1"/>
    <mergeCell ref="N21:N32"/>
    <mergeCell ref="O21:O26"/>
    <mergeCell ref="O27:O32"/>
    <mergeCell ref="P3:P5"/>
    <mergeCell ref="E3:G4"/>
    <mergeCell ref="D3:D5"/>
    <mergeCell ref="N36:N47"/>
    <mergeCell ref="O36:O41"/>
    <mergeCell ref="O42:O47"/>
    <mergeCell ref="L3:L4"/>
    <mergeCell ref="N3:N5"/>
    <mergeCell ref="O3:O5"/>
    <mergeCell ref="Q3:Q4"/>
    <mergeCell ref="N6:N17"/>
    <mergeCell ref="O6:O11"/>
    <mergeCell ref="O12:O17"/>
    <mergeCell ref="I21:I32"/>
    <mergeCell ref="J21:J26"/>
    <mergeCell ref="J27:J32"/>
    <mergeCell ref="K3:K5"/>
    <mergeCell ref="I36:I47"/>
    <mergeCell ref="J36:J41"/>
    <mergeCell ref="J42:J47"/>
    <mergeCell ref="I3:I5"/>
    <mergeCell ref="J3:J5"/>
    <mergeCell ref="I6:I17"/>
    <mergeCell ref="J6:J11"/>
    <mergeCell ref="J12:J17"/>
    <mergeCell ref="B36:B47"/>
    <mergeCell ref="C36:C41"/>
    <mergeCell ref="C42:C47"/>
    <mergeCell ref="B3:B5"/>
    <mergeCell ref="C3:C5"/>
    <mergeCell ref="B6:B17"/>
    <mergeCell ref="C6:C11"/>
    <mergeCell ref="C12:C17"/>
    <mergeCell ref="B21:B32"/>
    <mergeCell ref="C21:C26"/>
    <mergeCell ref="C27:C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Animal weight &amp; food intake</vt:lpstr>
      <vt:lpstr>EPM</vt:lpstr>
      <vt:lpstr>OFT-NOR-NPR</vt:lpstr>
      <vt:lpstr>FST</vt:lpstr>
      <vt:lpstr>Water maze</vt:lpstr>
      <vt:lpstr>Electrophysiology</vt:lpstr>
      <vt:lpstr>Western blot</vt:lpstr>
      <vt:lpstr>DCX-BrdU-PCNA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soniamelgaar@gmail.com</dc:creator>
  <cp:lastModifiedBy>soniamelgaar@gmail.com</cp:lastModifiedBy>
  <dcterms:created xsi:type="dcterms:W3CDTF">2023-11-30T17:39:58Z</dcterms:created>
  <dcterms:modified xsi:type="dcterms:W3CDTF">2024-06-20T07:23:35Z</dcterms:modified>
</cp:coreProperties>
</file>