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b\T-Programación\Excel\Calculo Estadístico\Digibug\"/>
    </mc:Choice>
  </mc:AlternateContent>
  <workbookProtection workbookAlgorithmName="SHA-512" workbookHashValue="2HscMJrI1rM3XPzHF7WqQYrCekk8d7wRxkI6MhSgAabrkrcCJM3BdvDwBCrjRjfEr6ZEjY+8ubE3JQ0wgkqvVA==" workbookSaltValue="dCDmQBtli0duQ7RZ9eYALg==" workbookSpinCount="100000" lockStructure="1"/>
  <bookViews>
    <workbookView xWindow="-120" yWindow="-120" windowWidth="29040" windowHeight="15525" tabRatio="708"/>
  </bookViews>
  <sheets>
    <sheet name="Presentación" sheetId="18" r:id="rId1"/>
    <sheet name="RLS" sheetId="9" r:id="rId2"/>
    <sheet name="Diagrama de dispersión" sheetId="10" r:id="rId3"/>
    <sheet name="Tendencia proporciones" sheetId="21" r:id="rId4"/>
    <sheet name="CC" sheetId="20" r:id="rId5"/>
    <sheet name="!" sheetId="8" state="hidden" r:id="rId6"/>
    <sheet name="Report" sheetId="12" state="hidden" r:id="rId7"/>
  </sheets>
  <externalReferences>
    <externalReference r:id="rId8"/>
  </externalReferences>
  <definedNames>
    <definedName name="a_1">'[1]Equivalencia de proporciones'!$C$7</definedName>
    <definedName name="a_2">'[1]Equivalencia de proporciones'!$D$7</definedName>
    <definedName name="_xlnm.Print_Area" localSheetId="5">'!'!$B$6:$W$65</definedName>
    <definedName name="C_1">#REF!</definedName>
    <definedName name="C_2">#REF!</definedName>
    <definedName name="cuad">Report!$L$2</definedName>
    <definedName name="d">'[1]Equivalencia de proporciones'!$D$19</definedName>
    <definedName name="F_1">#REF!</definedName>
    <definedName name="F_2">#REF!</definedName>
    <definedName name="mm">Report!$L$1</definedName>
    <definedName name="n">'[1]IC- 1 proporción'!$C$8</definedName>
    <definedName name="n_1">'[1]Equivalencia de proporciones'!$E$5</definedName>
    <definedName name="n_2">'[1]Equivalencia de proporciones'!$E$6</definedName>
    <definedName name="O_11">#REF!</definedName>
    <definedName name="O_12">#REF!</definedName>
    <definedName name="O_21">#REF!</definedName>
    <definedName name="O_22">#REF!</definedName>
    <definedName name="p">'[1]IC- 1 proporción'!$C$15</definedName>
    <definedName name="por">'!'!$U$1</definedName>
    <definedName name="q">'[1]IC- 1 proporción'!$C$16</definedName>
    <definedName name="t">'[1]IC- 1 proporción'!$C$11</definedName>
    <definedName name="Total">#REF!</definedName>
    <definedName name="x">'[1]IC- 1 proporción'!$C$9</definedName>
    <definedName name="x_1">'[1]Equivalencia de proporciones'!$C$5</definedName>
    <definedName name="x_2">'[1]Equivalencia de proporciones'!$C$6</definedName>
    <definedName name="y_1">'[1]Equivalencia de proporciones'!$D$5</definedName>
    <definedName name="y_2">'[1]Equivalencia de proporciones'!$D$6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1" l="1"/>
  <c r="A1" i="21"/>
  <c r="J9" i="21"/>
  <c r="J12" i="21" s="1"/>
  <c r="M14" i="21"/>
  <c r="X107" i="21"/>
  <c r="G107" i="21"/>
  <c r="F107" i="21"/>
  <c r="X106" i="21"/>
  <c r="Y106" i="21" s="1"/>
  <c r="X105" i="21"/>
  <c r="X104" i="21"/>
  <c r="Z104" i="21" s="1"/>
  <c r="G104" i="21"/>
  <c r="F104" i="21"/>
  <c r="AL103" i="21"/>
  <c r="AK103" i="21"/>
  <c r="AJ103" i="21"/>
  <c r="AI103" i="21"/>
  <c r="AH103" i="21"/>
  <c r="X103" i="21"/>
  <c r="Z103" i="21" s="1"/>
  <c r="G103" i="21"/>
  <c r="F103" i="21"/>
  <c r="X102" i="21"/>
  <c r="AA102" i="21" s="1"/>
  <c r="X101" i="21"/>
  <c r="Y101" i="21" s="1"/>
  <c r="G101" i="21"/>
  <c r="F101" i="21"/>
  <c r="X100" i="21"/>
  <c r="G100" i="21"/>
  <c r="F100" i="21"/>
  <c r="AK99" i="21"/>
  <c r="AJ99" i="21"/>
  <c r="X99" i="21"/>
  <c r="G99" i="21" s="1"/>
  <c r="F99" i="21"/>
  <c r="X98" i="21"/>
  <c r="AI98" i="21" s="1"/>
  <c r="G98" i="21"/>
  <c r="F98" i="21"/>
  <c r="X97" i="21"/>
  <c r="X96" i="21"/>
  <c r="Y96" i="21" s="1"/>
  <c r="X95" i="21"/>
  <c r="AJ95" i="21" s="1"/>
  <c r="X94" i="21"/>
  <c r="F94" i="21"/>
  <c r="X93" i="21"/>
  <c r="F93" i="21" s="1"/>
  <c r="G93" i="21"/>
  <c r="X92" i="21"/>
  <c r="G92" i="21"/>
  <c r="F92" i="21"/>
  <c r="X91" i="21"/>
  <c r="AB91" i="21" s="1"/>
  <c r="G91" i="21"/>
  <c r="F91" i="21"/>
  <c r="X90" i="21"/>
  <c r="G90" i="21"/>
  <c r="X89" i="21"/>
  <c r="AA89" i="21" s="1"/>
  <c r="G89" i="21"/>
  <c r="F89" i="21"/>
  <c r="AL88" i="21"/>
  <c r="AK88" i="21"/>
  <c r="X88" i="21"/>
  <c r="AJ88" i="21" s="1"/>
  <c r="F88" i="21"/>
  <c r="X87" i="21"/>
  <c r="AA87" i="21" s="1"/>
  <c r="G87" i="21"/>
  <c r="F87" i="21"/>
  <c r="X86" i="21"/>
  <c r="Z86" i="21" s="1"/>
  <c r="G86" i="21"/>
  <c r="F86" i="21"/>
  <c r="X85" i="21"/>
  <c r="Y85" i="21" s="1"/>
  <c r="AH84" i="21"/>
  <c r="AG84" i="21"/>
  <c r="AF84" i="21"/>
  <c r="AE84" i="21"/>
  <c r="AD84" i="21"/>
  <c r="AA84" i="21"/>
  <c r="Z84" i="21"/>
  <c r="X84" i="21"/>
  <c r="G84" i="21" s="1"/>
  <c r="X83" i="21"/>
  <c r="AF83" i="21" s="1"/>
  <c r="X82" i="21"/>
  <c r="AJ82" i="21" s="1"/>
  <c r="X81" i="21"/>
  <c r="AI81" i="21" s="1"/>
  <c r="X80" i="21"/>
  <c r="AA80" i="21" s="1"/>
  <c r="G80" i="21"/>
  <c r="F80" i="21"/>
  <c r="X79" i="21"/>
  <c r="G79" i="21" s="1"/>
  <c r="X78" i="21"/>
  <c r="F78" i="21" s="1"/>
  <c r="G78" i="21"/>
  <c r="X77" i="21"/>
  <c r="AH77" i="21" s="1"/>
  <c r="F77" i="21"/>
  <c r="AL76" i="21"/>
  <c r="AK76" i="21"/>
  <c r="AJ76" i="21"/>
  <c r="AI76" i="21"/>
  <c r="AH76" i="21"/>
  <c r="AG76" i="21"/>
  <c r="AF76" i="21"/>
  <c r="AE76" i="21"/>
  <c r="AD76" i="21"/>
  <c r="AC76" i="21"/>
  <c r="X76" i="21"/>
  <c r="Y76" i="21" s="1"/>
  <c r="G76" i="21"/>
  <c r="F76" i="21"/>
  <c r="X75" i="21"/>
  <c r="AL75" i="21" s="1"/>
  <c r="G75" i="21"/>
  <c r="X74" i="21"/>
  <c r="AD74" i="21" s="1"/>
  <c r="G74" i="21"/>
  <c r="F74" i="21"/>
  <c r="X73" i="21"/>
  <c r="AK73" i="21" s="1"/>
  <c r="X72" i="21"/>
  <c r="AA72" i="21" s="1"/>
  <c r="G72" i="21"/>
  <c r="F72" i="21"/>
  <c r="X71" i="21"/>
  <c r="AJ71" i="21" s="1"/>
  <c r="F71" i="21"/>
  <c r="AL70" i="21"/>
  <c r="AK70" i="21"/>
  <c r="AJ70" i="21"/>
  <c r="AI70" i="21"/>
  <c r="AH70" i="21"/>
  <c r="AG70" i="21"/>
  <c r="X70" i="21"/>
  <c r="AE70" i="21" s="1"/>
  <c r="G70" i="21"/>
  <c r="X69" i="21"/>
  <c r="G69" i="21" s="1"/>
  <c r="F69" i="21"/>
  <c r="X68" i="21"/>
  <c r="Y68" i="21" s="1"/>
  <c r="X67" i="21"/>
  <c r="AJ67" i="21" s="1"/>
  <c r="G67" i="21"/>
  <c r="X66" i="21"/>
  <c r="AA66" i="21" s="1"/>
  <c r="G66" i="21"/>
  <c r="F66" i="21"/>
  <c r="X65" i="21"/>
  <c r="AC65" i="21" s="1"/>
  <c r="G65" i="21"/>
  <c r="F65" i="21"/>
  <c r="AL64" i="21"/>
  <c r="AK64" i="21"/>
  <c r="X64" i="21"/>
  <c r="AC64" i="21" s="1"/>
  <c r="F64" i="21"/>
  <c r="X63" i="21"/>
  <c r="AK63" i="21" s="1"/>
  <c r="G63" i="21"/>
  <c r="F63" i="21"/>
  <c r="AK62" i="21"/>
  <c r="AJ62" i="21"/>
  <c r="AI62" i="21"/>
  <c r="AH62" i="21"/>
  <c r="AG62" i="21"/>
  <c r="AF62" i="21"/>
  <c r="AE62" i="21"/>
  <c r="AD62" i="21"/>
  <c r="X62" i="21"/>
  <c r="AC62" i="21" s="1"/>
  <c r="X61" i="21"/>
  <c r="AG61" i="21" s="1"/>
  <c r="X60" i="21"/>
  <c r="AL60" i="21" s="1"/>
  <c r="G60" i="21"/>
  <c r="X59" i="21"/>
  <c r="G59" i="21" s="1"/>
  <c r="F59" i="21"/>
  <c r="X58" i="21"/>
  <c r="AL58" i="21" s="1"/>
  <c r="G58" i="21"/>
  <c r="X57" i="21"/>
  <c r="Y57" i="21" s="1"/>
  <c r="F57" i="21"/>
  <c r="AL56" i="21"/>
  <c r="AK56" i="21"/>
  <c r="AJ56" i="21"/>
  <c r="AH56" i="21"/>
  <c r="X56" i="21"/>
  <c r="Y56" i="21" s="1"/>
  <c r="G56" i="21"/>
  <c r="F56" i="21"/>
  <c r="X55" i="21"/>
  <c r="G55" i="21" s="1"/>
  <c r="X54" i="21"/>
  <c r="Z54" i="21" s="1"/>
  <c r="G54" i="21"/>
  <c r="AC53" i="21"/>
  <c r="Y53" i="21"/>
  <c r="X53" i="21"/>
  <c r="Z53" i="21" s="1"/>
  <c r="G53" i="21"/>
  <c r="F53" i="21"/>
  <c r="X52" i="21"/>
  <c r="AL52" i="21" s="1"/>
  <c r="G52" i="21"/>
  <c r="F52" i="21"/>
  <c r="X51" i="21"/>
  <c r="X50" i="21"/>
  <c r="AH50" i="21" s="1"/>
  <c r="G50" i="21"/>
  <c r="AL49" i="21"/>
  <c r="AK49" i="21"/>
  <c r="AJ49" i="21"/>
  <c r="AI49" i="21"/>
  <c r="AH49" i="21"/>
  <c r="AG49" i="21"/>
  <c r="AF49" i="21"/>
  <c r="AE49" i="21"/>
  <c r="AD49" i="21"/>
  <c r="X49" i="21"/>
  <c r="AC49" i="21" s="1"/>
  <c r="G49" i="21"/>
  <c r="X48" i="21"/>
  <c r="Y48" i="21" s="1"/>
  <c r="G48" i="21"/>
  <c r="F48" i="21"/>
  <c r="X47" i="21"/>
  <c r="G47" i="21" s="1"/>
  <c r="F47" i="21"/>
  <c r="X46" i="21"/>
  <c r="AG46" i="21" s="1"/>
  <c r="G46" i="21"/>
  <c r="F46" i="21"/>
  <c r="X45" i="21"/>
  <c r="X44" i="21"/>
  <c r="AC44" i="21" s="1"/>
  <c r="G44" i="21"/>
  <c r="F44" i="21"/>
  <c r="X43" i="21"/>
  <c r="X42" i="21"/>
  <c r="AB42" i="21" s="1"/>
  <c r="X41" i="21"/>
  <c r="Z41" i="21" s="1"/>
  <c r="AL40" i="21"/>
  <c r="AI40" i="21"/>
  <c r="AH40" i="21"/>
  <c r="AG40" i="21"/>
  <c r="AE40" i="21"/>
  <c r="AD40" i="21"/>
  <c r="X40" i="21"/>
  <c r="Z40" i="21" s="1"/>
  <c r="X39" i="21"/>
  <c r="AL39" i="21" s="1"/>
  <c r="G39" i="21"/>
  <c r="F39" i="21"/>
  <c r="X38" i="21"/>
  <c r="G38" i="21"/>
  <c r="X37" i="21"/>
  <c r="AH37" i="21" s="1"/>
  <c r="AL36" i="21"/>
  <c r="AK36" i="21"/>
  <c r="AJ36" i="21"/>
  <c r="AI36" i="21"/>
  <c r="AH36" i="21"/>
  <c r="AG36" i="21"/>
  <c r="AF36" i="21"/>
  <c r="AE36" i="21"/>
  <c r="AD36" i="21"/>
  <c r="X36" i="21"/>
  <c r="Y36" i="21" s="1"/>
  <c r="X35" i="21"/>
  <c r="AE35" i="21" s="1"/>
  <c r="G35" i="21"/>
  <c r="X34" i="21"/>
  <c r="Y34" i="21" s="1"/>
  <c r="G34" i="21"/>
  <c r="F34" i="21"/>
  <c r="X33" i="21"/>
  <c r="Y33" i="21" s="1"/>
  <c r="G33" i="21"/>
  <c r="F33" i="21"/>
  <c r="X32" i="21"/>
  <c r="AL32" i="21" s="1"/>
  <c r="X31" i="21"/>
  <c r="AG31" i="21" s="1"/>
  <c r="G31" i="21"/>
  <c r="X30" i="21"/>
  <c r="G30" i="21" s="1"/>
  <c r="X29" i="21"/>
  <c r="AK29" i="21" s="1"/>
  <c r="X28" i="21"/>
  <c r="AJ28" i="21" s="1"/>
  <c r="G28" i="21"/>
  <c r="F28" i="21"/>
  <c r="X27" i="21"/>
  <c r="AA27" i="21" s="1"/>
  <c r="G27" i="21"/>
  <c r="X26" i="21"/>
  <c r="F26" i="21" s="1"/>
  <c r="G26" i="21"/>
  <c r="X25" i="21"/>
  <c r="AH25" i="21" s="1"/>
  <c r="G25" i="21"/>
  <c r="F25" i="21"/>
  <c r="AO24" i="21"/>
  <c r="AO23" i="21" s="1"/>
  <c r="X24" i="21"/>
  <c r="AL24" i="21" s="1"/>
  <c r="G24" i="21"/>
  <c r="X23" i="21"/>
  <c r="AL23" i="21" s="1"/>
  <c r="G23" i="21"/>
  <c r="X22" i="21"/>
  <c r="G22" i="21"/>
  <c r="X21" i="21"/>
  <c r="G21" i="21"/>
  <c r="F21" i="21"/>
  <c r="X20" i="21"/>
  <c r="AJ20" i="21" s="1"/>
  <c r="X19" i="21"/>
  <c r="AD19" i="21" s="1"/>
  <c r="G19" i="21"/>
  <c r="F19" i="21"/>
  <c r="X18" i="21"/>
  <c r="AB18" i="21" s="1"/>
  <c r="X17" i="21"/>
  <c r="X16" i="21"/>
  <c r="AG16" i="21" s="1"/>
  <c r="AG15" i="21"/>
  <c r="AF15" i="21"/>
  <c r="AD15" i="21"/>
  <c r="AA15" i="21"/>
  <c r="X15" i="21"/>
  <c r="AC15" i="21" s="1"/>
  <c r="X14" i="21"/>
  <c r="Z14" i="21" s="1"/>
  <c r="X13" i="21"/>
  <c r="X12" i="21"/>
  <c r="AG12" i="21" s="1"/>
  <c r="X11" i="21"/>
  <c r="AF11" i="21" s="1"/>
  <c r="X10" i="21"/>
  <c r="AG10" i="21" s="1"/>
  <c r="X9" i="21"/>
  <c r="AB9" i="21" s="1"/>
  <c r="X8" i="21"/>
  <c r="AC8" i="21" s="1"/>
  <c r="P8" i="21"/>
  <c r="F14" i="21" s="1"/>
  <c r="AI7" i="21"/>
  <c r="Y7" i="21"/>
  <c r="AA5" i="21"/>
  <c r="Z5" i="21"/>
  <c r="AH4" i="21"/>
  <c r="AG4" i="21"/>
  <c r="AF4" i="21"/>
  <c r="AD4" i="21"/>
  <c r="AC4" i="21"/>
  <c r="AB4" i="21"/>
  <c r="Y55" i="21" l="1"/>
  <c r="AD55" i="21"/>
  <c r="AE55" i="21"/>
  <c r="AB81" i="21"/>
  <c r="AJ96" i="21"/>
  <c r="AD28" i="21"/>
  <c r="AE47" i="21"/>
  <c r="AF47" i="21"/>
  <c r="AI59" i="21"/>
  <c r="AG28" i="21"/>
  <c r="AK44" i="21"/>
  <c r="AH64" i="21"/>
  <c r="AB36" i="21"/>
  <c r="AL44" i="21"/>
  <c r="AI64" i="21"/>
  <c r="F96" i="21"/>
  <c r="F23" i="21"/>
  <c r="F27" i="21"/>
  <c r="AC36" i="21"/>
  <c r="AJ64" i="21"/>
  <c r="G68" i="21"/>
  <c r="AF70" i="21"/>
  <c r="Y84" i="21"/>
  <c r="AI88" i="21"/>
  <c r="G96" i="21"/>
  <c r="AL99" i="21"/>
  <c r="AG96" i="21"/>
  <c r="Y69" i="21"/>
  <c r="AA69" i="21"/>
  <c r="AC81" i="21"/>
  <c r="AE28" i="21"/>
  <c r="AH33" i="21"/>
  <c r="AH55" i="21"/>
  <c r="AF20" i="21"/>
  <c r="AH47" i="21"/>
  <c r="AJ85" i="21"/>
  <c r="AL33" i="21"/>
  <c r="AE69" i="21"/>
  <c r="AH20" i="21"/>
  <c r="AJ47" i="21"/>
  <c r="AH81" i="21"/>
  <c r="AE102" i="21"/>
  <c r="AF66" i="21"/>
  <c r="AJ81" i="21"/>
  <c r="AF102" i="21"/>
  <c r="AI25" i="21"/>
  <c r="AL28" i="21"/>
  <c r="AA64" i="21"/>
  <c r="AG66" i="21"/>
  <c r="AH69" i="21"/>
  <c r="AI77" i="21"/>
  <c r="AK81" i="21"/>
  <c r="AG102" i="21"/>
  <c r="AF12" i="21"/>
  <c r="AL20" i="21"/>
  <c r="AJ25" i="21"/>
  <c r="AG44" i="21"/>
  <c r="F61" i="21"/>
  <c r="AD64" i="21"/>
  <c r="AJ66" i="21"/>
  <c r="AI69" i="21"/>
  <c r="AJ77" i="21"/>
  <c r="AL81" i="21"/>
  <c r="AB99" i="21"/>
  <c r="AH102" i="21"/>
  <c r="AK25" i="21"/>
  <c r="AH44" i="21"/>
  <c r="F49" i="21"/>
  <c r="AG56" i="21"/>
  <c r="G61" i="21"/>
  <c r="AE64" i="21"/>
  <c r="AK66" i="21"/>
  <c r="AJ69" i="21"/>
  <c r="AK77" i="21"/>
  <c r="AD99" i="21"/>
  <c r="AI102" i="21"/>
  <c r="Y23" i="21"/>
  <c r="AC55" i="21"/>
  <c r="Z23" i="21"/>
  <c r="AI96" i="21"/>
  <c r="AA23" i="21"/>
  <c r="AF33" i="21"/>
  <c r="AD47" i="21"/>
  <c r="AG33" i="21"/>
  <c r="AG55" i="21"/>
  <c r="AD81" i="21"/>
  <c r="AL96" i="21"/>
  <c r="AF28" i="21"/>
  <c r="AC69" i="21"/>
  <c r="AE81" i="21"/>
  <c r="AB102" i="21"/>
  <c r="AK33" i="21"/>
  <c r="AH28" i="21"/>
  <c r="AK28" i="21"/>
  <c r="AH96" i="21"/>
  <c r="Z33" i="21"/>
  <c r="AD33" i="21"/>
  <c r="Z69" i="21"/>
  <c r="AF55" i="21"/>
  <c r="AK96" i="21"/>
  <c r="AF59" i="21"/>
  <c r="AB69" i="21"/>
  <c r="AI55" i="21"/>
  <c r="AJ59" i="21"/>
  <c r="AB66" i="21"/>
  <c r="AD69" i="21"/>
  <c r="AF81" i="21"/>
  <c r="AC102" i="21"/>
  <c r="AG20" i="21"/>
  <c r="AA44" i="21"/>
  <c r="AI47" i="21"/>
  <c r="AJ55" i="21"/>
  <c r="AK59" i="21"/>
  <c r="AC66" i="21"/>
  <c r="AG81" i="21"/>
  <c r="AK85" i="21"/>
  <c r="AD102" i="21"/>
  <c r="AI28" i="21"/>
  <c r="AD44" i="21"/>
  <c r="AL55" i="21"/>
  <c r="AL59" i="21"/>
  <c r="Y64" i="21"/>
  <c r="AE66" i="21"/>
  <c r="AF69" i="21"/>
  <c r="AL85" i="21"/>
  <c r="AG11" i="21"/>
  <c r="AI20" i="21"/>
  <c r="AE44" i="21"/>
  <c r="Z64" i="21"/>
  <c r="AG69" i="21"/>
  <c r="AK20" i="21"/>
  <c r="AF44" i="21"/>
  <c r="AL25" i="21"/>
  <c r="F36" i="21"/>
  <c r="AI44" i="21"/>
  <c r="AF64" i="21"/>
  <c r="AL66" i="21"/>
  <c r="AK69" i="21"/>
  <c r="AL77" i="21"/>
  <c r="F83" i="21"/>
  <c r="AE99" i="21"/>
  <c r="AJ102" i="21"/>
  <c r="F31" i="21"/>
  <c r="G36" i="21"/>
  <c r="AC40" i="21"/>
  <c r="AJ44" i="21"/>
  <c r="AI56" i="21"/>
  <c r="AG64" i="21"/>
  <c r="F67" i="21"/>
  <c r="AL69" i="21"/>
  <c r="G83" i="21"/>
  <c r="AI99" i="21"/>
  <c r="AK102" i="21"/>
  <c r="AL97" i="21"/>
  <c r="AJ97" i="21"/>
  <c r="AK97" i="21"/>
  <c r="AI29" i="21"/>
  <c r="G51" i="21"/>
  <c r="F51" i="21"/>
  <c r="AL51" i="21"/>
  <c r="AK51" i="21"/>
  <c r="Y54" i="21"/>
  <c r="AG24" i="21"/>
  <c r="Z74" i="21"/>
  <c r="AD10" i="21"/>
  <c r="AA16" i="21"/>
  <c r="AG29" i="21"/>
  <c r="AD29" i="21"/>
  <c r="AB29" i="21"/>
  <c r="Y29" i="21"/>
  <c r="AF29" i="21"/>
  <c r="AE29" i="21"/>
  <c r="Z29" i="21"/>
  <c r="AC29" i="21"/>
  <c r="AA29" i="21"/>
  <c r="AC97" i="21"/>
  <c r="Y104" i="21"/>
  <c r="Z51" i="21"/>
  <c r="AJ74" i="21"/>
  <c r="AK74" i="21"/>
  <c r="AB10" i="21"/>
  <c r="AA24" i="21"/>
  <c r="AL29" i="21"/>
  <c r="AA51" i="21"/>
  <c r="AL89" i="21"/>
  <c r="AG89" i="21"/>
  <c r="AK89" i="21"/>
  <c r="AF89" i="21"/>
  <c r="AD89" i="21"/>
  <c r="AJ89" i="21"/>
  <c r="AI89" i="21"/>
  <c r="AH89" i="21"/>
  <c r="AE89" i="21"/>
  <c r="AC89" i="21"/>
  <c r="AK93" i="21"/>
  <c r="AC10" i="21"/>
  <c r="AH24" i="21"/>
  <c r="AC57" i="21"/>
  <c r="AD57" i="21"/>
  <c r="AF57" i="21"/>
  <c r="Z89" i="21"/>
  <c r="AI21" i="21"/>
  <c r="AF21" i="21"/>
  <c r="AE21" i="21"/>
  <c r="AD21" i="21"/>
  <c r="AH21" i="21"/>
  <c r="AC21" i="21"/>
  <c r="AG21" i="21"/>
  <c r="AB21" i="21"/>
  <c r="AA21" i="21"/>
  <c r="AC106" i="21"/>
  <c r="AJ24" i="21"/>
  <c r="Z57" i="21"/>
  <c r="AF74" i="21"/>
  <c r="AB89" i="21"/>
  <c r="AE106" i="21"/>
  <c r="AB16" i="21"/>
  <c r="AE16" i="21" s="1"/>
  <c r="AH16" i="21" s="1"/>
  <c r="Z21" i="21"/>
  <c r="AK24" i="21"/>
  <c r="AH51" i="21"/>
  <c r="AG74" i="21"/>
  <c r="AC16" i="21"/>
  <c r="AK21" i="21"/>
  <c r="Z12" i="21"/>
  <c r="AJ78" i="21"/>
  <c r="AH78" i="21"/>
  <c r="AL78" i="21"/>
  <c r="AK78" i="21"/>
  <c r="AI78" i="21"/>
  <c r="Y78" i="21"/>
  <c r="AJ29" i="21"/>
  <c r="AH93" i="21"/>
  <c r="AB51" i="21"/>
  <c r="Y89" i="21"/>
  <c r="AI48" i="21"/>
  <c r="AF48" i="21"/>
  <c r="AB106" i="21"/>
  <c r="AI24" i="21"/>
  <c r="AF51" i="21"/>
  <c r="AE74" i="21"/>
  <c r="Y21" i="21"/>
  <c r="AF106" i="21"/>
  <c r="AJ21" i="21"/>
  <c r="AI74" i="21"/>
  <c r="AJ106" i="21"/>
  <c r="AF16" i="21"/>
  <c r="AB12" i="21"/>
  <c r="AE12" i="21" s="1"/>
  <c r="AH12" i="21" s="1"/>
  <c r="AI71" i="21"/>
  <c r="AA78" i="21"/>
  <c r="Z100" i="21"/>
  <c r="Y100" i="21"/>
  <c r="AL100" i="21"/>
  <c r="AH100" i="21"/>
  <c r="AH29" i="21"/>
  <c r="AF93" i="21"/>
  <c r="AG93" i="21"/>
  <c r="Y74" i="21"/>
  <c r="Z27" i="21"/>
  <c r="AL93" i="21"/>
  <c r="AE51" i="21"/>
  <c r="F12" i="21"/>
  <c r="AE31" i="21"/>
  <c r="AI51" i="21"/>
  <c r="AK106" i="21"/>
  <c r="AL21" i="21"/>
  <c r="AC12" i="21"/>
  <c r="AD12" i="21"/>
  <c r="AC23" i="21"/>
  <c r="AK23" i="21"/>
  <c r="AG23" i="21"/>
  <c r="AF23" i="21"/>
  <c r="AE23" i="21"/>
  <c r="AB23" i="21"/>
  <c r="AJ23" i="21"/>
  <c r="AH23" i="21"/>
  <c r="AI23" i="21"/>
  <c r="AD23" i="21"/>
  <c r="F29" i="21"/>
  <c r="AG78" i="21"/>
  <c r="AL92" i="21"/>
  <c r="Z92" i="21"/>
  <c r="AK92" i="21"/>
  <c r="AH92" i="21"/>
  <c r="AE92" i="21"/>
  <c r="AD92" i="21"/>
  <c r="AA92" i="21"/>
  <c r="AJ92" i="21"/>
  <c r="AI92" i="21"/>
  <c r="AC92" i="21"/>
  <c r="Y97" i="21"/>
  <c r="AC104" i="21"/>
  <c r="AL104" i="21"/>
  <c r="AE104" i="21"/>
  <c r="AK104" i="21"/>
  <c r="AI104" i="21"/>
  <c r="AG104" i="21"/>
  <c r="AF104" i="21"/>
  <c r="AJ104" i="21"/>
  <c r="AH104" i="21"/>
  <c r="AD104" i="21"/>
  <c r="AA104" i="21"/>
  <c r="AJ54" i="21"/>
  <c r="AG54" i="21"/>
  <c r="AF54" i="21"/>
  <c r="AI54" i="21"/>
  <c r="AD54" i="21"/>
  <c r="AC54" i="21"/>
  <c r="AA54" i="21"/>
  <c r="AE54" i="21"/>
  <c r="AB54" i="21"/>
  <c r="AC34" i="21"/>
  <c r="AK34" i="21"/>
  <c r="AF10" i="21"/>
  <c r="AG51" i="21"/>
  <c r="AJ51" i="21"/>
  <c r="Y12" i="21"/>
  <c r="AA12" i="21"/>
  <c r="G29" i="21"/>
  <c r="AJ43" i="21"/>
  <c r="AL43" i="21"/>
  <c r="AK43" i="21"/>
  <c r="AB43" i="21"/>
  <c r="AC43" i="21"/>
  <c r="F60" i="21"/>
  <c r="AC84" i="21"/>
  <c r="F84" i="21"/>
  <c r="AI84" i="21"/>
  <c r="AL84" i="21"/>
  <c r="AJ84" i="21"/>
  <c r="AK84" i="21"/>
  <c r="Y92" i="21"/>
  <c r="F97" i="21"/>
  <c r="AC50" i="21"/>
  <c r="Z61" i="21"/>
  <c r="Y67" i="21"/>
  <c r="Z88" i="21"/>
  <c r="Y77" i="21"/>
  <c r="AI67" i="21"/>
  <c r="AC77" i="21"/>
  <c r="AD50" i="21"/>
  <c r="AD61" i="21"/>
  <c r="AH63" i="21"/>
  <c r="AA32" i="21"/>
  <c r="AA103" i="21"/>
  <c r="AF14" i="21"/>
  <c r="AB25" i="21"/>
  <c r="Y49" i="21"/>
  <c r="AD77" i="21"/>
  <c r="AC85" i="21"/>
  <c r="AB96" i="21"/>
  <c r="AG14" i="21"/>
  <c r="AB20" i="21"/>
  <c r="AC25" i="21"/>
  <c r="Z28" i="21"/>
  <c r="Z47" i="21"/>
  <c r="AI52" i="21"/>
  <c r="AL63" i="21"/>
  <c r="Y70" i="21"/>
  <c r="AE77" i="21"/>
  <c r="AC83" i="21"/>
  <c r="AD85" i="21"/>
  <c r="AE88" i="21"/>
  <c r="AC96" i="21"/>
  <c r="AD11" i="21"/>
  <c r="AC20" i="21"/>
  <c r="AD25" i="21"/>
  <c r="AA28" i="21"/>
  <c r="AA47" i="21"/>
  <c r="AA49" i="21"/>
  <c r="AI50" i="21"/>
  <c r="AJ52" i="21"/>
  <c r="AD56" i="21"/>
  <c r="Y59" i="21"/>
  <c r="AA62" i="21"/>
  <c r="AC70" i="21"/>
  <c r="AC72" i="21"/>
  <c r="Z76" i="21"/>
  <c r="AF77" i="21"/>
  <c r="AD83" i="21"/>
  <c r="AG85" i="21"/>
  <c r="AF88" i="21"/>
  <c r="AD96" i="21"/>
  <c r="AB101" i="21"/>
  <c r="AE103" i="21"/>
  <c r="AG63" i="21"/>
  <c r="Z32" i="21"/>
  <c r="Z11" i="21"/>
  <c r="AE50" i="21"/>
  <c r="Z96" i="21"/>
  <c r="AK32" i="21"/>
  <c r="AF50" i="21"/>
  <c r="AA56" i="21"/>
  <c r="AA83" i="21"/>
  <c r="AC88" i="21"/>
  <c r="AB11" i="21"/>
  <c r="AE11" i="21" s="1"/>
  <c r="AH11" i="21" s="1"/>
  <c r="AH52" i="21"/>
  <c r="AB56" i="21"/>
  <c r="Z72" i="21"/>
  <c r="AB83" i="21"/>
  <c r="AD88" i="21"/>
  <c r="AC103" i="21"/>
  <c r="Y15" i="21"/>
  <c r="AD20" i="21"/>
  <c r="AG25" i="21"/>
  <c r="AB28" i="21"/>
  <c r="Z36" i="21"/>
  <c r="Y44" i="21"/>
  <c r="AB47" i="21"/>
  <c r="AB49" i="21"/>
  <c r="AK52" i="21"/>
  <c r="AE56" i="21"/>
  <c r="AD59" i="21"/>
  <c r="AB62" i="21"/>
  <c r="G64" i="21"/>
  <c r="Y66" i="21"/>
  <c r="AD70" i="21"/>
  <c r="AE72" i="21"/>
  <c r="AA76" i="21"/>
  <c r="AG77" i="21"/>
  <c r="AH85" i="21"/>
  <c r="AG88" i="21"/>
  <c r="AE96" i="21"/>
  <c r="Z99" i="21"/>
  <c r="AF103" i="21"/>
  <c r="AH67" i="21"/>
  <c r="AA88" i="21"/>
  <c r="Z56" i="21"/>
  <c r="AE61" i="21"/>
  <c r="AI63" i="21"/>
  <c r="Z77" i="21"/>
  <c r="AB88" i="21"/>
  <c r="AA11" i="21"/>
  <c r="Y25" i="21"/>
  <c r="AJ63" i="21"/>
  <c r="Y72" i="21"/>
  <c r="AA96" i="21"/>
  <c r="AB103" i="21"/>
  <c r="Y28" i="21"/>
  <c r="AG50" i="21"/>
  <c r="AC11" i="21"/>
  <c r="Z49" i="21"/>
  <c r="AC56" i="21"/>
  <c r="Y62" i="21"/>
  <c r="AD103" i="21"/>
  <c r="AO10" i="21"/>
  <c r="K8" i="21" s="1"/>
  <c r="Z15" i="21"/>
  <c r="AE20" i="21"/>
  <c r="AC28" i="21"/>
  <c r="AA36" i="21"/>
  <c r="AB40" i="21"/>
  <c r="Z44" i="21"/>
  <c r="AC47" i="21"/>
  <c r="AF56" i="21"/>
  <c r="AE59" i="21"/>
  <c r="AB76" i="21"/>
  <c r="AI85" i="21"/>
  <c r="AH88" i="21"/>
  <c r="AF96" i="21"/>
  <c r="AA99" i="21"/>
  <c r="AG103" i="21"/>
  <c r="F11" i="21"/>
  <c r="F17" i="21"/>
  <c r="F13" i="21"/>
  <c r="AA8" i="21"/>
  <c r="Y8" i="21"/>
  <c r="Z8" i="21"/>
  <c r="AB8" i="21"/>
  <c r="AE8" i="21" s="1"/>
  <c r="AH8" i="21" s="1"/>
  <c r="AP10" i="21"/>
  <c r="L8" i="21" s="1"/>
  <c r="AF45" i="21"/>
  <c r="AE45" i="21"/>
  <c r="AA45" i="21"/>
  <c r="AJ45" i="21"/>
  <c r="AI45" i="21"/>
  <c r="AH45" i="21"/>
  <c r="AG45" i="21"/>
  <c r="AD45" i="21"/>
  <c r="AC45" i="21"/>
  <c r="AC80" i="21"/>
  <c r="AB35" i="21"/>
  <c r="AA90" i="21"/>
  <c r="Z90" i="21"/>
  <c r="F90" i="21"/>
  <c r="AI90" i="21"/>
  <c r="AF90" i="21"/>
  <c r="AH90" i="21"/>
  <c r="AG90" i="21"/>
  <c r="AE90" i="21"/>
  <c r="AD90" i="21"/>
  <c r="AC90" i="21"/>
  <c r="Y90" i="21"/>
  <c r="AC13" i="21"/>
  <c r="AG65" i="21"/>
  <c r="AB73" i="21"/>
  <c r="AA22" i="21"/>
  <c r="Z22" i="21"/>
  <c r="F22" i="21"/>
  <c r="AK22" i="21"/>
  <c r="AJ22" i="21"/>
  <c r="AI22" i="21"/>
  <c r="AH22" i="21"/>
  <c r="AG22" i="21"/>
  <c r="AF22" i="21"/>
  <c r="AH31" i="21"/>
  <c r="AD35" i="21"/>
  <c r="AH39" i="21"/>
  <c r="AG39" i="21"/>
  <c r="AC39" i="21"/>
  <c r="Y46" i="21"/>
  <c r="Z75" i="21"/>
  <c r="AG80" i="21"/>
  <c r="AA9" i="21"/>
  <c r="Z19" i="21"/>
  <c r="Y22" i="21"/>
  <c r="AG32" i="21"/>
  <c r="AF32" i="21"/>
  <c r="AB32" i="21"/>
  <c r="G32" i="21"/>
  <c r="F32" i="21"/>
  <c r="Z43" i="21"/>
  <c r="Y43" i="21"/>
  <c r="G43" i="21"/>
  <c r="F43" i="21"/>
  <c r="AJ65" i="21"/>
  <c r="AI80" i="21"/>
  <c r="AK90" i="21"/>
  <c r="AA95" i="21"/>
  <c r="AF105" i="21"/>
  <c r="AE105" i="21"/>
  <c r="AD105" i="21"/>
  <c r="AA105" i="21"/>
  <c r="AL105" i="21"/>
  <c r="AJ105" i="21"/>
  <c r="AB105" i="21"/>
  <c r="AE38" i="21"/>
  <c r="AD38" i="21"/>
  <c r="Z38" i="21"/>
  <c r="AL38" i="21"/>
  <c r="AK38" i="21"/>
  <c r="AJ38" i="21"/>
  <c r="AI38" i="21"/>
  <c r="AH38" i="21"/>
  <c r="AG38" i="21"/>
  <c r="Y105" i="21"/>
  <c r="Z18" i="21"/>
  <c r="AI26" i="21"/>
  <c r="AH26" i="21"/>
  <c r="AD26" i="21"/>
  <c r="AG26" i="21"/>
  <c r="AC26" i="21"/>
  <c r="AF26" i="21"/>
  <c r="AE26" i="21"/>
  <c r="AB26" i="21"/>
  <c r="AA26" i="21"/>
  <c r="AK94" i="21"/>
  <c r="AL94" i="21"/>
  <c r="AH94" i="21"/>
  <c r="AJ94" i="21"/>
  <c r="AI94" i="21"/>
  <c r="AG94" i="21"/>
  <c r="AF94" i="21"/>
  <c r="AE94" i="21"/>
  <c r="AD94" i="21"/>
  <c r="AB94" i="21"/>
  <c r="G94" i="21"/>
  <c r="Z105" i="21"/>
  <c r="F35" i="21"/>
  <c r="AK35" i="21"/>
  <c r="AL35" i="21"/>
  <c r="AJ35" i="21"/>
  <c r="AA31" i="21"/>
  <c r="AB38" i="21"/>
  <c r="AG105" i="21"/>
  <c r="AL45" i="21"/>
  <c r="Y73" i="21"/>
  <c r="AI82" i="21"/>
  <c r="AI105" i="21"/>
  <c r="AB13" i="21"/>
  <c r="AL26" i="21"/>
  <c r="AD80" i="21"/>
  <c r="AF42" i="21"/>
  <c r="AL87" i="21"/>
  <c r="AK87" i="21"/>
  <c r="AG87" i="21"/>
  <c r="AJ87" i="21"/>
  <c r="AI87" i="21"/>
  <c r="AH87" i="21"/>
  <c r="AE87" i="21"/>
  <c r="Z87" i="21"/>
  <c r="AB90" i="21"/>
  <c r="Z9" i="21"/>
  <c r="Y19" i="21"/>
  <c r="AG42" i="21"/>
  <c r="AC58" i="21"/>
  <c r="Y60" i="21"/>
  <c r="AH65" i="21"/>
  <c r="AC73" i="21"/>
  <c r="Y87" i="21"/>
  <c r="AJ90" i="21"/>
  <c r="Z95" i="21"/>
  <c r="AL101" i="21"/>
  <c r="AI101" i="21"/>
  <c r="AK101" i="21"/>
  <c r="AJ101" i="21"/>
  <c r="AH101" i="21"/>
  <c r="AG101" i="21"/>
  <c r="AE101" i="21"/>
  <c r="Z101" i="21"/>
  <c r="AL27" i="21"/>
  <c r="AK27" i="21"/>
  <c r="AG27" i="21"/>
  <c r="AJ27" i="21"/>
  <c r="AI27" i="21"/>
  <c r="AH27" i="21"/>
  <c r="Y39" i="21"/>
  <c r="F41" i="21"/>
  <c r="Z46" i="21"/>
  <c r="AF58" i="21"/>
  <c r="AA60" i="21"/>
  <c r="AF73" i="21"/>
  <c r="AB75" i="21"/>
  <c r="AG17" i="21"/>
  <c r="AF17" i="21"/>
  <c r="AB17" i="21"/>
  <c r="AE17" i="21"/>
  <c r="AH17" i="21" s="1"/>
  <c r="AD17" i="21"/>
  <c r="AA17" i="21"/>
  <c r="AC17" i="21"/>
  <c r="Z17" i="21"/>
  <c r="Y17" i="21"/>
  <c r="AA19" i="21"/>
  <c r="AB22" i="21"/>
  <c r="Y27" i="21"/>
  <c r="Y32" i="21"/>
  <c r="AF35" i="21"/>
  <c r="F37" i="21"/>
  <c r="Z39" i="21"/>
  <c r="G41" i="21"/>
  <c r="AA43" i="21"/>
  <c r="AA46" i="21"/>
  <c r="AJ48" i="21"/>
  <c r="AE48" i="21"/>
  <c r="AD48" i="21"/>
  <c r="AC48" i="21"/>
  <c r="AB48" i="21"/>
  <c r="AA48" i="21"/>
  <c r="Z48" i="21"/>
  <c r="AJ53" i="21"/>
  <c r="AI53" i="21"/>
  <c r="AE53" i="21"/>
  <c r="AL53" i="21"/>
  <c r="AH53" i="21"/>
  <c r="AK53" i="21"/>
  <c r="AG53" i="21"/>
  <c r="AF53" i="21"/>
  <c r="AD53" i="21"/>
  <c r="AG58" i="21"/>
  <c r="F68" i="21"/>
  <c r="AD71" i="21"/>
  <c r="AC71" i="21"/>
  <c r="Y71" i="21"/>
  <c r="AH71" i="21"/>
  <c r="AE71" i="21"/>
  <c r="AG71" i="21"/>
  <c r="AF71" i="21"/>
  <c r="AB71" i="21"/>
  <c r="AA71" i="21"/>
  <c r="Z71" i="21"/>
  <c r="G71" i="21"/>
  <c r="AG73" i="21"/>
  <c r="AC75" i="21"/>
  <c r="AB87" i="21"/>
  <c r="AL90" i="21"/>
  <c r="AB95" i="21"/>
  <c r="AA101" i="21"/>
  <c r="Y18" i="21"/>
  <c r="Y42" i="21"/>
  <c r="Y45" i="21"/>
  <c r="AE10" i="21"/>
  <c r="AH10" i="21" s="1"/>
  <c r="Z31" i="21"/>
  <c r="AA42" i="21"/>
  <c r="Y80" i="21"/>
  <c r="AE98" i="21"/>
  <c r="AC98" i="21"/>
  <c r="AD98" i="21"/>
  <c r="Z98" i="21"/>
  <c r="AL98" i="21"/>
  <c r="AK98" i="21"/>
  <c r="AJ98" i="21"/>
  <c r="AH98" i="21"/>
  <c r="Y98" i="21"/>
  <c r="AA98" i="21"/>
  <c r="AC38" i="21"/>
  <c r="AL86" i="21"/>
  <c r="AB98" i="21"/>
  <c r="AA35" i="21"/>
  <c r="Y58" i="21"/>
  <c r="AG98" i="21"/>
  <c r="AK60" i="21"/>
  <c r="AJ60" i="21"/>
  <c r="AF60" i="21"/>
  <c r="AI60" i="21"/>
  <c r="AH60" i="21"/>
  <c r="AE60" i="21"/>
  <c r="AG60" i="21"/>
  <c r="AD60" i="21"/>
  <c r="AC60" i="21"/>
  <c r="AB60" i="21"/>
  <c r="Z60" i="21"/>
  <c r="Y95" i="21"/>
  <c r="AH35" i="21"/>
  <c r="AG37" i="21"/>
  <c r="Y41" i="21"/>
  <c r="AI58" i="21"/>
  <c r="AD87" i="21"/>
  <c r="AC101" i="21"/>
  <c r="AB14" i="21"/>
  <c r="AA14" i="21"/>
  <c r="AE24" i="21"/>
  <c r="AD24" i="21"/>
  <c r="Z24" i="21"/>
  <c r="F24" i="21"/>
  <c r="AI35" i="21"/>
  <c r="AD39" i="21"/>
  <c r="AD43" i="21"/>
  <c r="AE46" i="21"/>
  <c r="AG48" i="21"/>
  <c r="AA53" i="21"/>
  <c r="AJ58" i="21"/>
  <c r="AI61" i="21"/>
  <c r="AL61" i="21"/>
  <c r="AK61" i="21"/>
  <c r="AJ61" i="21"/>
  <c r="AH61" i="21"/>
  <c r="AF61" i="21"/>
  <c r="AK71" i="21"/>
  <c r="AF87" i="21"/>
  <c r="AD91" i="21"/>
  <c r="AC91" i="21"/>
  <c r="Y91" i="21"/>
  <c r="AL91" i="21"/>
  <c r="AK91" i="21"/>
  <c r="AJ91" i="21"/>
  <c r="AI91" i="21"/>
  <c r="AG91" i="21"/>
  <c r="Z91" i="21"/>
  <c r="AF95" i="21"/>
  <c r="AD101" i="21"/>
  <c r="Y38" i="21"/>
  <c r="G82" i="21"/>
  <c r="F82" i="21"/>
  <c r="AL82" i="21"/>
  <c r="AG82" i="21"/>
  <c r="AD82" i="21"/>
  <c r="AF82" i="21"/>
  <c r="AE82" i="21"/>
  <c r="AC82" i="21"/>
  <c r="AB82" i="21"/>
  <c r="AA82" i="21"/>
  <c r="Y82" i="21"/>
  <c r="Y26" i="21"/>
  <c r="AA38" i="21"/>
  <c r="AC105" i="21"/>
  <c r="AN7" i="21"/>
  <c r="Z26" i="21"/>
  <c r="Z65" i="21"/>
  <c r="Z80" i="21"/>
  <c r="Z35" i="21"/>
  <c r="AH105" i="21"/>
  <c r="Z73" i="21"/>
  <c r="AF98" i="21"/>
  <c r="F9" i="21"/>
  <c r="AF31" i="21"/>
  <c r="AA73" i="21"/>
  <c r="AK82" i="21"/>
  <c r="AL19" i="21"/>
  <c r="AK19" i="21"/>
  <c r="AG19" i="21"/>
  <c r="AC35" i="21"/>
  <c r="AC9" i="21"/>
  <c r="AB19" i="21"/>
  <c r="AC22" i="21"/>
  <c r="AB37" i="21"/>
  <c r="AA37" i="21"/>
  <c r="G37" i="21"/>
  <c r="AF37" i="21"/>
  <c r="AE37" i="21"/>
  <c r="AC37" i="21"/>
  <c r="AD37" i="21"/>
  <c r="Z37" i="21"/>
  <c r="Y37" i="21"/>
  <c r="AA39" i="21"/>
  <c r="AI41" i="21"/>
  <c r="AG41" i="21"/>
  <c r="AF41" i="21"/>
  <c r="AD41" i="21"/>
  <c r="AE41" i="21"/>
  <c r="AC41" i="21"/>
  <c r="AB41" i="21"/>
  <c r="AB46" i="21"/>
  <c r="AH58" i="21"/>
  <c r="AH73" i="21"/>
  <c r="AC19" i="21"/>
  <c r="AD22" i="21"/>
  <c r="AA30" i="21"/>
  <c r="Z30" i="21"/>
  <c r="F30" i="21"/>
  <c r="AH30" i="21"/>
  <c r="AE30" i="21"/>
  <c r="AG30" i="21"/>
  <c r="AF30" i="21"/>
  <c r="AD30" i="21"/>
  <c r="AC30" i="21"/>
  <c r="AB39" i="21"/>
  <c r="AC46" i="21"/>
  <c r="AJ68" i="21"/>
  <c r="AL68" i="21"/>
  <c r="AI68" i="21"/>
  <c r="AK68" i="21"/>
  <c r="AH68" i="21"/>
  <c r="AG68" i="21"/>
  <c r="AF68" i="21"/>
  <c r="AD68" i="21"/>
  <c r="AE95" i="21"/>
  <c r="AE9" i="21"/>
  <c r="AH9" i="21" s="1"/>
  <c r="AE22" i="21"/>
  <c r="AB27" i="21"/>
  <c r="Y30" i="21"/>
  <c r="AC32" i="21"/>
  <c r="AF9" i="21"/>
  <c r="Y14" i="21"/>
  <c r="AE19" i="21"/>
  <c r="AL22" i="21"/>
  <c r="Y24" i="21"/>
  <c r="AC27" i="21"/>
  <c r="AB30" i="21"/>
  <c r="AD32" i="21"/>
  <c r="AL34" i="21"/>
  <c r="AH34" i="21"/>
  <c r="AJ34" i="21"/>
  <c r="AF34" i="21"/>
  <c r="AI34" i="21"/>
  <c r="AG34" i="21"/>
  <c r="AE34" i="21"/>
  <c r="AD34" i="21"/>
  <c r="AI37" i="21"/>
  <c r="AE39" i="21"/>
  <c r="AA41" i="21"/>
  <c r="AE43" i="21"/>
  <c r="AF46" i="21"/>
  <c r="AH48" i="21"/>
  <c r="AB53" i="21"/>
  <c r="Y61" i="21"/>
  <c r="Z68" i="21"/>
  <c r="AL71" i="21"/>
  <c r="AA91" i="21"/>
  <c r="AG95" i="21"/>
  <c r="AF101" i="21"/>
  <c r="AJ73" i="21"/>
  <c r="AI73" i="21"/>
  <c r="AE73" i="21"/>
  <c r="G73" i="21"/>
  <c r="F73" i="21"/>
  <c r="AL73" i="21"/>
  <c r="AD73" i="21"/>
  <c r="AA94" i="21"/>
  <c r="AD18" i="21"/>
  <c r="AG18" i="21"/>
  <c r="AF18" i="21"/>
  <c r="AE18" i="21"/>
  <c r="AH18" i="21" s="1"/>
  <c r="G42" i="21"/>
  <c r="F42" i="21"/>
  <c r="AL42" i="21"/>
  <c r="AJ42" i="21"/>
  <c r="AK42" i="21"/>
  <c r="AI42" i="21"/>
  <c r="AH42" i="21"/>
  <c r="AI86" i="21"/>
  <c r="AH86" i="21"/>
  <c r="AD86" i="21"/>
  <c r="AJ86" i="21"/>
  <c r="AG86" i="21"/>
  <c r="AF86" i="21"/>
  <c r="AE86" i="21"/>
  <c r="AC86" i="21"/>
  <c r="AB86" i="21"/>
  <c r="AA86" i="21"/>
  <c r="Y86" i="21"/>
  <c r="AO12" i="21"/>
  <c r="AN6" i="21"/>
  <c r="AH82" i="21"/>
  <c r="AC42" i="21"/>
  <c r="AE58" i="21"/>
  <c r="AD58" i="21"/>
  <c r="Z58" i="21"/>
  <c r="F58" i="21"/>
  <c r="AK58" i="21"/>
  <c r="AB65" i="21"/>
  <c r="AF38" i="21"/>
  <c r="F75" i="21"/>
  <c r="AK75" i="21"/>
  <c r="AI75" i="21"/>
  <c r="AH75" i="21"/>
  <c r="AG75" i="21"/>
  <c r="AF75" i="21"/>
  <c r="AE75" i="21"/>
  <c r="AD75" i="21"/>
  <c r="AA75" i="21"/>
  <c r="AK105" i="21"/>
  <c r="AB58" i="21"/>
  <c r="Y75" i="21"/>
  <c r="AC87" i="21"/>
  <c r="AC95" i="21"/>
  <c r="AH79" i="21"/>
  <c r="AG79" i="21"/>
  <c r="AC79" i="21"/>
  <c r="AL79" i="21"/>
  <c r="AI79" i="21"/>
  <c r="AK79" i="21"/>
  <c r="AJ79" i="21"/>
  <c r="AF79" i="21"/>
  <c r="AE79" i="21"/>
  <c r="AD79" i="21"/>
  <c r="AA79" i="21"/>
  <c r="F79" i="21"/>
  <c r="AH95" i="21"/>
  <c r="AC14" i="21"/>
  <c r="AH19" i="21"/>
  <c r="AB24" i="21"/>
  <c r="AE27" i="21"/>
  <c r="AJ30" i="21"/>
  <c r="AH32" i="21"/>
  <c r="Z34" i="21"/>
  <c r="AK37" i="21"/>
  <c r="AI39" i="21"/>
  <c r="AJ41" i="21"/>
  <c r="AG43" i="21"/>
  <c r="AK48" i="21"/>
  <c r="AA50" i="21"/>
  <c r="Z50" i="21"/>
  <c r="F50" i="21"/>
  <c r="AL50" i="21"/>
  <c r="AK50" i="21"/>
  <c r="AJ50" i="21"/>
  <c r="AA61" i="21"/>
  <c r="AB68" i="21"/>
  <c r="Y79" i="21"/>
  <c r="AE91" i="21"/>
  <c r="AL107" i="21"/>
  <c r="AK107" i="21"/>
  <c r="AJ107" i="21"/>
  <c r="AG107" i="21"/>
  <c r="AI107" i="21"/>
  <c r="AH107" i="21"/>
  <c r="AF107" i="21"/>
  <c r="AE107" i="21"/>
  <c r="AD107" i="21"/>
  <c r="AC107" i="21"/>
  <c r="AB107" i="21"/>
  <c r="Z107" i="21"/>
  <c r="AD31" i="21"/>
  <c r="AC31" i="21"/>
  <c r="Y31" i="21"/>
  <c r="AL31" i="21"/>
  <c r="AK31" i="21"/>
  <c r="AJ31" i="21"/>
  <c r="AI31" i="21"/>
  <c r="Z42" i="21"/>
  <c r="Z45" i="21"/>
  <c r="AF65" i="21"/>
  <c r="AE65" i="21"/>
  <c r="AA65" i="21"/>
  <c r="AL65" i="21"/>
  <c r="AK65" i="21"/>
  <c r="AI65" i="21"/>
  <c r="AK80" i="21"/>
  <c r="AJ80" i="21"/>
  <c r="AF80" i="21"/>
  <c r="AL80" i="21"/>
  <c r="AH80" i="21"/>
  <c r="AB80" i="21"/>
  <c r="AA18" i="21"/>
  <c r="AB45" i="21"/>
  <c r="Y65" i="21"/>
  <c r="Z82" i="21"/>
  <c r="Y94" i="21"/>
  <c r="Y35" i="21"/>
  <c r="AK45" i="21"/>
  <c r="AC18" i="21"/>
  <c r="AJ26" i="21"/>
  <c r="AE42" i="21"/>
  <c r="AD65" i="21"/>
  <c r="Y9" i="21"/>
  <c r="AE80" i="21"/>
  <c r="AJ75" i="21"/>
  <c r="AG9" i="21"/>
  <c r="AF19" i="21"/>
  <c r="AD27" i="21"/>
  <c r="AI30" i="21"/>
  <c r="AE32" i="21"/>
  <c r="AF39" i="21"/>
  <c r="AH41" i="21"/>
  <c r="AF43" i="21"/>
  <c r="AA68" i="21"/>
  <c r="F15" i="21"/>
  <c r="F16" i="21"/>
  <c r="F10" i="21"/>
  <c r="AD14" i="21"/>
  <c r="F18" i="21"/>
  <c r="AI19" i="21"/>
  <c r="AC24" i="21"/>
  <c r="AF27" i="21"/>
  <c r="AK30" i="21"/>
  <c r="AI32" i="21"/>
  <c r="AA34" i="21"/>
  <c r="AL37" i="21"/>
  <c r="AJ39" i="21"/>
  <c r="AK41" i="21"/>
  <c r="AH43" i="21"/>
  <c r="F45" i="21"/>
  <c r="AL48" i="21"/>
  <c r="Y50" i="21"/>
  <c r="AL54" i="21"/>
  <c r="AH54" i="21"/>
  <c r="F54" i="21"/>
  <c r="AK54" i="21"/>
  <c r="AB57" i="21"/>
  <c r="AA57" i="21"/>
  <c r="G57" i="21"/>
  <c r="AL57" i="21"/>
  <c r="AJ57" i="21"/>
  <c r="AK57" i="21"/>
  <c r="AI57" i="21"/>
  <c r="AH57" i="21"/>
  <c r="AG57" i="21"/>
  <c r="AE57" i="21"/>
  <c r="AB61" i="21"/>
  <c r="AC68" i="21"/>
  <c r="Z79" i="21"/>
  <c r="AF91" i="21"/>
  <c r="F105" i="21"/>
  <c r="Y107" i="21"/>
  <c r="AK86" i="21"/>
  <c r="Z94" i="21"/>
  <c r="Z13" i="21"/>
  <c r="Y13" i="21"/>
  <c r="AF13" i="21"/>
  <c r="AG13" i="21"/>
  <c r="AD13" i="21"/>
  <c r="AB31" i="21"/>
  <c r="AA13" i="21"/>
  <c r="AK26" i="21"/>
  <c r="AD42" i="21"/>
  <c r="AC94" i="21"/>
  <c r="AA58" i="21"/>
  <c r="F95" i="21"/>
  <c r="AK95" i="21"/>
  <c r="G95" i="21"/>
  <c r="AL95" i="21"/>
  <c r="AI95" i="21"/>
  <c r="AD95" i="21"/>
  <c r="AI46" i="21"/>
  <c r="AH46" i="21"/>
  <c r="AD46" i="21"/>
  <c r="AL46" i="21"/>
  <c r="AK46" i="21"/>
  <c r="AJ46" i="21"/>
  <c r="AG35" i="21"/>
  <c r="AD9" i="21"/>
  <c r="AJ37" i="21"/>
  <c r="F8" i="21"/>
  <c r="AF8" i="21"/>
  <c r="AG8" i="21"/>
  <c r="AD8" i="21"/>
  <c r="AJ19" i="21"/>
  <c r="AF24" i="21"/>
  <c r="AL30" i="21"/>
  <c r="AJ32" i="21"/>
  <c r="AB34" i="21"/>
  <c r="F38" i="21"/>
  <c r="AK39" i="21"/>
  <c r="AL41" i="21"/>
  <c r="AI43" i="21"/>
  <c r="G45" i="21"/>
  <c r="AB50" i="21"/>
  <c r="AC61" i="21"/>
  <c r="AE68" i="21"/>
  <c r="AB79" i="21"/>
  <c r="AH91" i="21"/>
  <c r="G105" i="21"/>
  <c r="AA107" i="21"/>
  <c r="AG72" i="21"/>
  <c r="AF72" i="21"/>
  <c r="AB72" i="21"/>
  <c r="Z83" i="21"/>
  <c r="Y83" i="21"/>
  <c r="AL106" i="21"/>
  <c r="AL67" i="21"/>
  <c r="AK67" i="21"/>
  <c r="AG67" i="21"/>
  <c r="AD72" i="21"/>
  <c r="AE83" i="21"/>
  <c r="AB97" i="21"/>
  <c r="AA97" i="21"/>
  <c r="Z97" i="21"/>
  <c r="G97" i="21"/>
  <c r="AK100" i="21"/>
  <c r="AJ100" i="21"/>
  <c r="AI100" i="21"/>
  <c r="AF100" i="21"/>
  <c r="AG52" i="21"/>
  <c r="AF52" i="21"/>
  <c r="AB52" i="21"/>
  <c r="Z63" i="21"/>
  <c r="Y63" i="21"/>
  <c r="Z67" i="21"/>
  <c r="AH72" i="21"/>
  <c r="AG83" i="21"/>
  <c r="AJ93" i="21"/>
  <c r="AI93" i="21"/>
  <c r="AE93" i="21"/>
  <c r="F20" i="21"/>
  <c r="AJ33" i="21"/>
  <c r="AI33" i="21"/>
  <c r="AE33" i="21"/>
  <c r="F40" i="21"/>
  <c r="Y52" i="21"/>
  <c r="AA63" i="21"/>
  <c r="AA67" i="21"/>
  <c r="AI72" i="21"/>
  <c r="AL74" i="21"/>
  <c r="AH74" i="21"/>
  <c r="AE78" i="21"/>
  <c r="AD78" i="21"/>
  <c r="Z78" i="21"/>
  <c r="F81" i="21"/>
  <c r="AH83" i="21"/>
  <c r="F85" i="21"/>
  <c r="Y93" i="21"/>
  <c r="AD97" i="21"/>
  <c r="AA100" i="21"/>
  <c r="F106" i="21"/>
  <c r="G20" i="21"/>
  <c r="G40" i="21"/>
  <c r="Z52" i="21"/>
  <c r="F55" i="21"/>
  <c r="AK55" i="21"/>
  <c r="AH59" i="21"/>
  <c r="AG59" i="21"/>
  <c r="AC59" i="21"/>
  <c r="AB63" i="21"/>
  <c r="AB67" i="21"/>
  <c r="AJ72" i="21"/>
  <c r="G81" i="21"/>
  <c r="AI83" i="21"/>
  <c r="G85" i="21"/>
  <c r="Z93" i="21"/>
  <c r="AE97" i="21"/>
  <c r="AB100" i="21"/>
  <c r="G106" i="21"/>
  <c r="AA52" i="21"/>
  <c r="AK72" i="21"/>
  <c r="AJ83" i="21"/>
  <c r="AA93" i="21"/>
  <c r="AF97" i="21"/>
  <c r="Y20" i="21"/>
  <c r="AF25" i="21"/>
  <c r="AE25" i="21"/>
  <c r="AA25" i="21"/>
  <c r="AA33" i="21"/>
  <c r="Y40" i="21"/>
  <c r="AC52" i="21"/>
  <c r="Z55" i="21"/>
  <c r="Z59" i="21"/>
  <c r="G62" i="21"/>
  <c r="F62" i="21"/>
  <c r="AL62" i="21"/>
  <c r="AD63" i="21"/>
  <c r="AI66" i="21"/>
  <c r="AH66" i="21"/>
  <c r="AD66" i="21"/>
  <c r="AD67" i="21"/>
  <c r="AA70" i="21"/>
  <c r="Z70" i="21"/>
  <c r="F70" i="21"/>
  <c r="AL72" i="21"/>
  <c r="AA74" i="21"/>
  <c r="AB78" i="21"/>
  <c r="Y81" i="21"/>
  <c r="AK83" i="21"/>
  <c r="G88" i="21"/>
  <c r="AB93" i="21"/>
  <c r="AG97" i="21"/>
  <c r="AD100" i="21"/>
  <c r="G102" i="21"/>
  <c r="F102" i="21"/>
  <c r="AL102" i="21"/>
  <c r="AC63" i="21"/>
  <c r="AF85" i="21"/>
  <c r="AE85" i="21"/>
  <c r="AA85" i="21"/>
  <c r="AC100" i="21"/>
  <c r="AI106" i="21"/>
  <c r="AH106" i="21"/>
  <c r="AG106" i="21"/>
  <c r="AD106" i="21"/>
  <c r="AD16" i="21"/>
  <c r="Z16" i="21"/>
  <c r="Z20" i="21"/>
  <c r="AB33" i="21"/>
  <c r="AL47" i="21"/>
  <c r="AK47" i="21"/>
  <c r="AG47" i="21"/>
  <c r="AD52" i="21"/>
  <c r="AA55" i="21"/>
  <c r="AA59" i="21"/>
  <c r="AE63" i="21"/>
  <c r="AE67" i="21"/>
  <c r="AB74" i="21"/>
  <c r="AC78" i="21"/>
  <c r="Z81" i="21"/>
  <c r="AL83" i="21"/>
  <c r="Z85" i="21"/>
  <c r="AC93" i="21"/>
  <c r="AH97" i="21"/>
  <c r="AH99" i="21"/>
  <c r="AG99" i="21"/>
  <c r="AF99" i="21"/>
  <c r="AC99" i="21"/>
  <c r="AE100" i="21"/>
  <c r="Y102" i="21"/>
  <c r="Z106" i="21"/>
  <c r="AK40" i="21"/>
  <c r="AJ40" i="21"/>
  <c r="AF40" i="21"/>
  <c r="AC67" i="21"/>
  <c r="Z10" i="21"/>
  <c r="Y10" i="21"/>
  <c r="AA10" i="21"/>
  <c r="Y11" i="21"/>
  <c r="Y16" i="21"/>
  <c r="AA20" i="21"/>
  <c r="Z25" i="21"/>
  <c r="AC33" i="21"/>
  <c r="AA40" i="21"/>
  <c r="Y47" i="21"/>
  <c r="AD51" i="21"/>
  <c r="AC51" i="21"/>
  <c r="Y51" i="21"/>
  <c r="AE52" i="21"/>
  <c r="AB55" i="21"/>
  <c r="AB59" i="21"/>
  <c r="Z62" i="21"/>
  <c r="AF63" i="21"/>
  <c r="Z66" i="21"/>
  <c r="AF67" i="21"/>
  <c r="AB70" i="21"/>
  <c r="AC74" i="21"/>
  <c r="AB77" i="21"/>
  <c r="AA77" i="21"/>
  <c r="G77" i="21"/>
  <c r="AF78" i="21"/>
  <c r="AA81" i="21"/>
  <c r="AB85" i="21"/>
  <c r="Y88" i="21"/>
  <c r="AG92" i="21"/>
  <c r="AF92" i="21"/>
  <c r="AB92" i="21"/>
  <c r="AD93" i="21"/>
  <c r="AI97" i="21"/>
  <c r="Y99" i="21"/>
  <c r="AG100" i="21"/>
  <c r="Z102" i="21"/>
  <c r="AA106" i="21"/>
  <c r="AB15" i="21"/>
  <c r="AB44" i="21"/>
  <c r="AB64" i="21"/>
  <c r="AB84" i="21"/>
  <c r="Y103" i="21"/>
  <c r="AB104" i="21"/>
  <c r="C11" i="8"/>
  <c r="D62" i="10"/>
  <c r="E62" i="10"/>
  <c r="F62" i="10"/>
  <c r="G62" i="10"/>
  <c r="H62" i="10"/>
  <c r="I62" i="10"/>
  <c r="C63" i="10"/>
  <c r="C64" i="10"/>
  <c r="C62" i="10"/>
  <c r="C61" i="10"/>
  <c r="B1" i="10"/>
  <c r="B1" i="9"/>
  <c r="B39" i="18"/>
  <c r="A39" i="18"/>
  <c r="B38" i="18"/>
  <c r="A38" i="18"/>
  <c r="B37" i="18"/>
  <c r="E38" i="8"/>
  <c r="O34" i="10" s="1"/>
  <c r="E40" i="8"/>
  <c r="O36" i="10" s="1"/>
  <c r="E41" i="8"/>
  <c r="O37" i="10" s="1"/>
  <c r="E42" i="8"/>
  <c r="O38" i="10" s="1"/>
  <c r="E43" i="8"/>
  <c r="O39" i="10" s="1"/>
  <c r="E44" i="8"/>
  <c r="O40" i="10" s="1"/>
  <c r="E45" i="8"/>
  <c r="O41" i="10" s="1"/>
  <c r="E46" i="8"/>
  <c r="O42" i="10" s="1"/>
  <c r="E47" i="8"/>
  <c r="O43" i="10" s="1"/>
  <c r="E48" i="8"/>
  <c r="O44" i="10" s="1"/>
  <c r="E49" i="8"/>
  <c r="O45" i="10" s="1"/>
  <c r="E50" i="8"/>
  <c r="O46" i="10" s="1"/>
  <c r="E51" i="8"/>
  <c r="O47" i="10" s="1"/>
  <c r="E52" i="8"/>
  <c r="O48" i="10" s="1"/>
  <c r="E53" i="8"/>
  <c r="O49" i="10" s="1"/>
  <c r="E54" i="8"/>
  <c r="O50" i="10" s="1"/>
  <c r="E55" i="8"/>
  <c r="O51" i="10" s="1"/>
  <c r="E56" i="8"/>
  <c r="O52" i="10" s="1"/>
  <c r="E57" i="8"/>
  <c r="O53" i="10" s="1"/>
  <c r="E58" i="8"/>
  <c r="O54" i="10" s="1"/>
  <c r="E59" i="8"/>
  <c r="O55" i="10" s="1"/>
  <c r="E60" i="8"/>
  <c r="O56" i="10" s="1"/>
  <c r="A1" i="10"/>
  <c r="N23" i="8"/>
  <c r="H20" i="9" s="1"/>
  <c r="I59" i="9"/>
  <c r="G5" i="18"/>
  <c r="A1" i="9"/>
  <c r="AC5" i="21" l="1"/>
  <c r="AB5" i="21"/>
  <c r="AO6" i="21"/>
  <c r="AG5" i="21"/>
  <c r="AP6" i="21" s="1"/>
  <c r="AQ6" i="21" s="1"/>
  <c r="AF5" i="21"/>
  <c r="AE13" i="21"/>
  <c r="AH13" i="21" s="1"/>
  <c r="AE15" i="21"/>
  <c r="AH15" i="21" s="1"/>
  <c r="AE14" i="21"/>
  <c r="AH14" i="21" s="1"/>
  <c r="AD5" i="21"/>
  <c r="AQ10" i="21" s="1"/>
  <c r="AB3" i="8"/>
  <c r="AB2" i="8"/>
  <c r="AE5" i="21" l="1"/>
  <c r="AO7" i="21" s="1"/>
  <c r="AH5" i="21"/>
  <c r="AP7" i="21"/>
  <c r="AQ7" i="21" s="1"/>
  <c r="AO15" i="21"/>
  <c r="N11" i="21"/>
  <c r="M11" i="21"/>
  <c r="L11" i="21"/>
  <c r="L12" i="21" s="1"/>
  <c r="W8" i="8"/>
  <c r="O11" i="21" l="1"/>
  <c r="AO16" i="21"/>
  <c r="AO17" i="21" s="1"/>
  <c r="AP22" i="21" s="1"/>
  <c r="K11" i="21"/>
  <c r="T12" i="8"/>
  <c r="Q13" i="8"/>
  <c r="N19" i="8" s="1"/>
  <c r="F10" i="8"/>
  <c r="K12" i="21" l="1"/>
  <c r="L15" i="21"/>
  <c r="L16" i="21"/>
  <c r="G11" i="21"/>
  <c r="G14" i="21"/>
  <c r="G15" i="21"/>
  <c r="G13" i="21"/>
  <c r="G17" i="21"/>
  <c r="G18" i="21"/>
  <c r="G10" i="21"/>
  <c r="G12" i="21"/>
  <c r="G16" i="21"/>
  <c r="G9" i="21"/>
  <c r="G8" i="21"/>
  <c r="E4" i="9"/>
  <c r="AK14" i="21" l="1"/>
  <c r="AL14" i="21"/>
  <c r="AL16" i="21"/>
  <c r="AK16" i="21"/>
  <c r="AK8" i="21"/>
  <c r="AL8" i="21"/>
  <c r="AK10" i="21"/>
  <c r="AL10" i="21"/>
  <c r="AL9" i="21"/>
  <c r="AK9" i="21"/>
  <c r="AK12" i="21"/>
  <c r="AL12" i="21"/>
  <c r="AL18" i="21"/>
  <c r="AK18" i="21"/>
  <c r="AL17" i="21"/>
  <c r="AK17" i="21"/>
  <c r="AL13" i="21"/>
  <c r="AK13" i="21"/>
  <c r="AL15" i="21"/>
  <c r="AK15" i="21"/>
  <c r="AL11" i="21"/>
  <c r="AK11" i="21"/>
  <c r="K40" i="9"/>
  <c r="N40" i="9"/>
  <c r="O40" i="9"/>
  <c r="P40" i="9"/>
  <c r="O42" i="8"/>
  <c r="I40" i="9" s="1"/>
  <c r="N42" i="8"/>
  <c r="AJ18" i="21" l="1"/>
  <c r="AI18" i="21"/>
  <c r="AJ16" i="21"/>
  <c r="AI16" i="21"/>
  <c r="AI11" i="21"/>
  <c r="AJ11" i="21"/>
  <c r="AI15" i="21"/>
  <c r="AJ15" i="21"/>
  <c r="AI13" i="21"/>
  <c r="AJ13" i="21"/>
  <c r="AJ17" i="21"/>
  <c r="AI17" i="21"/>
  <c r="AI12" i="21"/>
  <c r="AJ12" i="21"/>
  <c r="AJ9" i="21"/>
  <c r="AI9" i="21"/>
  <c r="AJ10" i="21"/>
  <c r="AI10" i="21"/>
  <c r="AK5" i="21"/>
  <c r="AJ8" i="21"/>
  <c r="AI8" i="21"/>
  <c r="AI14" i="21"/>
  <c r="AJ14" i="21"/>
  <c r="P6" i="9"/>
  <c r="Q6" i="9"/>
  <c r="R13" i="8"/>
  <c r="AI5" i="21" l="1"/>
  <c r="AO14" i="21" s="1"/>
  <c r="AP24" i="21" s="1"/>
  <c r="H16" i="9"/>
  <c r="U19" i="8"/>
  <c r="V19" i="8"/>
  <c r="P1" i="8" l="1"/>
  <c r="P3" i="8" s="1"/>
  <c r="C39" i="8" l="1"/>
  <c r="C47" i="8"/>
  <c r="D54" i="8"/>
  <c r="N50" i="10" s="1"/>
  <c r="D13" i="8"/>
  <c r="D33" i="8"/>
  <c r="D56" i="8"/>
  <c r="N52" i="10" s="1"/>
  <c r="D49" i="8"/>
  <c r="N45" i="10" s="1"/>
  <c r="D57" i="8"/>
  <c r="N53" i="10" s="1"/>
  <c r="D50" i="8"/>
  <c r="N46" i="10" s="1"/>
  <c r="D58" i="8"/>
  <c r="N54" i="10" s="1"/>
  <c r="C52" i="8"/>
  <c r="D52" i="8"/>
  <c r="N48" i="10" s="1"/>
  <c r="D45" i="8"/>
  <c r="N41" i="10" s="1"/>
  <c r="D29" i="8"/>
  <c r="D39" i="8"/>
  <c r="N35" i="10" s="1"/>
  <c r="D47" i="8"/>
  <c r="N43" i="10" s="1"/>
  <c r="C55" i="8"/>
  <c r="H55" i="8" s="1"/>
  <c r="I55" i="8" s="1"/>
  <c r="D14" i="8"/>
  <c r="N10" i="10" s="1"/>
  <c r="D34" i="8"/>
  <c r="N30" i="10" s="1"/>
  <c r="C48" i="8"/>
  <c r="D36" i="8"/>
  <c r="D19" i="8"/>
  <c r="D20" i="8"/>
  <c r="N16" i="10" s="1"/>
  <c r="C42" i="8"/>
  <c r="C58" i="8"/>
  <c r="D24" i="8"/>
  <c r="N20" i="10" s="1"/>
  <c r="D51" i="8"/>
  <c r="D38" i="8"/>
  <c r="N34" i="10" s="1"/>
  <c r="D46" i="8"/>
  <c r="N42" i="10" s="1"/>
  <c r="D31" i="8"/>
  <c r="N27" i="10" s="1"/>
  <c r="C40" i="8"/>
  <c r="D55" i="8"/>
  <c r="N51" i="10" s="1"/>
  <c r="D15" i="8"/>
  <c r="N11" i="10" s="1"/>
  <c r="D35" i="8"/>
  <c r="N31" i="10" s="1"/>
  <c r="D16" i="8"/>
  <c r="N12" i="10" s="1"/>
  <c r="C49" i="8"/>
  <c r="D21" i="8"/>
  <c r="N17" i="10" s="1"/>
  <c r="C59" i="8"/>
  <c r="C60" i="8"/>
  <c r="C53" i="8"/>
  <c r="C46" i="8"/>
  <c r="D40" i="8"/>
  <c r="N36" i="10" s="1"/>
  <c r="C57" i="8"/>
  <c r="D42" i="8"/>
  <c r="N38" i="10" s="1"/>
  <c r="C43" i="8"/>
  <c r="D43" i="8"/>
  <c r="N39" i="10" s="1"/>
  <c r="D25" i="8"/>
  <c r="D44" i="8"/>
  <c r="N40" i="10" s="1"/>
  <c r="D60" i="8"/>
  <c r="N56" i="10" s="1"/>
  <c r="C38" i="8"/>
  <c r="D53" i="8"/>
  <c r="N49" i="10" s="1"/>
  <c r="C54" i="8"/>
  <c r="D48" i="8"/>
  <c r="N44" i="10" s="1"/>
  <c r="C56" i="8"/>
  <c r="D17" i="8"/>
  <c r="D37" i="8"/>
  <c r="N33" i="10" s="1"/>
  <c r="C41" i="8"/>
  <c r="D18" i="8"/>
  <c r="N14" i="10" s="1"/>
  <c r="D41" i="8"/>
  <c r="N37" i="10" s="1"/>
  <c r="C50" i="8"/>
  <c r="D22" i="8"/>
  <c r="D23" i="8"/>
  <c r="C51" i="8"/>
  <c r="D59" i="8"/>
  <c r="N55" i="10" s="1"/>
  <c r="D26" i="8"/>
  <c r="D27" i="8"/>
  <c r="D30" i="8"/>
  <c r="D32" i="8"/>
  <c r="N28" i="10" s="1"/>
  <c r="C44" i="8"/>
  <c r="C45" i="8"/>
  <c r="D28" i="8"/>
  <c r="N24" i="10" s="1"/>
  <c r="D11" i="8"/>
  <c r="N7" i="10" s="1"/>
  <c r="D12" i="8"/>
  <c r="C12" i="8"/>
  <c r="C16" i="8"/>
  <c r="H16" i="8" s="1"/>
  <c r="C20" i="8"/>
  <c r="C24" i="8"/>
  <c r="H24" i="8" s="1"/>
  <c r="C28" i="8"/>
  <c r="H28" i="8" s="1"/>
  <c r="C32" i="8"/>
  <c r="H32" i="8" s="1"/>
  <c r="C36" i="8"/>
  <c r="H36" i="8" s="1"/>
  <c r="E48" i="9"/>
  <c r="N32" i="10"/>
  <c r="C13" i="8"/>
  <c r="C21" i="8"/>
  <c r="C25" i="8"/>
  <c r="C29" i="8"/>
  <c r="C33" i="8"/>
  <c r="H33" i="8" s="1"/>
  <c r="C37" i="8"/>
  <c r="N18" i="10"/>
  <c r="N26" i="10"/>
  <c r="N9" i="10"/>
  <c r="N29" i="10"/>
  <c r="N22" i="10"/>
  <c r="N19" i="10"/>
  <c r="C14" i="8"/>
  <c r="C18" i="8"/>
  <c r="C22" i="8"/>
  <c r="H22" i="8" s="1"/>
  <c r="C26" i="8"/>
  <c r="H26" i="8" s="1"/>
  <c r="C30" i="8"/>
  <c r="H30" i="8" s="1"/>
  <c r="C34" i="8"/>
  <c r="C15" i="8"/>
  <c r="C19" i="8"/>
  <c r="C23" i="8"/>
  <c r="H23" i="8" s="1"/>
  <c r="C27" i="8"/>
  <c r="C31" i="8"/>
  <c r="C35" i="8"/>
  <c r="J55" i="8" l="1"/>
  <c r="K55" i="8"/>
  <c r="S51" i="10" s="1"/>
  <c r="R51" i="10"/>
  <c r="H14" i="8"/>
  <c r="H53" i="8"/>
  <c r="I53" i="8" s="1"/>
  <c r="H59" i="8"/>
  <c r="I59" i="8" s="1"/>
  <c r="H41" i="8"/>
  <c r="I41" i="8" s="1"/>
  <c r="H49" i="8"/>
  <c r="I49" i="8" s="1"/>
  <c r="H56" i="8"/>
  <c r="I56" i="8" s="1"/>
  <c r="H54" i="8"/>
  <c r="I54" i="8" s="1"/>
  <c r="H31" i="8"/>
  <c r="H58" i="8"/>
  <c r="I58" i="8" s="1"/>
  <c r="H51" i="8"/>
  <c r="I51" i="8" s="1"/>
  <c r="H57" i="8"/>
  <c r="I57" i="8" s="1"/>
  <c r="H50" i="8"/>
  <c r="I50" i="8" s="1"/>
  <c r="H52" i="8"/>
  <c r="I52" i="8" s="1"/>
  <c r="H45" i="8"/>
  <c r="I45" i="8" s="1"/>
  <c r="H44" i="8"/>
  <c r="I44" i="8" s="1"/>
  <c r="H29" i="8"/>
  <c r="H43" i="8"/>
  <c r="I43" i="8" s="1"/>
  <c r="H42" i="8"/>
  <c r="I42" i="8" s="1"/>
  <c r="H47" i="8"/>
  <c r="I47" i="8" s="1"/>
  <c r="H48" i="8"/>
  <c r="I48" i="8" s="1"/>
  <c r="H60" i="8"/>
  <c r="I60" i="8" s="1"/>
  <c r="H18" i="8"/>
  <c r="H40" i="8"/>
  <c r="I40" i="8" s="1"/>
  <c r="H38" i="8"/>
  <c r="I38" i="8" s="1"/>
  <c r="H37" i="8"/>
  <c r="H27" i="8"/>
  <c r="H13" i="8"/>
  <c r="H34" i="8"/>
  <c r="H46" i="8"/>
  <c r="I46" i="8" s="1"/>
  <c r="H39" i="8"/>
  <c r="I39" i="8" s="1"/>
  <c r="M28" i="10"/>
  <c r="A32" i="8"/>
  <c r="L28" i="10" s="1"/>
  <c r="A55" i="8"/>
  <c r="L51" i="10" s="1"/>
  <c r="F55" i="8"/>
  <c r="P51" i="10" s="1"/>
  <c r="G55" i="8"/>
  <c r="Q51" i="10" s="1"/>
  <c r="M51" i="10"/>
  <c r="M16" i="10"/>
  <c r="A20" i="8"/>
  <c r="L16" i="10" s="1"/>
  <c r="M8" i="10"/>
  <c r="A12" i="8"/>
  <c r="L8" i="10" s="1"/>
  <c r="M33" i="10"/>
  <c r="A37" i="8"/>
  <c r="L33" i="10" s="1"/>
  <c r="M25" i="10"/>
  <c r="A29" i="8"/>
  <c r="L25" i="10" s="1"/>
  <c r="A44" i="8"/>
  <c r="L40" i="10" s="1"/>
  <c r="M40" i="10"/>
  <c r="G44" i="8"/>
  <c r="Q40" i="10" s="1"/>
  <c r="F44" i="8"/>
  <c r="P40" i="10" s="1"/>
  <c r="M54" i="10"/>
  <c r="A58" i="8"/>
  <c r="L54" i="10" s="1"/>
  <c r="G58" i="8"/>
  <c r="Q54" i="10" s="1"/>
  <c r="F58" i="8"/>
  <c r="P54" i="10" s="1"/>
  <c r="A35" i="8"/>
  <c r="L31" i="10" s="1"/>
  <c r="M44" i="10"/>
  <c r="G48" i="8"/>
  <c r="Q44" i="10" s="1"/>
  <c r="F48" i="8"/>
  <c r="P44" i="10" s="1"/>
  <c r="A48" i="8"/>
  <c r="L44" i="10" s="1"/>
  <c r="M19" i="10"/>
  <c r="A23" i="8"/>
  <c r="L19" i="10" s="1"/>
  <c r="M12" i="10"/>
  <c r="A16" i="8"/>
  <c r="L12" i="10" s="1"/>
  <c r="M52" i="10"/>
  <c r="G56" i="8"/>
  <c r="Q52" i="10" s="1"/>
  <c r="A56" i="8"/>
  <c r="L52" i="10" s="1"/>
  <c r="F56" i="8"/>
  <c r="P52" i="10" s="1"/>
  <c r="M30" i="10"/>
  <c r="A34" i="8"/>
  <c r="L30" i="10" s="1"/>
  <c r="M17" i="10"/>
  <c r="A21" i="8"/>
  <c r="L17" i="10" s="1"/>
  <c r="M38" i="10"/>
  <c r="A42" i="8"/>
  <c r="L38" i="10" s="1"/>
  <c r="G42" i="8"/>
  <c r="Q38" i="10" s="1"/>
  <c r="F42" i="8"/>
  <c r="P38" i="10" s="1"/>
  <c r="M46" i="10"/>
  <c r="A50" i="8"/>
  <c r="L46" i="10" s="1"/>
  <c r="F50" i="8"/>
  <c r="P46" i="10" s="1"/>
  <c r="G50" i="8"/>
  <c r="Q46" i="10" s="1"/>
  <c r="M24" i="10"/>
  <c r="A28" i="8"/>
  <c r="L24" i="10" s="1"/>
  <c r="M45" i="10"/>
  <c r="G49" i="8"/>
  <c r="Q45" i="10" s="1"/>
  <c r="A49" i="8"/>
  <c r="L45" i="10" s="1"/>
  <c r="F49" i="8"/>
  <c r="P45" i="10" s="1"/>
  <c r="M22" i="10"/>
  <c r="A26" i="8"/>
  <c r="L22" i="10" s="1"/>
  <c r="M36" i="10"/>
  <c r="A40" i="8"/>
  <c r="L36" i="10" s="1"/>
  <c r="F40" i="8"/>
  <c r="P36" i="10" s="1"/>
  <c r="G40" i="8"/>
  <c r="Q36" i="10" s="1"/>
  <c r="M21" i="10"/>
  <c r="A25" i="8"/>
  <c r="L21" i="10" s="1"/>
  <c r="M41" i="10"/>
  <c r="G45" i="8"/>
  <c r="Q41" i="10" s="1"/>
  <c r="F45" i="8"/>
  <c r="P41" i="10" s="1"/>
  <c r="A45" i="8"/>
  <c r="L41" i="10" s="1"/>
  <c r="M9" i="10"/>
  <c r="A13" i="8"/>
  <c r="L9" i="10" s="1"/>
  <c r="A43" i="8"/>
  <c r="L39" i="10" s="1"/>
  <c r="G43" i="8"/>
  <c r="Q39" i="10" s="1"/>
  <c r="F43" i="8"/>
  <c r="P39" i="10" s="1"/>
  <c r="M39" i="10"/>
  <c r="A51" i="8"/>
  <c r="L47" i="10" s="1"/>
  <c r="G51" i="8"/>
  <c r="Q47" i="10" s="1"/>
  <c r="M47" i="10"/>
  <c r="M53" i="10"/>
  <c r="G57" i="8"/>
  <c r="Q53" i="10" s="1"/>
  <c r="A57" i="8"/>
  <c r="L53" i="10" s="1"/>
  <c r="F57" i="8"/>
  <c r="P53" i="10" s="1"/>
  <c r="F53" i="8"/>
  <c r="P49" i="10" s="1"/>
  <c r="G53" i="8"/>
  <c r="Q49" i="10" s="1"/>
  <c r="M49" i="10"/>
  <c r="A53" i="8"/>
  <c r="L49" i="10" s="1"/>
  <c r="M27" i="10"/>
  <c r="A31" i="8"/>
  <c r="L27" i="10" s="1"/>
  <c r="M23" i="10"/>
  <c r="A27" i="8"/>
  <c r="L23" i="10" s="1"/>
  <c r="M20" i="10"/>
  <c r="A24" i="8"/>
  <c r="L20" i="10" s="1"/>
  <c r="M15" i="10"/>
  <c r="A19" i="8"/>
  <c r="L15" i="10" s="1"/>
  <c r="M11" i="10"/>
  <c r="A15" i="8"/>
  <c r="L11" i="10" s="1"/>
  <c r="M26" i="10"/>
  <c r="A30" i="8"/>
  <c r="L26" i="10" s="1"/>
  <c r="G54" i="8"/>
  <c r="Q50" i="10" s="1"/>
  <c r="M50" i="10"/>
  <c r="A54" i="8"/>
  <c r="L50" i="10" s="1"/>
  <c r="F54" i="8"/>
  <c r="P50" i="10" s="1"/>
  <c r="G52" i="8"/>
  <c r="Q48" i="10" s="1"/>
  <c r="M48" i="10"/>
  <c r="A52" i="8"/>
  <c r="L48" i="10" s="1"/>
  <c r="F52" i="8"/>
  <c r="P48" i="10" s="1"/>
  <c r="M18" i="10"/>
  <c r="A22" i="8"/>
  <c r="L18" i="10" s="1"/>
  <c r="M14" i="10"/>
  <c r="A18" i="8"/>
  <c r="L14" i="10" s="1"/>
  <c r="F51" i="8"/>
  <c r="P47" i="10" s="1"/>
  <c r="N47" i="10"/>
  <c r="M43" i="10"/>
  <c r="G47" i="8"/>
  <c r="Q43" i="10" s="1"/>
  <c r="F47" i="8"/>
  <c r="P43" i="10" s="1"/>
  <c r="A47" i="8"/>
  <c r="L43" i="10" s="1"/>
  <c r="M32" i="10"/>
  <c r="A36" i="8"/>
  <c r="L32" i="10" s="1"/>
  <c r="M56" i="10"/>
  <c r="G60" i="8"/>
  <c r="Q56" i="10" s="1"/>
  <c r="F60" i="8"/>
  <c r="P56" i="10" s="1"/>
  <c r="A60" i="8"/>
  <c r="L56" i="10" s="1"/>
  <c r="A59" i="8"/>
  <c r="L55" i="10" s="1"/>
  <c r="G59" i="8"/>
  <c r="Q55" i="10" s="1"/>
  <c r="F59" i="8"/>
  <c r="P55" i="10" s="1"/>
  <c r="M55" i="10"/>
  <c r="M37" i="10"/>
  <c r="A41" i="8"/>
  <c r="L37" i="10" s="1"/>
  <c r="F41" i="8"/>
  <c r="P37" i="10" s="1"/>
  <c r="G41" i="8"/>
  <c r="Q37" i="10" s="1"/>
  <c r="M29" i="10"/>
  <c r="A33" i="8"/>
  <c r="L29" i="10" s="1"/>
  <c r="G38" i="8"/>
  <c r="Q34" i="10" s="1"/>
  <c r="A38" i="8"/>
  <c r="L34" i="10" s="1"/>
  <c r="F38" i="8"/>
  <c r="P34" i="10" s="1"/>
  <c r="M34" i="10"/>
  <c r="M10" i="10"/>
  <c r="A14" i="8"/>
  <c r="L10" i="10" s="1"/>
  <c r="M7" i="10"/>
  <c r="A11" i="8"/>
  <c r="L7" i="10" s="1"/>
  <c r="M42" i="10"/>
  <c r="A46" i="8"/>
  <c r="L42" i="10" s="1"/>
  <c r="F46" i="8"/>
  <c r="P42" i="10" s="1"/>
  <c r="G46" i="8"/>
  <c r="Q42" i="10" s="1"/>
  <c r="M35" i="10"/>
  <c r="A39" i="8"/>
  <c r="L35" i="10" s="1"/>
  <c r="G39" i="8"/>
  <c r="Q35" i="10" s="1"/>
  <c r="F39" i="8"/>
  <c r="P35" i="10" s="1"/>
  <c r="E55" i="9"/>
  <c r="E37" i="9"/>
  <c r="E54" i="9"/>
  <c r="E50" i="9"/>
  <c r="E46" i="9"/>
  <c r="E44" i="9"/>
  <c r="F29" i="8"/>
  <c r="N25" i="10"/>
  <c r="F25" i="8"/>
  <c r="N21" i="10"/>
  <c r="F19" i="8"/>
  <c r="N15" i="10"/>
  <c r="F35" i="8"/>
  <c r="M31" i="10"/>
  <c r="F27" i="8"/>
  <c r="N23" i="10"/>
  <c r="F12" i="8"/>
  <c r="N8" i="10"/>
  <c r="N13" i="10"/>
  <c r="F32" i="8"/>
  <c r="F21" i="8"/>
  <c r="E43" i="9"/>
  <c r="F22" i="8"/>
  <c r="F37" i="8"/>
  <c r="F28" i="8"/>
  <c r="E42" i="9"/>
  <c r="E36" i="9"/>
  <c r="E39" i="9"/>
  <c r="F34" i="8"/>
  <c r="F23" i="8"/>
  <c r="F18" i="8"/>
  <c r="E41" i="9"/>
  <c r="E52" i="9"/>
  <c r="F30" i="8"/>
  <c r="E47" i="9"/>
  <c r="F15" i="8"/>
  <c r="F14" i="8"/>
  <c r="F33" i="8"/>
  <c r="F24" i="8"/>
  <c r="E40" i="9"/>
  <c r="E51" i="9"/>
  <c r="F11" i="8"/>
  <c r="F20" i="8"/>
  <c r="F13" i="8"/>
  <c r="F36" i="8"/>
  <c r="E49" i="9"/>
  <c r="E53" i="9"/>
  <c r="F16" i="8"/>
  <c r="E38" i="9"/>
  <c r="E35" i="9"/>
  <c r="E34" i="9"/>
  <c r="F31" i="8"/>
  <c r="F26" i="8"/>
  <c r="E45" i="9"/>
  <c r="E56" i="9"/>
  <c r="K43" i="8" l="1"/>
  <c r="S39" i="10" s="1"/>
  <c r="J43" i="8"/>
  <c r="K44" i="8"/>
  <c r="S40" i="10" s="1"/>
  <c r="J44" i="8"/>
  <c r="K45" i="8"/>
  <c r="S41" i="10" s="1"/>
  <c r="J45" i="8"/>
  <c r="J52" i="8"/>
  <c r="K52" i="8"/>
  <c r="S48" i="10" s="1"/>
  <c r="J57" i="8"/>
  <c r="K57" i="8"/>
  <c r="S53" i="10" s="1"/>
  <c r="K39" i="8"/>
  <c r="S35" i="10" s="1"/>
  <c r="J39" i="8"/>
  <c r="J58" i="8"/>
  <c r="K58" i="8"/>
  <c r="S54" i="10" s="1"/>
  <c r="J54" i="8"/>
  <c r="K54" i="8"/>
  <c r="S50" i="10" s="1"/>
  <c r="J56" i="8"/>
  <c r="K56" i="8"/>
  <c r="S52" i="10" s="1"/>
  <c r="J50" i="8"/>
  <c r="K50" i="8"/>
  <c r="S46" i="10" s="1"/>
  <c r="J51" i="8"/>
  <c r="K51" i="8"/>
  <c r="S47" i="10" s="1"/>
  <c r="K46" i="8"/>
  <c r="S42" i="10" s="1"/>
  <c r="J46" i="8"/>
  <c r="J49" i="8"/>
  <c r="K49" i="8"/>
  <c r="S45" i="10" s="1"/>
  <c r="J38" i="8"/>
  <c r="K38" i="8"/>
  <c r="S34" i="10" s="1"/>
  <c r="K41" i="8"/>
  <c r="S37" i="10" s="1"/>
  <c r="J41" i="8"/>
  <c r="K40" i="8"/>
  <c r="S36" i="10" s="1"/>
  <c r="J40" i="8"/>
  <c r="K59" i="8"/>
  <c r="S55" i="10" s="1"/>
  <c r="J59" i="8"/>
  <c r="J53" i="8"/>
  <c r="K53" i="8"/>
  <c r="S49" i="10" s="1"/>
  <c r="K60" i="8"/>
  <c r="S56" i="10" s="1"/>
  <c r="J60" i="8"/>
  <c r="K48" i="8"/>
  <c r="S44" i="10" s="1"/>
  <c r="J48" i="8"/>
  <c r="K47" i="8"/>
  <c r="S43" i="10" s="1"/>
  <c r="J47" i="8"/>
  <c r="K42" i="8"/>
  <c r="S38" i="10" s="1"/>
  <c r="J42" i="8"/>
  <c r="R48" i="10"/>
  <c r="R47" i="10"/>
  <c r="R52" i="10"/>
  <c r="R41" i="10"/>
  <c r="R34" i="10"/>
  <c r="R45" i="10"/>
  <c r="R35" i="10"/>
  <c r="R54" i="10"/>
  <c r="R50" i="10"/>
  <c r="R42" i="10"/>
  <c r="R36" i="10"/>
  <c r="R37" i="10"/>
  <c r="R55" i="10"/>
  <c r="R53" i="10"/>
  <c r="R56" i="10"/>
  <c r="R44" i="10"/>
  <c r="R43" i="10"/>
  <c r="R46" i="10"/>
  <c r="R49" i="10"/>
  <c r="R38" i="10"/>
  <c r="R40" i="10"/>
  <c r="R39" i="10"/>
  <c r="E30" i="9"/>
  <c r="P30" i="10"/>
  <c r="E9" i="9"/>
  <c r="P9" i="10"/>
  <c r="E25" i="9"/>
  <c r="P25" i="10"/>
  <c r="E17" i="9"/>
  <c r="P17" i="10"/>
  <c r="E33" i="9"/>
  <c r="P33" i="10"/>
  <c r="E16" i="9"/>
  <c r="P16" i="10"/>
  <c r="E18" i="9"/>
  <c r="P18" i="10"/>
  <c r="E20" i="9"/>
  <c r="P20" i="10"/>
  <c r="E29" i="9"/>
  <c r="P29" i="10"/>
  <c r="E10" i="9"/>
  <c r="P10" i="10"/>
  <c r="E19" i="9"/>
  <c r="P19" i="10"/>
  <c r="E12" i="9"/>
  <c r="P12" i="10"/>
  <c r="E8" i="9"/>
  <c r="P8" i="10"/>
  <c r="E11" i="9"/>
  <c r="P11" i="10"/>
  <c r="E22" i="9"/>
  <c r="P22" i="10"/>
  <c r="E31" i="9"/>
  <c r="P31" i="10"/>
  <c r="E21" i="9"/>
  <c r="P21" i="10"/>
  <c r="E32" i="9"/>
  <c r="P32" i="10"/>
  <c r="E7" i="9"/>
  <c r="P7" i="10"/>
  <c r="E26" i="9"/>
  <c r="P26" i="10"/>
  <c r="E24" i="9"/>
  <c r="P24" i="10"/>
  <c r="E28" i="9"/>
  <c r="P28" i="10"/>
  <c r="E23" i="9"/>
  <c r="P23" i="10"/>
  <c r="E27" i="9"/>
  <c r="P27" i="10"/>
  <c r="E14" i="9"/>
  <c r="P14" i="10"/>
  <c r="E15" i="9"/>
  <c r="P15" i="10"/>
  <c r="H1" i="12"/>
  <c r="H3" i="12"/>
  <c r="H4" i="12" s="1"/>
  <c r="H5" i="12" s="1"/>
  <c r="C11" i="12"/>
  <c r="C12" i="12"/>
  <c r="H6" i="12" l="1"/>
  <c r="B7" i="8"/>
  <c r="M14" i="8"/>
  <c r="M19" i="8" s="1"/>
  <c r="G16" i="9" s="1"/>
  <c r="G11" i="9"/>
  <c r="G12" i="9"/>
  <c r="G13" i="9"/>
  <c r="G14" i="9"/>
  <c r="G17" i="9"/>
  <c r="G18" i="9"/>
  <c r="G19" i="9"/>
  <c r="G23" i="9"/>
  <c r="G24" i="9"/>
  <c r="G25" i="9"/>
  <c r="G26" i="9"/>
  <c r="G29" i="9"/>
  <c r="M30" i="8" l="1"/>
  <c r="G28" i="9" s="1"/>
  <c r="M24" i="8"/>
  <c r="G22" i="9" s="1"/>
  <c r="M37" i="8"/>
  <c r="M45" i="8" s="1"/>
  <c r="M67" i="8" s="1"/>
  <c r="H7" i="12"/>
  <c r="Q11" i="9"/>
  <c r="H8" i="12" l="1"/>
  <c r="C8" i="12" s="1"/>
  <c r="Q9" i="9"/>
  <c r="R9" i="9"/>
  <c r="S9" i="9"/>
  <c r="J16" i="9"/>
  <c r="K16" i="9"/>
  <c r="L16" i="9"/>
  <c r="M16" i="9"/>
  <c r="N16" i="9"/>
  <c r="O16" i="9"/>
  <c r="P16" i="9"/>
  <c r="U13" i="8"/>
  <c r="O8" i="9"/>
  <c r="AO61" i="8"/>
  <c r="AO62" i="8"/>
  <c r="AO63" i="8"/>
  <c r="AL30" i="8"/>
  <c r="AL34" i="8"/>
  <c r="AL36" i="8"/>
  <c r="AL38" i="8"/>
  <c r="AL44" i="8"/>
  <c r="AL46" i="8"/>
  <c r="AL52" i="8"/>
  <c r="AP52" i="8" s="1"/>
  <c r="AL60" i="8"/>
  <c r="O8" i="8"/>
  <c r="V8" i="8" s="1"/>
  <c r="H11" i="8" s="1"/>
  <c r="O9" i="8"/>
  <c r="Q12" i="8"/>
  <c r="N4" i="9"/>
  <c r="N5" i="9"/>
  <c r="Q3" i="9"/>
  <c r="P25" i="9"/>
  <c r="P26" i="9"/>
  <c r="P2" i="9"/>
  <c r="Q2" i="9"/>
  <c r="O11" i="9"/>
  <c r="P11" i="9"/>
  <c r="P23" i="9"/>
  <c r="Q23" i="9"/>
  <c r="P24" i="9"/>
  <c r="Q24" i="9"/>
  <c r="Q25" i="9"/>
  <c r="Q26" i="9"/>
  <c r="P27" i="9"/>
  <c r="Q27" i="9"/>
  <c r="P29" i="9"/>
  <c r="Q29" i="9"/>
  <c r="P31" i="9"/>
  <c r="Q31" i="9"/>
  <c r="P34" i="9"/>
  <c r="Q34" i="9"/>
  <c r="V38" i="8"/>
  <c r="P36" i="9" s="1"/>
  <c r="Q36" i="9"/>
  <c r="Q38" i="9"/>
  <c r="Q39" i="9"/>
  <c r="P46" i="9"/>
  <c r="Q46" i="9"/>
  <c r="P47" i="9"/>
  <c r="Q47" i="9"/>
  <c r="P48" i="9"/>
  <c r="Q48" i="9"/>
  <c r="P49" i="9"/>
  <c r="Q49" i="9"/>
  <c r="P50" i="9"/>
  <c r="Q50" i="9"/>
  <c r="P51" i="9"/>
  <c r="Q51" i="9"/>
  <c r="P54" i="9"/>
  <c r="Q54" i="9"/>
  <c r="P55" i="9"/>
  <c r="Q55" i="9"/>
  <c r="P56" i="9"/>
  <c r="Q56" i="9"/>
  <c r="P57" i="9"/>
  <c r="Q57" i="9"/>
  <c r="P58" i="9"/>
  <c r="Q58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U64" i="9"/>
  <c r="V64" i="9"/>
  <c r="W64" i="9"/>
  <c r="X64" i="9"/>
  <c r="Y64" i="9"/>
  <c r="Z64" i="9"/>
  <c r="AA64" i="9"/>
  <c r="AB64" i="9"/>
  <c r="AC64" i="9"/>
  <c r="AD64" i="9"/>
  <c r="AE64" i="9"/>
  <c r="AF64" i="9"/>
  <c r="P66" i="9"/>
  <c r="Q66" i="9"/>
  <c r="U65" i="9"/>
  <c r="V65" i="9"/>
  <c r="W65" i="9"/>
  <c r="X65" i="9"/>
  <c r="Y65" i="9"/>
  <c r="Z65" i="9"/>
  <c r="AA65" i="9"/>
  <c r="AB65" i="9"/>
  <c r="AC65" i="9"/>
  <c r="AD65" i="9"/>
  <c r="AE65" i="9"/>
  <c r="AF65" i="9"/>
  <c r="P67" i="9"/>
  <c r="Q67" i="9"/>
  <c r="U66" i="9"/>
  <c r="V66" i="9"/>
  <c r="W66" i="9"/>
  <c r="X66" i="9"/>
  <c r="Y66" i="9"/>
  <c r="Z66" i="9"/>
  <c r="AA66" i="9"/>
  <c r="AB66" i="9"/>
  <c r="AC66" i="9"/>
  <c r="AD66" i="9"/>
  <c r="AE66" i="9"/>
  <c r="AF66" i="9"/>
  <c r="P68" i="9"/>
  <c r="Q68" i="9"/>
  <c r="U67" i="9"/>
  <c r="V67" i="9"/>
  <c r="W67" i="9"/>
  <c r="X67" i="9"/>
  <c r="Y67" i="9"/>
  <c r="Z67" i="9"/>
  <c r="AA67" i="9"/>
  <c r="AB67" i="9"/>
  <c r="AC67" i="9"/>
  <c r="AD67" i="9"/>
  <c r="AE67" i="9"/>
  <c r="AF67" i="9"/>
  <c r="P69" i="9"/>
  <c r="Q69" i="9"/>
  <c r="U68" i="9"/>
  <c r="V68" i="9"/>
  <c r="W68" i="9"/>
  <c r="X68" i="9"/>
  <c r="Y68" i="9"/>
  <c r="Z68" i="9"/>
  <c r="AA68" i="9"/>
  <c r="AB68" i="9"/>
  <c r="AC68" i="9"/>
  <c r="AD68" i="9"/>
  <c r="AE68" i="9"/>
  <c r="AF68" i="9"/>
  <c r="P70" i="9"/>
  <c r="Q70" i="9"/>
  <c r="U69" i="9"/>
  <c r="V69" i="9"/>
  <c r="W69" i="9"/>
  <c r="X69" i="9"/>
  <c r="Y69" i="9"/>
  <c r="Z69" i="9"/>
  <c r="AA69" i="9"/>
  <c r="AB69" i="9"/>
  <c r="AC69" i="9"/>
  <c r="AD69" i="9"/>
  <c r="AE69" i="9"/>
  <c r="AF69" i="9"/>
  <c r="P71" i="9"/>
  <c r="Q71" i="9"/>
  <c r="U70" i="9"/>
  <c r="V70" i="9"/>
  <c r="W70" i="9"/>
  <c r="X70" i="9"/>
  <c r="Y70" i="9"/>
  <c r="Z70" i="9"/>
  <c r="AA70" i="9"/>
  <c r="AB70" i="9"/>
  <c r="AC70" i="9"/>
  <c r="AD70" i="9"/>
  <c r="AE70" i="9"/>
  <c r="AF70" i="9"/>
  <c r="P72" i="9"/>
  <c r="Q72" i="9"/>
  <c r="U71" i="9"/>
  <c r="V71" i="9"/>
  <c r="W71" i="9"/>
  <c r="X71" i="9"/>
  <c r="Y71" i="9"/>
  <c r="Z71" i="9"/>
  <c r="AA71" i="9"/>
  <c r="AB71" i="9"/>
  <c r="AC71" i="9"/>
  <c r="AD71" i="9"/>
  <c r="AE71" i="9"/>
  <c r="AF71" i="9"/>
  <c r="P73" i="9"/>
  <c r="Q73" i="9"/>
  <c r="U72" i="9"/>
  <c r="V72" i="9"/>
  <c r="W72" i="9"/>
  <c r="X72" i="9"/>
  <c r="Y72" i="9"/>
  <c r="Z72" i="9"/>
  <c r="AA72" i="9"/>
  <c r="AB72" i="9"/>
  <c r="AC72" i="9"/>
  <c r="AD72" i="9"/>
  <c r="AE72" i="9"/>
  <c r="AF72" i="9"/>
  <c r="P74" i="9"/>
  <c r="Q74" i="9"/>
  <c r="U73" i="9"/>
  <c r="V73" i="9"/>
  <c r="W73" i="9"/>
  <c r="X73" i="9"/>
  <c r="Y73" i="9"/>
  <c r="Z73" i="9"/>
  <c r="AA73" i="9"/>
  <c r="AB73" i="9"/>
  <c r="AC73" i="9"/>
  <c r="AD73" i="9"/>
  <c r="AE73" i="9"/>
  <c r="AF73" i="9"/>
  <c r="P75" i="9"/>
  <c r="Q75" i="9"/>
  <c r="U74" i="9"/>
  <c r="V74" i="9"/>
  <c r="W74" i="9"/>
  <c r="X74" i="9"/>
  <c r="Y74" i="9"/>
  <c r="Z74" i="9"/>
  <c r="AA74" i="9"/>
  <c r="AB74" i="9"/>
  <c r="AC74" i="9"/>
  <c r="AD74" i="9"/>
  <c r="AE74" i="9"/>
  <c r="AF74" i="9"/>
  <c r="P76" i="9"/>
  <c r="Q76" i="9"/>
  <c r="U75" i="9"/>
  <c r="V75" i="9"/>
  <c r="W75" i="9"/>
  <c r="X75" i="9"/>
  <c r="Y75" i="9"/>
  <c r="Z75" i="9"/>
  <c r="AA75" i="9"/>
  <c r="AB75" i="9"/>
  <c r="AC75" i="9"/>
  <c r="AD75" i="9"/>
  <c r="AE75" i="9"/>
  <c r="AF75" i="9"/>
  <c r="P77" i="9"/>
  <c r="Q77" i="9"/>
  <c r="U76" i="9"/>
  <c r="V76" i="9"/>
  <c r="W76" i="9"/>
  <c r="X76" i="9"/>
  <c r="Y76" i="9"/>
  <c r="Z76" i="9"/>
  <c r="AA76" i="9"/>
  <c r="AB76" i="9"/>
  <c r="AC76" i="9"/>
  <c r="AD76" i="9"/>
  <c r="AE76" i="9"/>
  <c r="AF76" i="9"/>
  <c r="P78" i="9"/>
  <c r="Q78" i="9"/>
  <c r="U77" i="9"/>
  <c r="V77" i="9"/>
  <c r="W77" i="9"/>
  <c r="X77" i="9"/>
  <c r="Y77" i="9"/>
  <c r="Z77" i="9"/>
  <c r="AA77" i="9"/>
  <c r="AB77" i="9"/>
  <c r="AC77" i="9"/>
  <c r="AD77" i="9"/>
  <c r="AE77" i="9"/>
  <c r="AF77" i="9"/>
  <c r="P79" i="9"/>
  <c r="Q79" i="9"/>
  <c r="U78" i="9"/>
  <c r="V78" i="9"/>
  <c r="W78" i="9"/>
  <c r="X78" i="9"/>
  <c r="Y78" i="9"/>
  <c r="Z78" i="9"/>
  <c r="AA78" i="9"/>
  <c r="AB78" i="9"/>
  <c r="AC78" i="9"/>
  <c r="AD78" i="9"/>
  <c r="AE78" i="9"/>
  <c r="AF78" i="9"/>
  <c r="P80" i="9"/>
  <c r="Q80" i="9"/>
  <c r="U79" i="9"/>
  <c r="V79" i="9"/>
  <c r="W79" i="9"/>
  <c r="X79" i="9"/>
  <c r="Y79" i="9"/>
  <c r="Z79" i="9"/>
  <c r="AA79" i="9"/>
  <c r="AB79" i="9"/>
  <c r="AC79" i="9"/>
  <c r="AD79" i="9"/>
  <c r="AE79" i="9"/>
  <c r="AF79" i="9"/>
  <c r="P81" i="9"/>
  <c r="Q81" i="9"/>
  <c r="U80" i="9"/>
  <c r="V80" i="9"/>
  <c r="W80" i="9"/>
  <c r="X80" i="9"/>
  <c r="Y80" i="9"/>
  <c r="Z80" i="9"/>
  <c r="AA80" i="9"/>
  <c r="AB80" i="9"/>
  <c r="AC80" i="9"/>
  <c r="AD80" i="9"/>
  <c r="AE80" i="9"/>
  <c r="AF80" i="9"/>
  <c r="P82" i="9"/>
  <c r="Q82" i="9"/>
  <c r="U81" i="9"/>
  <c r="V81" i="9"/>
  <c r="W81" i="9"/>
  <c r="X81" i="9"/>
  <c r="Y81" i="9"/>
  <c r="Z81" i="9"/>
  <c r="AA81" i="9"/>
  <c r="AB81" i="9"/>
  <c r="AC81" i="9"/>
  <c r="AD81" i="9"/>
  <c r="AE81" i="9"/>
  <c r="AF81" i="9"/>
  <c r="P83" i="9"/>
  <c r="Q83" i="9"/>
  <c r="U82" i="9"/>
  <c r="V82" i="9"/>
  <c r="W82" i="9"/>
  <c r="X82" i="9"/>
  <c r="Y82" i="9"/>
  <c r="Z82" i="9"/>
  <c r="AA82" i="9"/>
  <c r="AB82" i="9"/>
  <c r="AC82" i="9"/>
  <c r="AD82" i="9"/>
  <c r="AE82" i="9"/>
  <c r="AF82" i="9"/>
  <c r="P84" i="9"/>
  <c r="Q84" i="9"/>
  <c r="U83" i="9"/>
  <c r="V83" i="9"/>
  <c r="W83" i="9"/>
  <c r="X83" i="9"/>
  <c r="Y83" i="9"/>
  <c r="Z83" i="9"/>
  <c r="AA83" i="9"/>
  <c r="AB83" i="9"/>
  <c r="AC83" i="9"/>
  <c r="AD83" i="9"/>
  <c r="AE83" i="9"/>
  <c r="AF83" i="9"/>
  <c r="P85" i="9"/>
  <c r="Q85" i="9"/>
  <c r="U84" i="9"/>
  <c r="V84" i="9"/>
  <c r="W84" i="9"/>
  <c r="X84" i="9"/>
  <c r="Y84" i="9"/>
  <c r="Z84" i="9"/>
  <c r="AA84" i="9"/>
  <c r="AB84" i="9"/>
  <c r="AC84" i="9"/>
  <c r="AD84" i="9"/>
  <c r="AE84" i="9"/>
  <c r="AF84" i="9"/>
  <c r="P86" i="9"/>
  <c r="Q86" i="9"/>
  <c r="U85" i="9"/>
  <c r="V85" i="9"/>
  <c r="W85" i="9"/>
  <c r="X85" i="9"/>
  <c r="Y85" i="9"/>
  <c r="Z85" i="9"/>
  <c r="AA85" i="9"/>
  <c r="AB85" i="9"/>
  <c r="AC85" i="9"/>
  <c r="AD85" i="9"/>
  <c r="AE85" i="9"/>
  <c r="AF85" i="9"/>
  <c r="P87" i="9"/>
  <c r="Q87" i="9"/>
  <c r="U86" i="9"/>
  <c r="V86" i="9"/>
  <c r="W86" i="9"/>
  <c r="X86" i="9"/>
  <c r="Y86" i="9"/>
  <c r="Z86" i="9"/>
  <c r="AA86" i="9"/>
  <c r="AB86" i="9"/>
  <c r="AC86" i="9"/>
  <c r="AD86" i="9"/>
  <c r="AE86" i="9"/>
  <c r="AF86" i="9"/>
  <c r="P88" i="9"/>
  <c r="Q88" i="9"/>
  <c r="U87" i="9"/>
  <c r="V87" i="9"/>
  <c r="W87" i="9"/>
  <c r="X87" i="9"/>
  <c r="Y87" i="9"/>
  <c r="Z87" i="9"/>
  <c r="AA87" i="9"/>
  <c r="AB87" i="9"/>
  <c r="AC87" i="9"/>
  <c r="AD87" i="9"/>
  <c r="AE87" i="9"/>
  <c r="AF87" i="9"/>
  <c r="P89" i="9"/>
  <c r="Q89" i="9"/>
  <c r="U88" i="9"/>
  <c r="V88" i="9"/>
  <c r="W88" i="9"/>
  <c r="X88" i="9"/>
  <c r="Y88" i="9"/>
  <c r="Z88" i="9"/>
  <c r="AA88" i="9"/>
  <c r="AB88" i="9"/>
  <c r="AC88" i="9"/>
  <c r="AD88" i="9"/>
  <c r="AE88" i="9"/>
  <c r="AF88" i="9"/>
  <c r="P90" i="9"/>
  <c r="Q90" i="9"/>
  <c r="U89" i="9"/>
  <c r="V89" i="9"/>
  <c r="W89" i="9"/>
  <c r="X89" i="9"/>
  <c r="Y89" i="9"/>
  <c r="Z89" i="9"/>
  <c r="AA89" i="9"/>
  <c r="AB89" i="9"/>
  <c r="AC89" i="9"/>
  <c r="AD89" i="9"/>
  <c r="AE89" i="9"/>
  <c r="AF89" i="9"/>
  <c r="P91" i="9"/>
  <c r="Q91" i="9"/>
  <c r="U90" i="9"/>
  <c r="V90" i="9"/>
  <c r="W90" i="9"/>
  <c r="X90" i="9"/>
  <c r="Y90" i="9"/>
  <c r="Z90" i="9"/>
  <c r="AA90" i="9"/>
  <c r="AB90" i="9"/>
  <c r="AC90" i="9"/>
  <c r="AD90" i="9"/>
  <c r="AE90" i="9"/>
  <c r="AF90" i="9"/>
  <c r="P92" i="9"/>
  <c r="Q92" i="9"/>
  <c r="U91" i="9"/>
  <c r="V91" i="9"/>
  <c r="W91" i="9"/>
  <c r="X91" i="9"/>
  <c r="Y91" i="9"/>
  <c r="Z91" i="9"/>
  <c r="AA91" i="9"/>
  <c r="AB91" i="9"/>
  <c r="AC91" i="9"/>
  <c r="AD91" i="9"/>
  <c r="AE91" i="9"/>
  <c r="AF91" i="9"/>
  <c r="P93" i="9"/>
  <c r="Q93" i="9"/>
  <c r="U92" i="9"/>
  <c r="V92" i="9"/>
  <c r="W92" i="9"/>
  <c r="X92" i="9"/>
  <c r="Y92" i="9"/>
  <c r="Z92" i="9"/>
  <c r="AA92" i="9"/>
  <c r="AB92" i="9"/>
  <c r="AC92" i="9"/>
  <c r="AD92" i="9"/>
  <c r="AE92" i="9"/>
  <c r="AF92" i="9"/>
  <c r="P94" i="9"/>
  <c r="Q94" i="9"/>
  <c r="U93" i="9"/>
  <c r="V93" i="9"/>
  <c r="W93" i="9"/>
  <c r="X93" i="9"/>
  <c r="Y93" i="9"/>
  <c r="Z93" i="9"/>
  <c r="AA93" i="9"/>
  <c r="AB93" i="9"/>
  <c r="AC93" i="9"/>
  <c r="AD93" i="9"/>
  <c r="AE93" i="9"/>
  <c r="AF93" i="9"/>
  <c r="P95" i="9"/>
  <c r="Q95" i="9"/>
  <c r="U94" i="9"/>
  <c r="V94" i="9"/>
  <c r="W94" i="9"/>
  <c r="X94" i="9"/>
  <c r="Y94" i="9"/>
  <c r="Z94" i="9"/>
  <c r="AA94" i="9"/>
  <c r="AB94" i="9"/>
  <c r="AC94" i="9"/>
  <c r="AD94" i="9"/>
  <c r="AE94" i="9"/>
  <c r="AF94" i="9"/>
  <c r="P96" i="9"/>
  <c r="Q96" i="9"/>
  <c r="U95" i="9"/>
  <c r="V95" i="9"/>
  <c r="W95" i="9"/>
  <c r="X95" i="9"/>
  <c r="Y95" i="9"/>
  <c r="Z95" i="9"/>
  <c r="AA95" i="9"/>
  <c r="AB95" i="9"/>
  <c r="AC95" i="9"/>
  <c r="AD95" i="9"/>
  <c r="AE95" i="9"/>
  <c r="AF95" i="9"/>
  <c r="P97" i="9"/>
  <c r="Q97" i="9"/>
  <c r="U96" i="9"/>
  <c r="V96" i="9"/>
  <c r="W96" i="9"/>
  <c r="X96" i="9"/>
  <c r="Y96" i="9"/>
  <c r="Z96" i="9"/>
  <c r="AA96" i="9"/>
  <c r="AB96" i="9"/>
  <c r="AC96" i="9"/>
  <c r="AD96" i="9"/>
  <c r="AE96" i="9"/>
  <c r="AF96" i="9"/>
  <c r="P98" i="9"/>
  <c r="Q98" i="9"/>
  <c r="U97" i="9"/>
  <c r="V97" i="9"/>
  <c r="W97" i="9"/>
  <c r="X97" i="9"/>
  <c r="Y97" i="9"/>
  <c r="Z97" i="9"/>
  <c r="AA97" i="9"/>
  <c r="AB97" i="9"/>
  <c r="AC97" i="9"/>
  <c r="AD97" i="9"/>
  <c r="AE97" i="9"/>
  <c r="AF97" i="9"/>
  <c r="P99" i="9"/>
  <c r="Q99" i="9"/>
  <c r="U98" i="9"/>
  <c r="V98" i="9"/>
  <c r="W98" i="9"/>
  <c r="X98" i="9"/>
  <c r="Y98" i="9"/>
  <c r="Z98" i="9"/>
  <c r="AA98" i="9"/>
  <c r="AB98" i="9"/>
  <c r="AC98" i="9"/>
  <c r="AD98" i="9"/>
  <c r="AE98" i="9"/>
  <c r="AF98" i="9"/>
  <c r="P100" i="9"/>
  <c r="Q100" i="9"/>
  <c r="U99" i="9"/>
  <c r="V99" i="9"/>
  <c r="W99" i="9"/>
  <c r="X99" i="9"/>
  <c r="Y99" i="9"/>
  <c r="Z99" i="9"/>
  <c r="AA99" i="9"/>
  <c r="AB99" i="9"/>
  <c r="AC99" i="9"/>
  <c r="AD99" i="9"/>
  <c r="AE99" i="9"/>
  <c r="AF99" i="9"/>
  <c r="P101" i="9"/>
  <c r="Q101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P102" i="9"/>
  <c r="Q102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P103" i="9"/>
  <c r="Q103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P104" i="9"/>
  <c r="Q104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P105" i="9"/>
  <c r="Q105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P106" i="9"/>
  <c r="Q106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P107" i="9"/>
  <c r="Q107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P108" i="9"/>
  <c r="Q108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P109" i="9"/>
  <c r="Q109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P110" i="9"/>
  <c r="Q110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P111" i="9"/>
  <c r="Q111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P112" i="9"/>
  <c r="Q112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P113" i="9"/>
  <c r="Q113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P114" i="9"/>
  <c r="Q114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P115" i="9"/>
  <c r="Q115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P116" i="9"/>
  <c r="Q116" i="9"/>
  <c r="U115" i="9"/>
  <c r="V115" i="9"/>
  <c r="W115" i="9"/>
  <c r="X115" i="9"/>
  <c r="Y115" i="9"/>
  <c r="Z115" i="9"/>
  <c r="AA115" i="9"/>
  <c r="AB115" i="9"/>
  <c r="AC115" i="9"/>
  <c r="AD115" i="9"/>
  <c r="AE115" i="9"/>
  <c r="AF115" i="9"/>
  <c r="P117" i="9"/>
  <c r="Q117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P118" i="9"/>
  <c r="Q118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P119" i="9"/>
  <c r="Q119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P120" i="9"/>
  <c r="Q120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P121" i="9"/>
  <c r="Q121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P122" i="9"/>
  <c r="Q122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P123" i="9"/>
  <c r="Q123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P124" i="9"/>
  <c r="Q124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P125" i="9"/>
  <c r="Q125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P126" i="9"/>
  <c r="Q126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P127" i="9"/>
  <c r="Q127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P128" i="9"/>
  <c r="Q128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P129" i="9"/>
  <c r="Q129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P130" i="9"/>
  <c r="Q130" i="9"/>
  <c r="U129" i="9"/>
  <c r="V129" i="9"/>
  <c r="W129" i="9"/>
  <c r="X129" i="9"/>
  <c r="Y129" i="9"/>
  <c r="Z129" i="9"/>
  <c r="AA129" i="9"/>
  <c r="AB129" i="9"/>
  <c r="AC129" i="9"/>
  <c r="AD129" i="9"/>
  <c r="AE129" i="9"/>
  <c r="AF129" i="9"/>
  <c r="P131" i="9"/>
  <c r="Q131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P132" i="9"/>
  <c r="Q132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P133" i="9"/>
  <c r="Q133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P134" i="9"/>
  <c r="Q134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P135" i="9"/>
  <c r="Q135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P136" i="9"/>
  <c r="Q136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P137" i="9"/>
  <c r="Q137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P138" i="9"/>
  <c r="Q138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P139" i="9"/>
  <c r="Q139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P140" i="9"/>
  <c r="Q140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P141" i="9"/>
  <c r="Q141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P142" i="9"/>
  <c r="Q142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P143" i="9"/>
  <c r="Q143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P144" i="9"/>
  <c r="Q144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P145" i="9"/>
  <c r="Q145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P146" i="9"/>
  <c r="Q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P147" i="9"/>
  <c r="Q147" i="9"/>
  <c r="U147" i="9"/>
  <c r="V147" i="9"/>
  <c r="W147" i="9"/>
  <c r="X147" i="9"/>
  <c r="Y147" i="9"/>
  <c r="Z147" i="9"/>
  <c r="AA147" i="9"/>
  <c r="AB147" i="9"/>
  <c r="AC147" i="9"/>
  <c r="AD147" i="9"/>
  <c r="AE147" i="9"/>
  <c r="AF147" i="9"/>
  <c r="P148" i="9"/>
  <c r="Q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P149" i="9"/>
  <c r="Q149" i="9"/>
  <c r="U149" i="9"/>
  <c r="V149" i="9"/>
  <c r="W149" i="9"/>
  <c r="X149" i="9"/>
  <c r="Y149" i="9"/>
  <c r="Z149" i="9"/>
  <c r="AA149" i="9"/>
  <c r="AB149" i="9"/>
  <c r="AC149" i="9"/>
  <c r="AD149" i="9"/>
  <c r="AE149" i="9"/>
  <c r="AF149" i="9"/>
  <c r="P150" i="9"/>
  <c r="Q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P151" i="9"/>
  <c r="Q151" i="9"/>
  <c r="U151" i="9"/>
  <c r="V151" i="9"/>
  <c r="W151" i="9"/>
  <c r="X151" i="9"/>
  <c r="Y151" i="9"/>
  <c r="Z151" i="9"/>
  <c r="AA151" i="9"/>
  <c r="AB151" i="9"/>
  <c r="AC151" i="9"/>
  <c r="AD151" i="9"/>
  <c r="AE151" i="9"/>
  <c r="AF151" i="9"/>
  <c r="P152" i="9"/>
  <c r="Q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P153" i="9"/>
  <c r="Q153" i="9"/>
  <c r="U153" i="9"/>
  <c r="V153" i="9"/>
  <c r="W153" i="9"/>
  <c r="X153" i="9"/>
  <c r="Y153" i="9"/>
  <c r="Z153" i="9"/>
  <c r="AA153" i="9"/>
  <c r="AB153" i="9"/>
  <c r="AC153" i="9"/>
  <c r="AD153" i="9"/>
  <c r="AE153" i="9"/>
  <c r="AF153" i="9"/>
  <c r="P154" i="9"/>
  <c r="Q154" i="9"/>
  <c r="U154" i="9"/>
  <c r="V154" i="9"/>
  <c r="W154" i="9"/>
  <c r="X154" i="9"/>
  <c r="Y154" i="9"/>
  <c r="Z154" i="9"/>
  <c r="AA154" i="9"/>
  <c r="AB154" i="9"/>
  <c r="AC154" i="9"/>
  <c r="AD154" i="9"/>
  <c r="AE154" i="9"/>
  <c r="AF154" i="9"/>
  <c r="P155" i="9"/>
  <c r="Q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P156" i="9"/>
  <c r="Q156" i="9"/>
  <c r="U156" i="9"/>
  <c r="V156" i="9"/>
  <c r="W156" i="9"/>
  <c r="X156" i="9"/>
  <c r="Y156" i="9"/>
  <c r="Z156" i="9"/>
  <c r="AA156" i="9"/>
  <c r="AB156" i="9"/>
  <c r="AC156" i="9"/>
  <c r="AD156" i="9"/>
  <c r="AE156" i="9"/>
  <c r="AF156" i="9"/>
  <c r="P157" i="9"/>
  <c r="Q157" i="9"/>
  <c r="U157" i="9"/>
  <c r="V157" i="9"/>
  <c r="W157" i="9"/>
  <c r="X157" i="9"/>
  <c r="Y157" i="9"/>
  <c r="Z157" i="9"/>
  <c r="AA157" i="9"/>
  <c r="AB157" i="9"/>
  <c r="AC157" i="9"/>
  <c r="AD157" i="9"/>
  <c r="AE157" i="9"/>
  <c r="AF157" i="9"/>
  <c r="P158" i="9"/>
  <c r="Q158" i="9"/>
  <c r="U158" i="9"/>
  <c r="V158" i="9"/>
  <c r="W158" i="9"/>
  <c r="X158" i="9"/>
  <c r="Y158" i="9"/>
  <c r="Z158" i="9"/>
  <c r="AA158" i="9"/>
  <c r="AB158" i="9"/>
  <c r="AC158" i="9"/>
  <c r="AD158" i="9"/>
  <c r="AE158" i="9"/>
  <c r="AF158" i="9"/>
  <c r="P159" i="9"/>
  <c r="Q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P160" i="9"/>
  <c r="Q160" i="9"/>
  <c r="U160" i="9"/>
  <c r="V160" i="9"/>
  <c r="W160" i="9"/>
  <c r="X160" i="9"/>
  <c r="Y160" i="9"/>
  <c r="Z160" i="9"/>
  <c r="AA160" i="9"/>
  <c r="AB160" i="9"/>
  <c r="AC160" i="9"/>
  <c r="AD160" i="9"/>
  <c r="AE160" i="9"/>
  <c r="AF160" i="9"/>
  <c r="P161" i="9"/>
  <c r="Q161" i="9"/>
  <c r="U161" i="9"/>
  <c r="V161" i="9"/>
  <c r="W161" i="9"/>
  <c r="X161" i="9"/>
  <c r="Y161" i="9"/>
  <c r="Z161" i="9"/>
  <c r="AA161" i="9"/>
  <c r="AB161" i="9"/>
  <c r="AC161" i="9"/>
  <c r="AD161" i="9"/>
  <c r="AE161" i="9"/>
  <c r="AF161" i="9"/>
  <c r="P162" i="9"/>
  <c r="Q162" i="9"/>
  <c r="U162" i="9"/>
  <c r="V162" i="9"/>
  <c r="W162" i="9"/>
  <c r="X162" i="9"/>
  <c r="Y162" i="9"/>
  <c r="Z162" i="9"/>
  <c r="AA162" i="9"/>
  <c r="AB162" i="9"/>
  <c r="AC162" i="9"/>
  <c r="AD162" i="9"/>
  <c r="AE162" i="9"/>
  <c r="AF162" i="9"/>
  <c r="P163" i="9"/>
  <c r="Q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P164" i="9"/>
  <c r="Q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P165" i="9"/>
  <c r="Q165" i="9"/>
  <c r="U165" i="9"/>
  <c r="V165" i="9"/>
  <c r="W165" i="9"/>
  <c r="X165" i="9"/>
  <c r="Y165" i="9"/>
  <c r="Z165" i="9"/>
  <c r="AA165" i="9"/>
  <c r="AB165" i="9"/>
  <c r="AC165" i="9"/>
  <c r="AD165" i="9"/>
  <c r="AE165" i="9"/>
  <c r="AF165" i="9"/>
  <c r="P166" i="9"/>
  <c r="Q166" i="9"/>
  <c r="U166" i="9"/>
  <c r="V166" i="9"/>
  <c r="W166" i="9"/>
  <c r="X166" i="9"/>
  <c r="Y166" i="9"/>
  <c r="Z166" i="9"/>
  <c r="AA166" i="9"/>
  <c r="AB166" i="9"/>
  <c r="AC166" i="9"/>
  <c r="AD166" i="9"/>
  <c r="AE166" i="9"/>
  <c r="AF166" i="9"/>
  <c r="P167" i="9"/>
  <c r="Q167" i="9"/>
  <c r="U167" i="9"/>
  <c r="V167" i="9"/>
  <c r="W167" i="9"/>
  <c r="X167" i="9"/>
  <c r="Y167" i="9"/>
  <c r="Z167" i="9"/>
  <c r="AA167" i="9"/>
  <c r="AB167" i="9"/>
  <c r="AC167" i="9"/>
  <c r="AD167" i="9"/>
  <c r="AE167" i="9"/>
  <c r="AF167" i="9"/>
  <c r="P168" i="9"/>
  <c r="Q168" i="9"/>
  <c r="U168" i="9"/>
  <c r="V168" i="9"/>
  <c r="W168" i="9"/>
  <c r="X168" i="9"/>
  <c r="Y168" i="9"/>
  <c r="Z168" i="9"/>
  <c r="AA168" i="9"/>
  <c r="AB168" i="9"/>
  <c r="AC168" i="9"/>
  <c r="AD168" i="9"/>
  <c r="AE168" i="9"/>
  <c r="AF168" i="9"/>
  <c r="P169" i="9"/>
  <c r="Q169" i="9"/>
  <c r="U169" i="9"/>
  <c r="V169" i="9"/>
  <c r="W169" i="9"/>
  <c r="X169" i="9"/>
  <c r="Y169" i="9"/>
  <c r="Z169" i="9"/>
  <c r="AA169" i="9"/>
  <c r="AB169" i="9"/>
  <c r="AC169" i="9"/>
  <c r="AD169" i="9"/>
  <c r="AE169" i="9"/>
  <c r="AF169" i="9"/>
  <c r="P170" i="9"/>
  <c r="Q170" i="9"/>
  <c r="U170" i="9"/>
  <c r="V170" i="9"/>
  <c r="W170" i="9"/>
  <c r="X170" i="9"/>
  <c r="Y170" i="9"/>
  <c r="Z170" i="9"/>
  <c r="AA170" i="9"/>
  <c r="AB170" i="9"/>
  <c r="AC170" i="9"/>
  <c r="AD170" i="9"/>
  <c r="AE170" i="9"/>
  <c r="AF170" i="9"/>
  <c r="P171" i="9"/>
  <c r="Q171" i="9"/>
  <c r="U171" i="9"/>
  <c r="V171" i="9"/>
  <c r="W171" i="9"/>
  <c r="X171" i="9"/>
  <c r="Y171" i="9"/>
  <c r="Z171" i="9"/>
  <c r="AA171" i="9"/>
  <c r="AB171" i="9"/>
  <c r="AC171" i="9"/>
  <c r="AD171" i="9"/>
  <c r="AE171" i="9"/>
  <c r="AF171" i="9"/>
  <c r="P172" i="9"/>
  <c r="Q172" i="9"/>
  <c r="U172" i="9"/>
  <c r="V172" i="9"/>
  <c r="W172" i="9"/>
  <c r="X172" i="9"/>
  <c r="Y172" i="9"/>
  <c r="Z172" i="9"/>
  <c r="AA172" i="9"/>
  <c r="AB172" i="9"/>
  <c r="AC172" i="9"/>
  <c r="AD172" i="9"/>
  <c r="AE172" i="9"/>
  <c r="AF172" i="9"/>
  <c r="P173" i="9"/>
  <c r="Q173" i="9"/>
  <c r="U173" i="9"/>
  <c r="V173" i="9"/>
  <c r="W173" i="9"/>
  <c r="X173" i="9"/>
  <c r="Y173" i="9"/>
  <c r="Z173" i="9"/>
  <c r="AA173" i="9"/>
  <c r="AB173" i="9"/>
  <c r="AC173" i="9"/>
  <c r="AD173" i="9"/>
  <c r="AE173" i="9"/>
  <c r="AF173" i="9"/>
  <c r="P174" i="9"/>
  <c r="Q174" i="9"/>
  <c r="U174" i="9"/>
  <c r="V174" i="9"/>
  <c r="W174" i="9"/>
  <c r="X174" i="9"/>
  <c r="Y174" i="9"/>
  <c r="Z174" i="9"/>
  <c r="AA174" i="9"/>
  <c r="AB174" i="9"/>
  <c r="AC174" i="9"/>
  <c r="AD174" i="9"/>
  <c r="AE174" i="9"/>
  <c r="AF174" i="9"/>
  <c r="P175" i="9"/>
  <c r="Q175" i="9"/>
  <c r="U175" i="9"/>
  <c r="V175" i="9"/>
  <c r="W175" i="9"/>
  <c r="X175" i="9"/>
  <c r="Y175" i="9"/>
  <c r="Z175" i="9"/>
  <c r="AA175" i="9"/>
  <c r="AB175" i="9"/>
  <c r="AC175" i="9"/>
  <c r="AD175" i="9"/>
  <c r="AE175" i="9"/>
  <c r="AF175" i="9"/>
  <c r="P176" i="9"/>
  <c r="Q176" i="9"/>
  <c r="U176" i="9"/>
  <c r="V176" i="9"/>
  <c r="W176" i="9"/>
  <c r="X176" i="9"/>
  <c r="Y176" i="9"/>
  <c r="Z176" i="9"/>
  <c r="AA176" i="9"/>
  <c r="AB176" i="9"/>
  <c r="AC176" i="9"/>
  <c r="AD176" i="9"/>
  <c r="AE176" i="9"/>
  <c r="AF176" i="9"/>
  <c r="P177" i="9"/>
  <c r="Q177" i="9"/>
  <c r="U177" i="9"/>
  <c r="V177" i="9"/>
  <c r="W177" i="9"/>
  <c r="X177" i="9"/>
  <c r="Y177" i="9"/>
  <c r="Z177" i="9"/>
  <c r="AA177" i="9"/>
  <c r="AB177" i="9"/>
  <c r="AC177" i="9"/>
  <c r="AD177" i="9"/>
  <c r="AE177" i="9"/>
  <c r="AF177" i="9"/>
  <c r="P178" i="9"/>
  <c r="Q178" i="9"/>
  <c r="U178" i="9"/>
  <c r="V178" i="9"/>
  <c r="W178" i="9"/>
  <c r="X178" i="9"/>
  <c r="Y178" i="9"/>
  <c r="Z178" i="9"/>
  <c r="AA178" i="9"/>
  <c r="AB178" i="9"/>
  <c r="AC178" i="9"/>
  <c r="AD178" i="9"/>
  <c r="AE178" i="9"/>
  <c r="AF178" i="9"/>
  <c r="P179" i="9"/>
  <c r="Q179" i="9"/>
  <c r="U179" i="9"/>
  <c r="V179" i="9"/>
  <c r="W179" i="9"/>
  <c r="X179" i="9"/>
  <c r="Y179" i="9"/>
  <c r="Z179" i="9"/>
  <c r="AA179" i="9"/>
  <c r="AB179" i="9"/>
  <c r="AC179" i="9"/>
  <c r="AD179" i="9"/>
  <c r="AE179" i="9"/>
  <c r="AF179" i="9"/>
  <c r="P180" i="9"/>
  <c r="Q180" i="9"/>
  <c r="U180" i="9"/>
  <c r="V180" i="9"/>
  <c r="W180" i="9"/>
  <c r="X180" i="9"/>
  <c r="Y180" i="9"/>
  <c r="Z180" i="9"/>
  <c r="AA180" i="9"/>
  <c r="AB180" i="9"/>
  <c r="AC180" i="9"/>
  <c r="AD180" i="9"/>
  <c r="AE180" i="9"/>
  <c r="AF180" i="9"/>
  <c r="P181" i="9"/>
  <c r="Q181" i="9"/>
  <c r="U181" i="9"/>
  <c r="V181" i="9"/>
  <c r="W181" i="9"/>
  <c r="X181" i="9"/>
  <c r="Y181" i="9"/>
  <c r="Z181" i="9"/>
  <c r="AA181" i="9"/>
  <c r="AB181" i="9"/>
  <c r="AC181" i="9"/>
  <c r="AD181" i="9"/>
  <c r="AE181" i="9"/>
  <c r="AF181" i="9"/>
  <c r="P182" i="9"/>
  <c r="Q182" i="9"/>
  <c r="U182" i="9"/>
  <c r="V182" i="9"/>
  <c r="W182" i="9"/>
  <c r="X182" i="9"/>
  <c r="Y182" i="9"/>
  <c r="Z182" i="9"/>
  <c r="AA182" i="9"/>
  <c r="AB182" i="9"/>
  <c r="AC182" i="9"/>
  <c r="AD182" i="9"/>
  <c r="AE182" i="9"/>
  <c r="AF182" i="9"/>
  <c r="P183" i="9"/>
  <c r="Q183" i="9"/>
  <c r="U183" i="9"/>
  <c r="V183" i="9"/>
  <c r="W183" i="9"/>
  <c r="X183" i="9"/>
  <c r="Y183" i="9"/>
  <c r="Z183" i="9"/>
  <c r="AA183" i="9"/>
  <c r="AB183" i="9"/>
  <c r="AC183" i="9"/>
  <c r="AD183" i="9"/>
  <c r="AE183" i="9"/>
  <c r="AF183" i="9"/>
  <c r="P184" i="9"/>
  <c r="Q184" i="9"/>
  <c r="U184" i="9"/>
  <c r="V184" i="9"/>
  <c r="W184" i="9"/>
  <c r="X184" i="9"/>
  <c r="Y184" i="9"/>
  <c r="Z184" i="9"/>
  <c r="AA184" i="9"/>
  <c r="AB184" i="9"/>
  <c r="AC184" i="9"/>
  <c r="AD184" i="9"/>
  <c r="AE184" i="9"/>
  <c r="AF184" i="9"/>
  <c r="P185" i="9"/>
  <c r="Q185" i="9"/>
  <c r="U185" i="9"/>
  <c r="V185" i="9"/>
  <c r="W185" i="9"/>
  <c r="X185" i="9"/>
  <c r="Y185" i="9"/>
  <c r="Z185" i="9"/>
  <c r="AA185" i="9"/>
  <c r="AB185" i="9"/>
  <c r="AC185" i="9"/>
  <c r="AD185" i="9"/>
  <c r="AE185" i="9"/>
  <c r="AF185" i="9"/>
  <c r="P186" i="9"/>
  <c r="Q186" i="9"/>
  <c r="U186" i="9"/>
  <c r="V186" i="9"/>
  <c r="W186" i="9"/>
  <c r="X186" i="9"/>
  <c r="Y186" i="9"/>
  <c r="Z186" i="9"/>
  <c r="AA186" i="9"/>
  <c r="AB186" i="9"/>
  <c r="AC186" i="9"/>
  <c r="AD186" i="9"/>
  <c r="AE186" i="9"/>
  <c r="AF186" i="9"/>
  <c r="P187" i="9"/>
  <c r="Q187" i="9"/>
  <c r="U187" i="9"/>
  <c r="V187" i="9"/>
  <c r="W187" i="9"/>
  <c r="X187" i="9"/>
  <c r="Y187" i="9"/>
  <c r="Z187" i="9"/>
  <c r="AA187" i="9"/>
  <c r="AB187" i="9"/>
  <c r="AC187" i="9"/>
  <c r="AD187" i="9"/>
  <c r="AE187" i="9"/>
  <c r="AF187" i="9"/>
  <c r="P188" i="9"/>
  <c r="Q188" i="9"/>
  <c r="U188" i="9"/>
  <c r="V188" i="9"/>
  <c r="W188" i="9"/>
  <c r="X188" i="9"/>
  <c r="Y188" i="9"/>
  <c r="Z188" i="9"/>
  <c r="AA188" i="9"/>
  <c r="AB188" i="9"/>
  <c r="AC188" i="9"/>
  <c r="AD188" i="9"/>
  <c r="AE188" i="9"/>
  <c r="AF188" i="9"/>
  <c r="P189" i="9"/>
  <c r="Q189" i="9"/>
  <c r="U189" i="9"/>
  <c r="V189" i="9"/>
  <c r="W189" i="9"/>
  <c r="X189" i="9"/>
  <c r="Y189" i="9"/>
  <c r="Z189" i="9"/>
  <c r="AA189" i="9"/>
  <c r="AB189" i="9"/>
  <c r="AC189" i="9"/>
  <c r="AD189" i="9"/>
  <c r="AE189" i="9"/>
  <c r="AF189" i="9"/>
  <c r="P190" i="9"/>
  <c r="Q190" i="9"/>
  <c r="U190" i="9"/>
  <c r="V190" i="9"/>
  <c r="W190" i="9"/>
  <c r="X190" i="9"/>
  <c r="Y190" i="9"/>
  <c r="Z190" i="9"/>
  <c r="AA190" i="9"/>
  <c r="AB190" i="9"/>
  <c r="AC190" i="9"/>
  <c r="AD190" i="9"/>
  <c r="AE190" i="9"/>
  <c r="AF190" i="9"/>
  <c r="P191" i="9"/>
  <c r="Q191" i="9"/>
  <c r="U191" i="9"/>
  <c r="V191" i="9"/>
  <c r="W191" i="9"/>
  <c r="X191" i="9"/>
  <c r="Y191" i="9"/>
  <c r="Z191" i="9"/>
  <c r="AA191" i="9"/>
  <c r="AB191" i="9"/>
  <c r="AC191" i="9"/>
  <c r="AD191" i="9"/>
  <c r="AE191" i="9"/>
  <c r="AF191" i="9"/>
  <c r="P192" i="9"/>
  <c r="Q192" i="9"/>
  <c r="U192" i="9"/>
  <c r="V192" i="9"/>
  <c r="W192" i="9"/>
  <c r="X192" i="9"/>
  <c r="Y192" i="9"/>
  <c r="Z192" i="9"/>
  <c r="AA192" i="9"/>
  <c r="AB192" i="9"/>
  <c r="AC192" i="9"/>
  <c r="AD192" i="9"/>
  <c r="AE192" i="9"/>
  <c r="AF192" i="9"/>
  <c r="P193" i="9"/>
  <c r="Q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P194" i="9"/>
  <c r="Q194" i="9"/>
  <c r="U194" i="9"/>
  <c r="V194" i="9"/>
  <c r="W194" i="9"/>
  <c r="X194" i="9"/>
  <c r="Y194" i="9"/>
  <c r="Z194" i="9"/>
  <c r="AA194" i="9"/>
  <c r="AB194" i="9"/>
  <c r="AC194" i="9"/>
  <c r="AD194" i="9"/>
  <c r="AE194" i="9"/>
  <c r="AF194" i="9"/>
  <c r="P195" i="9"/>
  <c r="Q195" i="9"/>
  <c r="U195" i="9"/>
  <c r="V195" i="9"/>
  <c r="W195" i="9"/>
  <c r="X195" i="9"/>
  <c r="Y195" i="9"/>
  <c r="Z195" i="9"/>
  <c r="AA195" i="9"/>
  <c r="AB195" i="9"/>
  <c r="AC195" i="9"/>
  <c r="AD195" i="9"/>
  <c r="AE195" i="9"/>
  <c r="AF195" i="9"/>
  <c r="P196" i="9"/>
  <c r="Q196" i="9"/>
  <c r="U196" i="9"/>
  <c r="V196" i="9"/>
  <c r="W196" i="9"/>
  <c r="X196" i="9"/>
  <c r="Y196" i="9"/>
  <c r="Z196" i="9"/>
  <c r="AA196" i="9"/>
  <c r="AB196" i="9"/>
  <c r="AC196" i="9"/>
  <c r="AD196" i="9"/>
  <c r="AE196" i="9"/>
  <c r="AF196" i="9"/>
  <c r="P197" i="9"/>
  <c r="Q197" i="9"/>
  <c r="U197" i="9"/>
  <c r="V197" i="9"/>
  <c r="W197" i="9"/>
  <c r="X197" i="9"/>
  <c r="Y197" i="9"/>
  <c r="Z197" i="9"/>
  <c r="AA197" i="9"/>
  <c r="AB197" i="9"/>
  <c r="AC197" i="9"/>
  <c r="AD197" i="9"/>
  <c r="AE197" i="9"/>
  <c r="AF197" i="9"/>
  <c r="P198" i="9"/>
  <c r="Q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P199" i="9"/>
  <c r="Q199" i="9"/>
  <c r="U199" i="9"/>
  <c r="V199" i="9"/>
  <c r="W199" i="9"/>
  <c r="X199" i="9"/>
  <c r="Y199" i="9"/>
  <c r="Z199" i="9"/>
  <c r="AA199" i="9"/>
  <c r="AB199" i="9"/>
  <c r="AC199" i="9"/>
  <c r="AD199" i="9"/>
  <c r="AE199" i="9"/>
  <c r="AF199" i="9"/>
  <c r="P200" i="9"/>
  <c r="Q200" i="9"/>
  <c r="U200" i="9"/>
  <c r="V200" i="9"/>
  <c r="W200" i="9"/>
  <c r="X200" i="9"/>
  <c r="Y200" i="9"/>
  <c r="Z200" i="9"/>
  <c r="AA200" i="9"/>
  <c r="AB200" i="9"/>
  <c r="AC200" i="9"/>
  <c r="AD200" i="9"/>
  <c r="AE200" i="9"/>
  <c r="AF200" i="9"/>
  <c r="P201" i="9"/>
  <c r="Q201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P202" i="9"/>
  <c r="Q202" i="9"/>
  <c r="U202" i="9"/>
  <c r="V202" i="9"/>
  <c r="W202" i="9"/>
  <c r="X202" i="9"/>
  <c r="Y202" i="9"/>
  <c r="Z202" i="9"/>
  <c r="AA202" i="9"/>
  <c r="AB202" i="9"/>
  <c r="AC202" i="9"/>
  <c r="AD202" i="9"/>
  <c r="AE202" i="9"/>
  <c r="AF202" i="9"/>
  <c r="P203" i="9"/>
  <c r="Q203" i="9"/>
  <c r="U203" i="9"/>
  <c r="V203" i="9"/>
  <c r="W203" i="9"/>
  <c r="X203" i="9"/>
  <c r="Y203" i="9"/>
  <c r="Z203" i="9"/>
  <c r="AA203" i="9"/>
  <c r="AB203" i="9"/>
  <c r="AC203" i="9"/>
  <c r="AD203" i="9"/>
  <c r="AE203" i="9"/>
  <c r="AF203" i="9"/>
  <c r="P204" i="9"/>
  <c r="Q204" i="9"/>
  <c r="U204" i="9"/>
  <c r="V204" i="9"/>
  <c r="W204" i="9"/>
  <c r="X204" i="9"/>
  <c r="Y204" i="9"/>
  <c r="Z204" i="9"/>
  <c r="AA204" i="9"/>
  <c r="AB204" i="9"/>
  <c r="AC204" i="9"/>
  <c r="AD204" i="9"/>
  <c r="AE204" i="9"/>
  <c r="AF204" i="9"/>
  <c r="P205" i="9"/>
  <c r="Q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P206" i="9"/>
  <c r="Q206" i="9"/>
  <c r="U206" i="9"/>
  <c r="V206" i="9"/>
  <c r="W206" i="9"/>
  <c r="X206" i="9"/>
  <c r="Y206" i="9"/>
  <c r="Z206" i="9"/>
  <c r="AA206" i="9"/>
  <c r="AB206" i="9"/>
  <c r="AC206" i="9"/>
  <c r="AD206" i="9"/>
  <c r="AE206" i="9"/>
  <c r="AF206" i="9"/>
  <c r="P207" i="9"/>
  <c r="Q207" i="9"/>
  <c r="U207" i="9"/>
  <c r="V207" i="9"/>
  <c r="W207" i="9"/>
  <c r="X207" i="9"/>
  <c r="Y207" i="9"/>
  <c r="Z207" i="9"/>
  <c r="AA207" i="9"/>
  <c r="AB207" i="9"/>
  <c r="AC207" i="9"/>
  <c r="AD207" i="9"/>
  <c r="AE207" i="9"/>
  <c r="AF207" i="9"/>
  <c r="P208" i="9"/>
  <c r="Q208" i="9"/>
  <c r="U208" i="9"/>
  <c r="V208" i="9"/>
  <c r="W208" i="9"/>
  <c r="X208" i="9"/>
  <c r="Y208" i="9"/>
  <c r="Z208" i="9"/>
  <c r="AA208" i="9"/>
  <c r="AB208" i="9"/>
  <c r="AC208" i="9"/>
  <c r="AD208" i="9"/>
  <c r="AE208" i="9"/>
  <c r="AF208" i="9"/>
  <c r="P209" i="9"/>
  <c r="Q209" i="9"/>
  <c r="U209" i="9"/>
  <c r="V209" i="9"/>
  <c r="W209" i="9"/>
  <c r="X209" i="9"/>
  <c r="Y209" i="9"/>
  <c r="Z209" i="9"/>
  <c r="AA209" i="9"/>
  <c r="AB209" i="9"/>
  <c r="AC209" i="9"/>
  <c r="AD209" i="9"/>
  <c r="AE209" i="9"/>
  <c r="AF209" i="9"/>
  <c r="P210" i="9"/>
  <c r="Q210" i="9"/>
  <c r="U210" i="9"/>
  <c r="V210" i="9"/>
  <c r="W210" i="9"/>
  <c r="X210" i="9"/>
  <c r="Y210" i="9"/>
  <c r="Z210" i="9"/>
  <c r="AA210" i="9"/>
  <c r="AB210" i="9"/>
  <c r="AC210" i="9"/>
  <c r="AD210" i="9"/>
  <c r="AE210" i="9"/>
  <c r="AF210" i="9"/>
  <c r="P211" i="9"/>
  <c r="Q211" i="9"/>
  <c r="U211" i="9"/>
  <c r="V211" i="9"/>
  <c r="W211" i="9"/>
  <c r="X211" i="9"/>
  <c r="Y211" i="9"/>
  <c r="Z211" i="9"/>
  <c r="AA211" i="9"/>
  <c r="AB211" i="9"/>
  <c r="AC211" i="9"/>
  <c r="AD211" i="9"/>
  <c r="AE211" i="9"/>
  <c r="AF211" i="9"/>
  <c r="P212" i="9"/>
  <c r="Q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P213" i="9"/>
  <c r="Q213" i="9"/>
  <c r="U213" i="9"/>
  <c r="V213" i="9"/>
  <c r="W213" i="9"/>
  <c r="X213" i="9"/>
  <c r="Y213" i="9"/>
  <c r="Z213" i="9"/>
  <c r="AA213" i="9"/>
  <c r="AB213" i="9"/>
  <c r="AC213" i="9"/>
  <c r="AD213" i="9"/>
  <c r="AE213" i="9"/>
  <c r="AF213" i="9"/>
  <c r="P214" i="9"/>
  <c r="Q214" i="9"/>
  <c r="U214" i="9"/>
  <c r="V214" i="9"/>
  <c r="W214" i="9"/>
  <c r="X214" i="9"/>
  <c r="Y214" i="9"/>
  <c r="Z214" i="9"/>
  <c r="AA214" i="9"/>
  <c r="AB214" i="9"/>
  <c r="AC214" i="9"/>
  <c r="AD214" i="9"/>
  <c r="AE214" i="9"/>
  <c r="AF214" i="9"/>
  <c r="P215" i="9"/>
  <c r="Q215" i="9"/>
  <c r="U215" i="9"/>
  <c r="V215" i="9"/>
  <c r="W215" i="9"/>
  <c r="X215" i="9"/>
  <c r="Y215" i="9"/>
  <c r="Z215" i="9"/>
  <c r="AA215" i="9"/>
  <c r="AB215" i="9"/>
  <c r="AC215" i="9"/>
  <c r="AD215" i="9"/>
  <c r="AE215" i="9"/>
  <c r="AF215" i="9"/>
  <c r="P216" i="9"/>
  <c r="Q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P217" i="9"/>
  <c r="Q217" i="9"/>
  <c r="U217" i="9"/>
  <c r="V217" i="9"/>
  <c r="W217" i="9"/>
  <c r="X217" i="9"/>
  <c r="Y217" i="9"/>
  <c r="Z217" i="9"/>
  <c r="AA217" i="9"/>
  <c r="AB217" i="9"/>
  <c r="AC217" i="9"/>
  <c r="AD217" i="9"/>
  <c r="AE217" i="9"/>
  <c r="AF217" i="9"/>
  <c r="P218" i="9"/>
  <c r="Q218" i="9"/>
  <c r="U218" i="9"/>
  <c r="V218" i="9"/>
  <c r="W218" i="9"/>
  <c r="X218" i="9"/>
  <c r="Y218" i="9"/>
  <c r="Z218" i="9"/>
  <c r="AA218" i="9"/>
  <c r="AB218" i="9"/>
  <c r="AC218" i="9"/>
  <c r="AD218" i="9"/>
  <c r="AE218" i="9"/>
  <c r="AF218" i="9"/>
  <c r="P219" i="9"/>
  <c r="Q219" i="9"/>
  <c r="U219" i="9"/>
  <c r="V219" i="9"/>
  <c r="W219" i="9"/>
  <c r="X219" i="9"/>
  <c r="Y219" i="9"/>
  <c r="Z219" i="9"/>
  <c r="AA219" i="9"/>
  <c r="AB219" i="9"/>
  <c r="AC219" i="9"/>
  <c r="AD219" i="9"/>
  <c r="AE219" i="9"/>
  <c r="AF219" i="9"/>
  <c r="P220" i="9"/>
  <c r="Q220" i="9"/>
  <c r="U220" i="9"/>
  <c r="V220" i="9"/>
  <c r="W220" i="9"/>
  <c r="X220" i="9"/>
  <c r="Y220" i="9"/>
  <c r="Z220" i="9"/>
  <c r="AA220" i="9"/>
  <c r="AB220" i="9"/>
  <c r="AC220" i="9"/>
  <c r="AD220" i="9"/>
  <c r="AE220" i="9"/>
  <c r="AF220" i="9"/>
  <c r="P221" i="9"/>
  <c r="Q221" i="9"/>
  <c r="U221" i="9"/>
  <c r="V221" i="9"/>
  <c r="W221" i="9"/>
  <c r="X221" i="9"/>
  <c r="Y221" i="9"/>
  <c r="Z221" i="9"/>
  <c r="AA221" i="9"/>
  <c r="AB221" i="9"/>
  <c r="AC221" i="9"/>
  <c r="AD221" i="9"/>
  <c r="AE221" i="9"/>
  <c r="AF221" i="9"/>
  <c r="P222" i="9"/>
  <c r="Q222" i="9"/>
  <c r="U222" i="9"/>
  <c r="V222" i="9"/>
  <c r="W222" i="9"/>
  <c r="X222" i="9"/>
  <c r="Y222" i="9"/>
  <c r="Z222" i="9"/>
  <c r="AA222" i="9"/>
  <c r="AB222" i="9"/>
  <c r="AC222" i="9"/>
  <c r="AD222" i="9"/>
  <c r="AE222" i="9"/>
  <c r="AF222" i="9"/>
  <c r="P223" i="9"/>
  <c r="Q223" i="9"/>
  <c r="U223" i="9"/>
  <c r="V223" i="9"/>
  <c r="W223" i="9"/>
  <c r="X223" i="9"/>
  <c r="Y223" i="9"/>
  <c r="Z223" i="9"/>
  <c r="AA223" i="9"/>
  <c r="AB223" i="9"/>
  <c r="AC223" i="9"/>
  <c r="AD223" i="9"/>
  <c r="AE223" i="9"/>
  <c r="AF223" i="9"/>
  <c r="D2" i="9"/>
  <c r="E2" i="9"/>
  <c r="G2" i="9"/>
  <c r="H2" i="9"/>
  <c r="I2" i="9"/>
  <c r="J2" i="9"/>
  <c r="K2" i="9"/>
  <c r="L2" i="9"/>
  <c r="M2" i="9"/>
  <c r="N2" i="9"/>
  <c r="O2" i="9"/>
  <c r="A3" i="9"/>
  <c r="B3" i="9"/>
  <c r="C3" i="9"/>
  <c r="D3" i="9"/>
  <c r="E3" i="9"/>
  <c r="G3" i="9"/>
  <c r="H3" i="9"/>
  <c r="A4" i="9"/>
  <c r="B4" i="9"/>
  <c r="G4" i="9"/>
  <c r="H4" i="9"/>
  <c r="Q4" i="9" s="1"/>
  <c r="A5" i="9"/>
  <c r="B5" i="9"/>
  <c r="E5" i="9"/>
  <c r="G5" i="9"/>
  <c r="H5" i="9"/>
  <c r="A6" i="9"/>
  <c r="B6" i="9"/>
  <c r="C6" i="9"/>
  <c r="D6" i="9"/>
  <c r="E6" i="9"/>
  <c r="G6" i="9"/>
  <c r="H6" i="9"/>
  <c r="I6" i="9"/>
  <c r="J6" i="9"/>
  <c r="K6" i="9"/>
  <c r="L6" i="9"/>
  <c r="M6" i="9"/>
  <c r="A7" i="9"/>
  <c r="B7" i="9"/>
  <c r="G7" i="9"/>
  <c r="A8" i="9"/>
  <c r="B12" i="8"/>
  <c r="B8" i="9" s="1"/>
  <c r="G8" i="9"/>
  <c r="H7" i="9"/>
  <c r="L8" i="9"/>
  <c r="A9" i="9"/>
  <c r="G9" i="9"/>
  <c r="O7" i="9"/>
  <c r="I9" i="9"/>
  <c r="J9" i="9"/>
  <c r="M9" i="9"/>
  <c r="A10" i="9"/>
  <c r="G10" i="9"/>
  <c r="A11" i="9"/>
  <c r="H11" i="9"/>
  <c r="I11" i="9"/>
  <c r="K11" i="9"/>
  <c r="L11" i="9"/>
  <c r="M11" i="9"/>
  <c r="N11" i="9"/>
  <c r="A12" i="9"/>
  <c r="I12" i="9"/>
  <c r="J12" i="9"/>
  <c r="I13" i="9"/>
  <c r="J13" i="9"/>
  <c r="A14" i="9"/>
  <c r="A15" i="9"/>
  <c r="H22" i="9"/>
  <c r="A16" i="9"/>
  <c r="H23" i="9"/>
  <c r="I23" i="9"/>
  <c r="J23" i="9"/>
  <c r="L23" i="9"/>
  <c r="M23" i="9"/>
  <c r="A17" i="9"/>
  <c r="J24" i="9"/>
  <c r="K24" i="9"/>
  <c r="N24" i="9"/>
  <c r="A18" i="9"/>
  <c r="J25" i="9"/>
  <c r="K25" i="9"/>
  <c r="N25" i="9"/>
  <c r="A19" i="9"/>
  <c r="J26" i="9"/>
  <c r="K26" i="9"/>
  <c r="N26" i="9"/>
  <c r="A20" i="9"/>
  <c r="H27" i="9"/>
  <c r="I27" i="9"/>
  <c r="J27" i="9"/>
  <c r="K27" i="9"/>
  <c r="L27" i="9"/>
  <c r="M27" i="9"/>
  <c r="N27" i="9"/>
  <c r="O27" i="9"/>
  <c r="A21" i="9"/>
  <c r="A22" i="9"/>
  <c r="H29" i="9"/>
  <c r="I29" i="9"/>
  <c r="J29" i="9"/>
  <c r="K29" i="9"/>
  <c r="L29" i="9"/>
  <c r="M29" i="9"/>
  <c r="N29" i="9"/>
  <c r="O29" i="9"/>
  <c r="A23" i="9"/>
  <c r="G30" i="9"/>
  <c r="H30" i="9"/>
  <c r="A24" i="9"/>
  <c r="G31" i="9"/>
  <c r="H31" i="9"/>
  <c r="K31" i="9"/>
  <c r="L31" i="9"/>
  <c r="M31" i="9"/>
  <c r="N31" i="9"/>
  <c r="O31" i="9"/>
  <c r="A25" i="9"/>
  <c r="G32" i="9"/>
  <c r="H32" i="9"/>
  <c r="A26" i="9"/>
  <c r="G33" i="9"/>
  <c r="H33" i="9"/>
  <c r="J33" i="9"/>
  <c r="K33" i="9"/>
  <c r="A27" i="9"/>
  <c r="G34" i="9"/>
  <c r="H34" i="9"/>
  <c r="J34" i="9"/>
  <c r="K34" i="9"/>
  <c r="L34" i="9"/>
  <c r="M34" i="9"/>
  <c r="N34" i="9"/>
  <c r="O34" i="9"/>
  <c r="A28" i="9"/>
  <c r="G35" i="9"/>
  <c r="A29" i="9"/>
  <c r="G36" i="9"/>
  <c r="H36" i="9"/>
  <c r="P38" i="8"/>
  <c r="J36" i="9" s="1"/>
  <c r="Q38" i="8"/>
  <c r="K36" i="9" s="1"/>
  <c r="R38" i="8"/>
  <c r="L36" i="9" s="1"/>
  <c r="S38" i="8"/>
  <c r="M36" i="9" s="1"/>
  <c r="T38" i="8"/>
  <c r="N36" i="9" s="1"/>
  <c r="U38" i="8"/>
  <c r="O36" i="9" s="1"/>
  <c r="A30" i="9"/>
  <c r="G37" i="9"/>
  <c r="H37" i="9"/>
  <c r="A31" i="9"/>
  <c r="G38" i="9"/>
  <c r="H38" i="9"/>
  <c r="A32" i="9"/>
  <c r="G39" i="9"/>
  <c r="H39" i="9"/>
  <c r="A33" i="9"/>
  <c r="G40" i="9"/>
  <c r="A34" i="9"/>
  <c r="G41" i="9"/>
  <c r="A35" i="9"/>
  <c r="G42" i="9"/>
  <c r="A36" i="9"/>
  <c r="G44" i="9"/>
  <c r="H44" i="9"/>
  <c r="A37" i="9"/>
  <c r="A38" i="9"/>
  <c r="G45" i="9"/>
  <c r="H46" i="9"/>
  <c r="K46" i="9"/>
  <c r="L46" i="9"/>
  <c r="M46" i="9"/>
  <c r="N46" i="9"/>
  <c r="O46" i="9"/>
  <c r="A39" i="9"/>
  <c r="G46" i="9"/>
  <c r="O47" i="9"/>
  <c r="A40" i="9"/>
  <c r="G47" i="9"/>
  <c r="O48" i="9"/>
  <c r="A41" i="9"/>
  <c r="G48" i="9"/>
  <c r="O49" i="9"/>
  <c r="A42" i="9"/>
  <c r="G49" i="9"/>
  <c r="O50" i="9"/>
  <c r="A43" i="9"/>
  <c r="G50" i="9"/>
  <c r="A44" i="9"/>
  <c r="G51" i="9"/>
  <c r="H51" i="9"/>
  <c r="O51" i="9"/>
  <c r="A45" i="9"/>
  <c r="A46" i="9"/>
  <c r="L54" i="9"/>
  <c r="M54" i="9"/>
  <c r="N54" i="9"/>
  <c r="O54" i="9"/>
  <c r="A47" i="9"/>
  <c r="L55" i="9"/>
  <c r="M55" i="9"/>
  <c r="N55" i="9"/>
  <c r="O55" i="9"/>
  <c r="A48" i="9"/>
  <c r="L56" i="9"/>
  <c r="M56" i="9"/>
  <c r="N56" i="9"/>
  <c r="O56" i="9"/>
  <c r="A49" i="9"/>
  <c r="G57" i="9"/>
  <c r="H57" i="9"/>
  <c r="K57" i="9"/>
  <c r="L57" i="9"/>
  <c r="M57" i="9"/>
  <c r="N57" i="9"/>
  <c r="O57" i="9"/>
  <c r="A50" i="9"/>
  <c r="G58" i="9"/>
  <c r="H58" i="9"/>
  <c r="I58" i="9"/>
  <c r="K58" i="9"/>
  <c r="L58" i="9"/>
  <c r="M58" i="9"/>
  <c r="N58" i="9"/>
  <c r="O58" i="9"/>
  <c r="A51" i="9"/>
  <c r="A52" i="9"/>
  <c r="A53" i="9"/>
  <c r="A54" i="9"/>
  <c r="A55" i="9"/>
  <c r="A56" i="9"/>
  <c r="A57" i="9"/>
  <c r="B57" i="9"/>
  <c r="C57" i="9"/>
  <c r="D57" i="9"/>
  <c r="A58" i="9"/>
  <c r="B58" i="9"/>
  <c r="C58" i="9"/>
  <c r="D58" i="9"/>
  <c r="G59" i="9"/>
  <c r="H59" i="9"/>
  <c r="J59" i="9"/>
  <c r="K59" i="9"/>
  <c r="L59" i="9"/>
  <c r="M59" i="9"/>
  <c r="N59" i="9"/>
  <c r="O59" i="9"/>
  <c r="A59" i="9"/>
  <c r="B59" i="9"/>
  <c r="C59" i="9"/>
  <c r="D59" i="9"/>
  <c r="G60" i="9"/>
  <c r="H60" i="9"/>
  <c r="I60" i="9"/>
  <c r="J60" i="9"/>
  <c r="K60" i="9"/>
  <c r="L60" i="9"/>
  <c r="M60" i="9"/>
  <c r="N60" i="9"/>
  <c r="O60" i="9"/>
  <c r="A60" i="9"/>
  <c r="B60" i="9"/>
  <c r="C60" i="9"/>
  <c r="D60" i="9"/>
  <c r="G61" i="9"/>
  <c r="H61" i="9"/>
  <c r="I61" i="9"/>
  <c r="J61" i="9"/>
  <c r="K61" i="9"/>
  <c r="L61" i="9"/>
  <c r="M61" i="9"/>
  <c r="N61" i="9"/>
  <c r="O61" i="9"/>
  <c r="A61" i="9"/>
  <c r="B61" i="9"/>
  <c r="C61" i="9"/>
  <c r="D61" i="9"/>
  <c r="G62" i="9"/>
  <c r="H62" i="9"/>
  <c r="I62" i="9"/>
  <c r="J62" i="9"/>
  <c r="K62" i="9"/>
  <c r="L62" i="9"/>
  <c r="M62" i="9"/>
  <c r="N62" i="9"/>
  <c r="O62" i="9"/>
  <c r="A62" i="9"/>
  <c r="B62" i="9"/>
  <c r="C62" i="9"/>
  <c r="D62" i="9"/>
  <c r="G63" i="9"/>
  <c r="H63" i="9"/>
  <c r="I63" i="9"/>
  <c r="J63" i="9"/>
  <c r="K63" i="9"/>
  <c r="L63" i="9"/>
  <c r="M63" i="9"/>
  <c r="N63" i="9"/>
  <c r="O63" i="9"/>
  <c r="A63" i="9"/>
  <c r="B63" i="9"/>
  <c r="C63" i="9"/>
  <c r="D63" i="9"/>
  <c r="G64" i="9"/>
  <c r="H64" i="9"/>
  <c r="I64" i="9"/>
  <c r="J64" i="9"/>
  <c r="K64" i="9"/>
  <c r="L64" i="9"/>
  <c r="M64" i="9"/>
  <c r="N64" i="9"/>
  <c r="O64" i="9"/>
  <c r="A64" i="9"/>
  <c r="B64" i="9"/>
  <c r="C64" i="9"/>
  <c r="D64" i="9"/>
  <c r="G65" i="9"/>
  <c r="H65" i="9"/>
  <c r="I65" i="9"/>
  <c r="J65" i="9"/>
  <c r="K65" i="9"/>
  <c r="L65" i="9"/>
  <c r="M65" i="9"/>
  <c r="N65" i="9"/>
  <c r="O65" i="9"/>
  <c r="A65" i="9"/>
  <c r="B65" i="9"/>
  <c r="C65" i="9"/>
  <c r="D65" i="9"/>
  <c r="G66" i="9"/>
  <c r="H66" i="9"/>
  <c r="I66" i="9"/>
  <c r="J66" i="9"/>
  <c r="K66" i="9"/>
  <c r="L66" i="9"/>
  <c r="M66" i="9"/>
  <c r="N66" i="9"/>
  <c r="O66" i="9"/>
  <c r="A66" i="9"/>
  <c r="B66" i="9"/>
  <c r="C66" i="9"/>
  <c r="D66" i="9"/>
  <c r="G67" i="9"/>
  <c r="H67" i="9"/>
  <c r="I67" i="9"/>
  <c r="J67" i="9"/>
  <c r="K67" i="9"/>
  <c r="L67" i="9"/>
  <c r="M67" i="9"/>
  <c r="N67" i="9"/>
  <c r="O67" i="9"/>
  <c r="A67" i="9"/>
  <c r="B67" i="9"/>
  <c r="C67" i="9"/>
  <c r="D67" i="9"/>
  <c r="G68" i="9"/>
  <c r="H68" i="9"/>
  <c r="I68" i="9"/>
  <c r="J68" i="9"/>
  <c r="K68" i="9"/>
  <c r="L68" i="9"/>
  <c r="M68" i="9"/>
  <c r="N68" i="9"/>
  <c r="O68" i="9"/>
  <c r="A68" i="9"/>
  <c r="B68" i="9"/>
  <c r="C68" i="9"/>
  <c r="D68" i="9"/>
  <c r="G69" i="9"/>
  <c r="H69" i="9"/>
  <c r="I69" i="9"/>
  <c r="J69" i="9"/>
  <c r="K69" i="9"/>
  <c r="L69" i="9"/>
  <c r="M69" i="9"/>
  <c r="N69" i="9"/>
  <c r="O69" i="9"/>
  <c r="A69" i="9"/>
  <c r="B69" i="9"/>
  <c r="C69" i="9"/>
  <c r="D69" i="9"/>
  <c r="G70" i="9"/>
  <c r="H70" i="9"/>
  <c r="I70" i="9"/>
  <c r="J70" i="9"/>
  <c r="K70" i="9"/>
  <c r="L70" i="9"/>
  <c r="M70" i="9"/>
  <c r="N70" i="9"/>
  <c r="O70" i="9"/>
  <c r="A70" i="9"/>
  <c r="B70" i="9"/>
  <c r="C70" i="9"/>
  <c r="D70" i="9"/>
  <c r="G71" i="9"/>
  <c r="H71" i="9"/>
  <c r="I71" i="9"/>
  <c r="J71" i="9"/>
  <c r="K71" i="9"/>
  <c r="L71" i="9"/>
  <c r="M71" i="9"/>
  <c r="N71" i="9"/>
  <c r="O71" i="9"/>
  <c r="A71" i="9"/>
  <c r="B71" i="9"/>
  <c r="C71" i="9"/>
  <c r="D71" i="9"/>
  <c r="G72" i="9"/>
  <c r="H72" i="9"/>
  <c r="I72" i="9"/>
  <c r="J72" i="9"/>
  <c r="K72" i="9"/>
  <c r="L72" i="9"/>
  <c r="M72" i="9"/>
  <c r="N72" i="9"/>
  <c r="O72" i="9"/>
  <c r="A72" i="9"/>
  <c r="B72" i="9"/>
  <c r="C72" i="9"/>
  <c r="D72" i="9"/>
  <c r="G73" i="9"/>
  <c r="H73" i="9"/>
  <c r="I73" i="9"/>
  <c r="J73" i="9"/>
  <c r="K73" i="9"/>
  <c r="L73" i="9"/>
  <c r="M73" i="9"/>
  <c r="N73" i="9"/>
  <c r="O73" i="9"/>
  <c r="A73" i="9"/>
  <c r="B73" i="9"/>
  <c r="C73" i="9"/>
  <c r="D73" i="9"/>
  <c r="G74" i="9"/>
  <c r="H74" i="9"/>
  <c r="I74" i="9"/>
  <c r="J74" i="9"/>
  <c r="K74" i="9"/>
  <c r="L74" i="9"/>
  <c r="M74" i="9"/>
  <c r="N74" i="9"/>
  <c r="O74" i="9"/>
  <c r="A74" i="9"/>
  <c r="B74" i="9"/>
  <c r="C74" i="9"/>
  <c r="D74" i="9"/>
  <c r="G75" i="9"/>
  <c r="H75" i="9"/>
  <c r="I75" i="9"/>
  <c r="J75" i="9"/>
  <c r="K75" i="9"/>
  <c r="L75" i="9"/>
  <c r="M75" i="9"/>
  <c r="N75" i="9"/>
  <c r="O75" i="9"/>
  <c r="A75" i="9"/>
  <c r="B75" i="9"/>
  <c r="C75" i="9"/>
  <c r="D75" i="9"/>
  <c r="G76" i="9"/>
  <c r="H76" i="9"/>
  <c r="I76" i="9"/>
  <c r="J76" i="9"/>
  <c r="K76" i="9"/>
  <c r="L76" i="9"/>
  <c r="M76" i="9"/>
  <c r="N76" i="9"/>
  <c r="O76" i="9"/>
  <c r="A76" i="9"/>
  <c r="B76" i="9"/>
  <c r="C76" i="9"/>
  <c r="D76" i="9"/>
  <c r="G77" i="9"/>
  <c r="H77" i="9"/>
  <c r="I77" i="9"/>
  <c r="J77" i="9"/>
  <c r="K77" i="9"/>
  <c r="L77" i="9"/>
  <c r="M77" i="9"/>
  <c r="N77" i="9"/>
  <c r="O77" i="9"/>
  <c r="A77" i="9"/>
  <c r="B77" i="9"/>
  <c r="C77" i="9"/>
  <c r="D77" i="9"/>
  <c r="G78" i="9"/>
  <c r="H78" i="9"/>
  <c r="I78" i="9"/>
  <c r="J78" i="9"/>
  <c r="K78" i="9"/>
  <c r="L78" i="9"/>
  <c r="M78" i="9"/>
  <c r="N78" i="9"/>
  <c r="O78" i="9"/>
  <c r="A78" i="9"/>
  <c r="B78" i="9"/>
  <c r="C78" i="9"/>
  <c r="D78" i="9"/>
  <c r="G79" i="9"/>
  <c r="H79" i="9"/>
  <c r="I79" i="9"/>
  <c r="J79" i="9"/>
  <c r="K79" i="9"/>
  <c r="L79" i="9"/>
  <c r="M79" i="9"/>
  <c r="N79" i="9"/>
  <c r="O79" i="9"/>
  <c r="A79" i="9"/>
  <c r="B79" i="9"/>
  <c r="C79" i="9"/>
  <c r="D79" i="9"/>
  <c r="G80" i="9"/>
  <c r="H80" i="9"/>
  <c r="I80" i="9"/>
  <c r="J80" i="9"/>
  <c r="K80" i="9"/>
  <c r="L80" i="9"/>
  <c r="M80" i="9"/>
  <c r="N80" i="9"/>
  <c r="O80" i="9"/>
  <c r="A80" i="9"/>
  <c r="B80" i="9"/>
  <c r="C80" i="9"/>
  <c r="D80" i="9"/>
  <c r="G81" i="9"/>
  <c r="H81" i="9"/>
  <c r="I81" i="9"/>
  <c r="J81" i="9"/>
  <c r="K81" i="9"/>
  <c r="L81" i="9"/>
  <c r="M81" i="9"/>
  <c r="N81" i="9"/>
  <c r="O81" i="9"/>
  <c r="A81" i="9"/>
  <c r="B81" i="9"/>
  <c r="C81" i="9"/>
  <c r="D81" i="9"/>
  <c r="G82" i="9"/>
  <c r="H82" i="9"/>
  <c r="I82" i="9"/>
  <c r="J82" i="9"/>
  <c r="K82" i="9"/>
  <c r="L82" i="9"/>
  <c r="M82" i="9"/>
  <c r="N82" i="9"/>
  <c r="O82" i="9"/>
  <c r="A82" i="9"/>
  <c r="B82" i="9"/>
  <c r="C82" i="9"/>
  <c r="D82" i="9"/>
  <c r="G83" i="9"/>
  <c r="H83" i="9"/>
  <c r="I83" i="9"/>
  <c r="J83" i="9"/>
  <c r="K83" i="9"/>
  <c r="L83" i="9"/>
  <c r="M83" i="9"/>
  <c r="N83" i="9"/>
  <c r="O83" i="9"/>
  <c r="A83" i="9"/>
  <c r="B83" i="9"/>
  <c r="C83" i="9"/>
  <c r="D83" i="9"/>
  <c r="G84" i="9"/>
  <c r="H84" i="9"/>
  <c r="I84" i="9"/>
  <c r="J84" i="9"/>
  <c r="K84" i="9"/>
  <c r="L84" i="9"/>
  <c r="M84" i="9"/>
  <c r="N84" i="9"/>
  <c r="O84" i="9"/>
  <c r="A84" i="9"/>
  <c r="B84" i="9"/>
  <c r="C84" i="9"/>
  <c r="D84" i="9"/>
  <c r="G85" i="9"/>
  <c r="H85" i="9"/>
  <c r="I85" i="9"/>
  <c r="J85" i="9"/>
  <c r="K85" i="9"/>
  <c r="L85" i="9"/>
  <c r="M85" i="9"/>
  <c r="N85" i="9"/>
  <c r="O85" i="9"/>
  <c r="A85" i="9"/>
  <c r="B85" i="9"/>
  <c r="C85" i="9"/>
  <c r="D85" i="9"/>
  <c r="G86" i="9"/>
  <c r="H86" i="9"/>
  <c r="I86" i="9"/>
  <c r="J86" i="9"/>
  <c r="K86" i="9"/>
  <c r="L86" i="9"/>
  <c r="M86" i="9"/>
  <c r="N86" i="9"/>
  <c r="O86" i="9"/>
  <c r="A86" i="9"/>
  <c r="B86" i="9"/>
  <c r="C86" i="9"/>
  <c r="D86" i="9"/>
  <c r="G87" i="9"/>
  <c r="H87" i="9"/>
  <c r="I87" i="9"/>
  <c r="J87" i="9"/>
  <c r="K87" i="9"/>
  <c r="L87" i="9"/>
  <c r="M87" i="9"/>
  <c r="N87" i="9"/>
  <c r="O87" i="9"/>
  <c r="A87" i="9"/>
  <c r="B87" i="9"/>
  <c r="C87" i="9"/>
  <c r="D87" i="9"/>
  <c r="G88" i="9"/>
  <c r="H88" i="9"/>
  <c r="I88" i="9"/>
  <c r="J88" i="9"/>
  <c r="K88" i="9"/>
  <c r="L88" i="9"/>
  <c r="M88" i="9"/>
  <c r="N88" i="9"/>
  <c r="O88" i="9"/>
  <c r="A88" i="9"/>
  <c r="B88" i="9"/>
  <c r="C88" i="9"/>
  <c r="D88" i="9"/>
  <c r="G89" i="9"/>
  <c r="H89" i="9"/>
  <c r="I89" i="9"/>
  <c r="J89" i="9"/>
  <c r="K89" i="9"/>
  <c r="L89" i="9"/>
  <c r="M89" i="9"/>
  <c r="N89" i="9"/>
  <c r="O89" i="9"/>
  <c r="A89" i="9"/>
  <c r="B89" i="9"/>
  <c r="C89" i="9"/>
  <c r="D89" i="9"/>
  <c r="G90" i="9"/>
  <c r="H90" i="9"/>
  <c r="I90" i="9"/>
  <c r="J90" i="9"/>
  <c r="K90" i="9"/>
  <c r="L90" i="9"/>
  <c r="M90" i="9"/>
  <c r="N90" i="9"/>
  <c r="O90" i="9"/>
  <c r="A90" i="9"/>
  <c r="B90" i="9"/>
  <c r="C90" i="9"/>
  <c r="D90" i="9"/>
  <c r="G91" i="9"/>
  <c r="H91" i="9"/>
  <c r="I91" i="9"/>
  <c r="J91" i="9"/>
  <c r="K91" i="9"/>
  <c r="L91" i="9"/>
  <c r="M91" i="9"/>
  <c r="N91" i="9"/>
  <c r="O91" i="9"/>
  <c r="A91" i="9"/>
  <c r="B91" i="9"/>
  <c r="C91" i="9"/>
  <c r="D91" i="9"/>
  <c r="G92" i="9"/>
  <c r="H92" i="9"/>
  <c r="I92" i="9"/>
  <c r="J92" i="9"/>
  <c r="K92" i="9"/>
  <c r="L92" i="9"/>
  <c r="M92" i="9"/>
  <c r="N92" i="9"/>
  <c r="O92" i="9"/>
  <c r="A92" i="9"/>
  <c r="B92" i="9"/>
  <c r="C92" i="9"/>
  <c r="D92" i="9"/>
  <c r="G93" i="9"/>
  <c r="H93" i="9"/>
  <c r="I93" i="9"/>
  <c r="J93" i="9"/>
  <c r="K93" i="9"/>
  <c r="L93" i="9"/>
  <c r="M93" i="9"/>
  <c r="N93" i="9"/>
  <c r="O93" i="9"/>
  <c r="A93" i="9"/>
  <c r="B93" i="9"/>
  <c r="C93" i="9"/>
  <c r="D93" i="9"/>
  <c r="G94" i="9"/>
  <c r="H94" i="9"/>
  <c r="I94" i="9"/>
  <c r="J94" i="9"/>
  <c r="K94" i="9"/>
  <c r="L94" i="9"/>
  <c r="M94" i="9"/>
  <c r="N94" i="9"/>
  <c r="O94" i="9"/>
  <c r="A94" i="9"/>
  <c r="B94" i="9"/>
  <c r="C94" i="9"/>
  <c r="D94" i="9"/>
  <c r="G95" i="9"/>
  <c r="H95" i="9"/>
  <c r="I95" i="9"/>
  <c r="J95" i="9"/>
  <c r="K95" i="9"/>
  <c r="L95" i="9"/>
  <c r="M95" i="9"/>
  <c r="N95" i="9"/>
  <c r="O95" i="9"/>
  <c r="A95" i="9"/>
  <c r="B95" i="9"/>
  <c r="C95" i="9"/>
  <c r="D95" i="9"/>
  <c r="G96" i="9"/>
  <c r="H96" i="9"/>
  <c r="I96" i="9"/>
  <c r="J96" i="9"/>
  <c r="K96" i="9"/>
  <c r="L96" i="9"/>
  <c r="M96" i="9"/>
  <c r="N96" i="9"/>
  <c r="O96" i="9"/>
  <c r="A96" i="9"/>
  <c r="B96" i="9"/>
  <c r="C96" i="9"/>
  <c r="D96" i="9"/>
  <c r="G97" i="9"/>
  <c r="H97" i="9"/>
  <c r="I97" i="9"/>
  <c r="J97" i="9"/>
  <c r="K97" i="9"/>
  <c r="L97" i="9"/>
  <c r="M97" i="9"/>
  <c r="N97" i="9"/>
  <c r="O97" i="9"/>
  <c r="A97" i="9"/>
  <c r="B97" i="9"/>
  <c r="C97" i="9"/>
  <c r="D97" i="9"/>
  <c r="G98" i="9"/>
  <c r="H98" i="9"/>
  <c r="I98" i="9"/>
  <c r="J98" i="9"/>
  <c r="K98" i="9"/>
  <c r="L98" i="9"/>
  <c r="M98" i="9"/>
  <c r="N98" i="9"/>
  <c r="O98" i="9"/>
  <c r="A98" i="9"/>
  <c r="B98" i="9"/>
  <c r="C98" i="9"/>
  <c r="D98" i="9"/>
  <c r="G99" i="9"/>
  <c r="H99" i="9"/>
  <c r="I99" i="9"/>
  <c r="J99" i="9"/>
  <c r="K99" i="9"/>
  <c r="L99" i="9"/>
  <c r="M99" i="9"/>
  <c r="N99" i="9"/>
  <c r="O99" i="9"/>
  <c r="A99" i="9"/>
  <c r="B99" i="9"/>
  <c r="C99" i="9"/>
  <c r="D99" i="9"/>
  <c r="G100" i="9"/>
  <c r="H100" i="9"/>
  <c r="I100" i="9"/>
  <c r="J100" i="9"/>
  <c r="K100" i="9"/>
  <c r="L100" i="9"/>
  <c r="M100" i="9"/>
  <c r="N100" i="9"/>
  <c r="O100" i="9"/>
  <c r="A100" i="9"/>
  <c r="B100" i="9"/>
  <c r="C100" i="9"/>
  <c r="D100" i="9"/>
  <c r="G101" i="9"/>
  <c r="H101" i="9"/>
  <c r="I101" i="9"/>
  <c r="J101" i="9"/>
  <c r="K101" i="9"/>
  <c r="L101" i="9"/>
  <c r="M101" i="9"/>
  <c r="N101" i="9"/>
  <c r="O101" i="9"/>
  <c r="A101" i="9"/>
  <c r="B101" i="9"/>
  <c r="C101" i="9"/>
  <c r="D101" i="9"/>
  <c r="G102" i="9"/>
  <c r="H102" i="9"/>
  <c r="I102" i="9"/>
  <c r="J102" i="9"/>
  <c r="K102" i="9"/>
  <c r="L102" i="9"/>
  <c r="M102" i="9"/>
  <c r="N102" i="9"/>
  <c r="O102" i="9"/>
  <c r="A102" i="9"/>
  <c r="B102" i="9"/>
  <c r="C102" i="9"/>
  <c r="D102" i="9"/>
  <c r="G103" i="9"/>
  <c r="H103" i="9"/>
  <c r="I103" i="9"/>
  <c r="J103" i="9"/>
  <c r="K103" i="9"/>
  <c r="L103" i="9"/>
  <c r="M103" i="9"/>
  <c r="N103" i="9"/>
  <c r="O103" i="9"/>
  <c r="A103" i="9"/>
  <c r="B103" i="9"/>
  <c r="C103" i="9"/>
  <c r="D103" i="9"/>
  <c r="G104" i="9"/>
  <c r="H104" i="9"/>
  <c r="I104" i="9"/>
  <c r="J104" i="9"/>
  <c r="K104" i="9"/>
  <c r="L104" i="9"/>
  <c r="M104" i="9"/>
  <c r="N104" i="9"/>
  <c r="O104" i="9"/>
  <c r="A104" i="9"/>
  <c r="B104" i="9"/>
  <c r="C104" i="9"/>
  <c r="D104" i="9"/>
  <c r="G105" i="9"/>
  <c r="H105" i="9"/>
  <c r="I105" i="9"/>
  <c r="J105" i="9"/>
  <c r="K105" i="9"/>
  <c r="L105" i="9"/>
  <c r="M105" i="9"/>
  <c r="N105" i="9"/>
  <c r="O105" i="9"/>
  <c r="A105" i="9"/>
  <c r="B105" i="9"/>
  <c r="C105" i="9"/>
  <c r="D105" i="9"/>
  <c r="G106" i="9"/>
  <c r="H106" i="9"/>
  <c r="I106" i="9"/>
  <c r="J106" i="9"/>
  <c r="K106" i="9"/>
  <c r="L106" i="9"/>
  <c r="M106" i="9"/>
  <c r="N106" i="9"/>
  <c r="O106" i="9"/>
  <c r="A106" i="9"/>
  <c r="B106" i="9"/>
  <c r="C106" i="9"/>
  <c r="D106" i="9"/>
  <c r="G107" i="9"/>
  <c r="H107" i="9"/>
  <c r="I107" i="9"/>
  <c r="J107" i="9"/>
  <c r="K107" i="9"/>
  <c r="L107" i="9"/>
  <c r="M107" i="9"/>
  <c r="N107" i="9"/>
  <c r="O107" i="9"/>
  <c r="A107" i="9"/>
  <c r="B107" i="9"/>
  <c r="C107" i="9"/>
  <c r="D107" i="9"/>
  <c r="G108" i="9"/>
  <c r="H108" i="9"/>
  <c r="I108" i="9"/>
  <c r="J108" i="9"/>
  <c r="K108" i="9"/>
  <c r="L108" i="9"/>
  <c r="M108" i="9"/>
  <c r="N108" i="9"/>
  <c r="O108" i="9"/>
  <c r="A108" i="9"/>
  <c r="B108" i="9"/>
  <c r="C108" i="9"/>
  <c r="D108" i="9"/>
  <c r="G109" i="9"/>
  <c r="H109" i="9"/>
  <c r="I109" i="9"/>
  <c r="J109" i="9"/>
  <c r="K109" i="9"/>
  <c r="L109" i="9"/>
  <c r="M109" i="9"/>
  <c r="N109" i="9"/>
  <c r="O109" i="9"/>
  <c r="A109" i="9"/>
  <c r="B109" i="9"/>
  <c r="C109" i="9"/>
  <c r="D109" i="9"/>
  <c r="G110" i="9"/>
  <c r="H110" i="9"/>
  <c r="I110" i="9"/>
  <c r="J110" i="9"/>
  <c r="K110" i="9"/>
  <c r="L110" i="9"/>
  <c r="M110" i="9"/>
  <c r="N110" i="9"/>
  <c r="O110" i="9"/>
  <c r="A110" i="9"/>
  <c r="B110" i="9"/>
  <c r="C110" i="9"/>
  <c r="D110" i="9"/>
  <c r="G111" i="9"/>
  <c r="H111" i="9"/>
  <c r="I111" i="9"/>
  <c r="J111" i="9"/>
  <c r="K111" i="9"/>
  <c r="L111" i="9"/>
  <c r="M111" i="9"/>
  <c r="N111" i="9"/>
  <c r="O111" i="9"/>
  <c r="A111" i="9"/>
  <c r="B111" i="9"/>
  <c r="C111" i="9"/>
  <c r="D111" i="9"/>
  <c r="G112" i="9"/>
  <c r="H112" i="9"/>
  <c r="I112" i="9"/>
  <c r="J112" i="9"/>
  <c r="K112" i="9"/>
  <c r="L112" i="9"/>
  <c r="M112" i="9"/>
  <c r="N112" i="9"/>
  <c r="O112" i="9"/>
  <c r="A112" i="9"/>
  <c r="B112" i="9"/>
  <c r="C112" i="9"/>
  <c r="D112" i="9"/>
  <c r="G113" i="9"/>
  <c r="H113" i="9"/>
  <c r="I113" i="9"/>
  <c r="J113" i="9"/>
  <c r="K113" i="9"/>
  <c r="L113" i="9"/>
  <c r="M113" i="9"/>
  <c r="N113" i="9"/>
  <c r="O113" i="9"/>
  <c r="A113" i="9"/>
  <c r="B113" i="9"/>
  <c r="C113" i="9"/>
  <c r="D113" i="9"/>
  <c r="G114" i="9"/>
  <c r="H114" i="9"/>
  <c r="I114" i="9"/>
  <c r="J114" i="9"/>
  <c r="K114" i="9"/>
  <c r="L114" i="9"/>
  <c r="M114" i="9"/>
  <c r="N114" i="9"/>
  <c r="O114" i="9"/>
  <c r="A114" i="9"/>
  <c r="B114" i="9"/>
  <c r="C114" i="9"/>
  <c r="D114" i="9"/>
  <c r="G115" i="9"/>
  <c r="H115" i="9"/>
  <c r="I115" i="9"/>
  <c r="J115" i="9"/>
  <c r="K115" i="9"/>
  <c r="L115" i="9"/>
  <c r="M115" i="9"/>
  <c r="N115" i="9"/>
  <c r="O115" i="9"/>
  <c r="A115" i="9"/>
  <c r="B115" i="9"/>
  <c r="C115" i="9"/>
  <c r="D115" i="9"/>
  <c r="G116" i="9"/>
  <c r="H116" i="9"/>
  <c r="I116" i="9"/>
  <c r="J116" i="9"/>
  <c r="K116" i="9"/>
  <c r="L116" i="9"/>
  <c r="M116" i="9"/>
  <c r="N116" i="9"/>
  <c r="O116" i="9"/>
  <c r="A116" i="9"/>
  <c r="B116" i="9"/>
  <c r="C116" i="9"/>
  <c r="D116" i="9"/>
  <c r="G117" i="9"/>
  <c r="H117" i="9"/>
  <c r="I117" i="9"/>
  <c r="J117" i="9"/>
  <c r="K117" i="9"/>
  <c r="L117" i="9"/>
  <c r="M117" i="9"/>
  <c r="N117" i="9"/>
  <c r="O117" i="9"/>
  <c r="A117" i="9"/>
  <c r="B117" i="9"/>
  <c r="C117" i="9"/>
  <c r="D117" i="9"/>
  <c r="G118" i="9"/>
  <c r="H118" i="9"/>
  <c r="I118" i="9"/>
  <c r="J118" i="9"/>
  <c r="K118" i="9"/>
  <c r="L118" i="9"/>
  <c r="M118" i="9"/>
  <c r="N118" i="9"/>
  <c r="O118" i="9"/>
  <c r="A118" i="9"/>
  <c r="B118" i="9"/>
  <c r="C118" i="9"/>
  <c r="D118" i="9"/>
  <c r="G119" i="9"/>
  <c r="H119" i="9"/>
  <c r="I119" i="9"/>
  <c r="J119" i="9"/>
  <c r="K119" i="9"/>
  <c r="L119" i="9"/>
  <c r="M119" i="9"/>
  <c r="N119" i="9"/>
  <c r="O119" i="9"/>
  <c r="A119" i="9"/>
  <c r="B119" i="9"/>
  <c r="C119" i="9"/>
  <c r="D119" i="9"/>
  <c r="G120" i="9"/>
  <c r="H120" i="9"/>
  <c r="I120" i="9"/>
  <c r="J120" i="9"/>
  <c r="K120" i="9"/>
  <c r="L120" i="9"/>
  <c r="M120" i="9"/>
  <c r="N120" i="9"/>
  <c r="O120" i="9"/>
  <c r="A120" i="9"/>
  <c r="B120" i="9"/>
  <c r="C120" i="9"/>
  <c r="D120" i="9"/>
  <c r="G121" i="9"/>
  <c r="H121" i="9"/>
  <c r="I121" i="9"/>
  <c r="J121" i="9"/>
  <c r="K121" i="9"/>
  <c r="L121" i="9"/>
  <c r="M121" i="9"/>
  <c r="N121" i="9"/>
  <c r="O121" i="9"/>
  <c r="A121" i="9"/>
  <c r="B121" i="9"/>
  <c r="C121" i="9"/>
  <c r="D121" i="9"/>
  <c r="G122" i="9"/>
  <c r="H122" i="9"/>
  <c r="I122" i="9"/>
  <c r="J122" i="9"/>
  <c r="K122" i="9"/>
  <c r="L122" i="9"/>
  <c r="M122" i="9"/>
  <c r="N122" i="9"/>
  <c r="O122" i="9"/>
  <c r="A122" i="9"/>
  <c r="B122" i="9"/>
  <c r="C122" i="9"/>
  <c r="D122" i="9"/>
  <c r="G123" i="9"/>
  <c r="H123" i="9"/>
  <c r="I123" i="9"/>
  <c r="J123" i="9"/>
  <c r="K123" i="9"/>
  <c r="L123" i="9"/>
  <c r="M123" i="9"/>
  <c r="N123" i="9"/>
  <c r="O123" i="9"/>
  <c r="A123" i="9"/>
  <c r="B123" i="9"/>
  <c r="C123" i="9"/>
  <c r="D123" i="9"/>
  <c r="G124" i="9"/>
  <c r="H124" i="9"/>
  <c r="I124" i="9"/>
  <c r="J124" i="9"/>
  <c r="K124" i="9"/>
  <c r="L124" i="9"/>
  <c r="M124" i="9"/>
  <c r="N124" i="9"/>
  <c r="O124" i="9"/>
  <c r="A124" i="9"/>
  <c r="B124" i="9"/>
  <c r="C124" i="9"/>
  <c r="D124" i="9"/>
  <c r="G125" i="9"/>
  <c r="H125" i="9"/>
  <c r="I125" i="9"/>
  <c r="J125" i="9"/>
  <c r="K125" i="9"/>
  <c r="L125" i="9"/>
  <c r="M125" i="9"/>
  <c r="N125" i="9"/>
  <c r="O125" i="9"/>
  <c r="A125" i="9"/>
  <c r="B125" i="9"/>
  <c r="C125" i="9"/>
  <c r="D125" i="9"/>
  <c r="G126" i="9"/>
  <c r="H126" i="9"/>
  <c r="I126" i="9"/>
  <c r="J126" i="9"/>
  <c r="K126" i="9"/>
  <c r="L126" i="9"/>
  <c r="M126" i="9"/>
  <c r="N126" i="9"/>
  <c r="O126" i="9"/>
  <c r="A126" i="9"/>
  <c r="B126" i="9"/>
  <c r="C126" i="9"/>
  <c r="D126" i="9"/>
  <c r="G127" i="9"/>
  <c r="H127" i="9"/>
  <c r="I127" i="9"/>
  <c r="J127" i="9"/>
  <c r="K127" i="9"/>
  <c r="L127" i="9"/>
  <c r="M127" i="9"/>
  <c r="N127" i="9"/>
  <c r="O127" i="9"/>
  <c r="A127" i="9"/>
  <c r="B127" i="9"/>
  <c r="C127" i="9"/>
  <c r="D127" i="9"/>
  <c r="G128" i="9"/>
  <c r="H128" i="9"/>
  <c r="I128" i="9"/>
  <c r="J128" i="9"/>
  <c r="K128" i="9"/>
  <c r="L128" i="9"/>
  <c r="M128" i="9"/>
  <c r="N128" i="9"/>
  <c r="O128" i="9"/>
  <c r="A128" i="9"/>
  <c r="B128" i="9"/>
  <c r="C128" i="9"/>
  <c r="D128" i="9"/>
  <c r="G129" i="9"/>
  <c r="H129" i="9"/>
  <c r="I129" i="9"/>
  <c r="J129" i="9"/>
  <c r="K129" i="9"/>
  <c r="L129" i="9"/>
  <c r="M129" i="9"/>
  <c r="N129" i="9"/>
  <c r="O129" i="9"/>
  <c r="A129" i="9"/>
  <c r="B129" i="9"/>
  <c r="C129" i="9"/>
  <c r="D129" i="9"/>
  <c r="G130" i="9"/>
  <c r="H130" i="9"/>
  <c r="I130" i="9"/>
  <c r="J130" i="9"/>
  <c r="K130" i="9"/>
  <c r="L130" i="9"/>
  <c r="M130" i="9"/>
  <c r="N130" i="9"/>
  <c r="O130" i="9"/>
  <c r="A130" i="9"/>
  <c r="B130" i="9"/>
  <c r="C130" i="9"/>
  <c r="D130" i="9"/>
  <c r="G131" i="9"/>
  <c r="H131" i="9"/>
  <c r="I131" i="9"/>
  <c r="J131" i="9"/>
  <c r="K131" i="9"/>
  <c r="L131" i="9"/>
  <c r="M131" i="9"/>
  <c r="N131" i="9"/>
  <c r="O131" i="9"/>
  <c r="A131" i="9"/>
  <c r="B131" i="9"/>
  <c r="C131" i="9"/>
  <c r="D131" i="9"/>
  <c r="G132" i="9"/>
  <c r="H132" i="9"/>
  <c r="I132" i="9"/>
  <c r="J132" i="9"/>
  <c r="K132" i="9"/>
  <c r="L132" i="9"/>
  <c r="M132" i="9"/>
  <c r="N132" i="9"/>
  <c r="O132" i="9"/>
  <c r="A132" i="9"/>
  <c r="B132" i="9"/>
  <c r="C132" i="9"/>
  <c r="D132" i="9"/>
  <c r="G133" i="9"/>
  <c r="H133" i="9"/>
  <c r="I133" i="9"/>
  <c r="J133" i="9"/>
  <c r="K133" i="9"/>
  <c r="L133" i="9"/>
  <c r="M133" i="9"/>
  <c r="N133" i="9"/>
  <c r="O133" i="9"/>
  <c r="A133" i="9"/>
  <c r="B133" i="9"/>
  <c r="C133" i="9"/>
  <c r="D133" i="9"/>
  <c r="G134" i="9"/>
  <c r="H134" i="9"/>
  <c r="I134" i="9"/>
  <c r="J134" i="9"/>
  <c r="K134" i="9"/>
  <c r="L134" i="9"/>
  <c r="M134" i="9"/>
  <c r="N134" i="9"/>
  <c r="O134" i="9"/>
  <c r="A134" i="9"/>
  <c r="B134" i="9"/>
  <c r="C134" i="9"/>
  <c r="D134" i="9"/>
  <c r="G135" i="9"/>
  <c r="H135" i="9"/>
  <c r="I135" i="9"/>
  <c r="J135" i="9"/>
  <c r="K135" i="9"/>
  <c r="L135" i="9"/>
  <c r="M135" i="9"/>
  <c r="N135" i="9"/>
  <c r="O135" i="9"/>
  <c r="A135" i="9"/>
  <c r="B135" i="9"/>
  <c r="C135" i="9"/>
  <c r="D135" i="9"/>
  <c r="G136" i="9"/>
  <c r="H136" i="9"/>
  <c r="I136" i="9"/>
  <c r="J136" i="9"/>
  <c r="K136" i="9"/>
  <c r="L136" i="9"/>
  <c r="M136" i="9"/>
  <c r="N136" i="9"/>
  <c r="O136" i="9"/>
  <c r="A136" i="9"/>
  <c r="B136" i="9"/>
  <c r="C136" i="9"/>
  <c r="D136" i="9"/>
  <c r="G137" i="9"/>
  <c r="H137" i="9"/>
  <c r="I137" i="9"/>
  <c r="J137" i="9"/>
  <c r="K137" i="9"/>
  <c r="L137" i="9"/>
  <c r="M137" i="9"/>
  <c r="N137" i="9"/>
  <c r="O137" i="9"/>
  <c r="A137" i="9"/>
  <c r="B137" i="9"/>
  <c r="C137" i="9"/>
  <c r="D137" i="9"/>
  <c r="G138" i="9"/>
  <c r="H138" i="9"/>
  <c r="I138" i="9"/>
  <c r="J138" i="9"/>
  <c r="K138" i="9"/>
  <c r="L138" i="9"/>
  <c r="M138" i="9"/>
  <c r="N138" i="9"/>
  <c r="O138" i="9"/>
  <c r="A138" i="9"/>
  <c r="B138" i="9"/>
  <c r="C138" i="9"/>
  <c r="D138" i="9"/>
  <c r="G139" i="9"/>
  <c r="H139" i="9"/>
  <c r="I139" i="9"/>
  <c r="J139" i="9"/>
  <c r="K139" i="9"/>
  <c r="L139" i="9"/>
  <c r="M139" i="9"/>
  <c r="N139" i="9"/>
  <c r="O139" i="9"/>
  <c r="A139" i="9"/>
  <c r="B139" i="9"/>
  <c r="C139" i="9"/>
  <c r="D139" i="9"/>
  <c r="G140" i="9"/>
  <c r="H140" i="9"/>
  <c r="I140" i="9"/>
  <c r="J140" i="9"/>
  <c r="K140" i="9"/>
  <c r="L140" i="9"/>
  <c r="M140" i="9"/>
  <c r="N140" i="9"/>
  <c r="O140" i="9"/>
  <c r="A140" i="9"/>
  <c r="B140" i="9"/>
  <c r="C140" i="9"/>
  <c r="D140" i="9"/>
  <c r="G141" i="9"/>
  <c r="H141" i="9"/>
  <c r="I141" i="9"/>
  <c r="J141" i="9"/>
  <c r="K141" i="9"/>
  <c r="L141" i="9"/>
  <c r="M141" i="9"/>
  <c r="N141" i="9"/>
  <c r="O141" i="9"/>
  <c r="A141" i="9"/>
  <c r="B141" i="9"/>
  <c r="C141" i="9"/>
  <c r="D141" i="9"/>
  <c r="G142" i="9"/>
  <c r="H142" i="9"/>
  <c r="I142" i="9"/>
  <c r="J142" i="9"/>
  <c r="K142" i="9"/>
  <c r="L142" i="9"/>
  <c r="M142" i="9"/>
  <c r="N142" i="9"/>
  <c r="O142" i="9"/>
  <c r="A142" i="9"/>
  <c r="B142" i="9"/>
  <c r="C142" i="9"/>
  <c r="D142" i="9"/>
  <c r="G143" i="9"/>
  <c r="H143" i="9"/>
  <c r="I143" i="9"/>
  <c r="J143" i="9"/>
  <c r="K143" i="9"/>
  <c r="L143" i="9"/>
  <c r="M143" i="9"/>
  <c r="N143" i="9"/>
  <c r="O143" i="9"/>
  <c r="A143" i="9"/>
  <c r="B143" i="9"/>
  <c r="C143" i="9"/>
  <c r="D143" i="9"/>
  <c r="G144" i="9"/>
  <c r="H144" i="9"/>
  <c r="I144" i="9"/>
  <c r="J144" i="9"/>
  <c r="K144" i="9"/>
  <c r="L144" i="9"/>
  <c r="M144" i="9"/>
  <c r="N144" i="9"/>
  <c r="O144" i="9"/>
  <c r="A144" i="9"/>
  <c r="B144" i="9"/>
  <c r="C144" i="9"/>
  <c r="D144" i="9"/>
  <c r="G145" i="9"/>
  <c r="H145" i="9"/>
  <c r="I145" i="9"/>
  <c r="J145" i="9"/>
  <c r="K145" i="9"/>
  <c r="L145" i="9"/>
  <c r="M145" i="9"/>
  <c r="N145" i="9"/>
  <c r="O145" i="9"/>
  <c r="A145" i="9"/>
  <c r="B145" i="9"/>
  <c r="C145" i="9"/>
  <c r="D145" i="9"/>
  <c r="A146" i="9"/>
  <c r="B146" i="9"/>
  <c r="C146" i="9"/>
  <c r="D146" i="9"/>
  <c r="G146" i="9"/>
  <c r="H146" i="9"/>
  <c r="I146" i="9"/>
  <c r="J146" i="9"/>
  <c r="K146" i="9"/>
  <c r="L146" i="9"/>
  <c r="M146" i="9"/>
  <c r="N146" i="9"/>
  <c r="O146" i="9"/>
  <c r="A147" i="9"/>
  <c r="B147" i="9"/>
  <c r="C147" i="9"/>
  <c r="D147" i="9"/>
  <c r="G147" i="9"/>
  <c r="H147" i="9"/>
  <c r="I147" i="9"/>
  <c r="J147" i="9"/>
  <c r="K147" i="9"/>
  <c r="L147" i="9"/>
  <c r="M147" i="9"/>
  <c r="N147" i="9"/>
  <c r="O147" i="9"/>
  <c r="A148" i="9"/>
  <c r="B148" i="9"/>
  <c r="C148" i="9"/>
  <c r="D148" i="9"/>
  <c r="G148" i="9"/>
  <c r="H148" i="9"/>
  <c r="I148" i="9"/>
  <c r="J148" i="9"/>
  <c r="K148" i="9"/>
  <c r="L148" i="9"/>
  <c r="M148" i="9"/>
  <c r="N148" i="9"/>
  <c r="O148" i="9"/>
  <c r="A149" i="9"/>
  <c r="B149" i="9"/>
  <c r="C149" i="9"/>
  <c r="D149" i="9"/>
  <c r="G149" i="9"/>
  <c r="H149" i="9"/>
  <c r="I149" i="9"/>
  <c r="J149" i="9"/>
  <c r="K149" i="9"/>
  <c r="L149" i="9"/>
  <c r="M149" i="9"/>
  <c r="N149" i="9"/>
  <c r="O149" i="9"/>
  <c r="A150" i="9"/>
  <c r="B150" i="9"/>
  <c r="C150" i="9"/>
  <c r="D150" i="9"/>
  <c r="G150" i="9"/>
  <c r="H150" i="9"/>
  <c r="I150" i="9"/>
  <c r="J150" i="9"/>
  <c r="K150" i="9"/>
  <c r="L150" i="9"/>
  <c r="M150" i="9"/>
  <c r="N150" i="9"/>
  <c r="O150" i="9"/>
  <c r="A151" i="9"/>
  <c r="B151" i="9"/>
  <c r="C151" i="9"/>
  <c r="D151" i="9"/>
  <c r="G151" i="9"/>
  <c r="H151" i="9"/>
  <c r="I151" i="9"/>
  <c r="J151" i="9"/>
  <c r="K151" i="9"/>
  <c r="L151" i="9"/>
  <c r="M151" i="9"/>
  <c r="N151" i="9"/>
  <c r="O151" i="9"/>
  <c r="A152" i="9"/>
  <c r="B152" i="9"/>
  <c r="C152" i="9"/>
  <c r="D152" i="9"/>
  <c r="G152" i="9"/>
  <c r="H152" i="9"/>
  <c r="I152" i="9"/>
  <c r="J152" i="9"/>
  <c r="K152" i="9"/>
  <c r="L152" i="9"/>
  <c r="M152" i="9"/>
  <c r="N152" i="9"/>
  <c r="O152" i="9"/>
  <c r="A153" i="9"/>
  <c r="B153" i="9"/>
  <c r="C153" i="9"/>
  <c r="D153" i="9"/>
  <c r="G153" i="9"/>
  <c r="H153" i="9"/>
  <c r="I153" i="9"/>
  <c r="J153" i="9"/>
  <c r="K153" i="9"/>
  <c r="L153" i="9"/>
  <c r="M153" i="9"/>
  <c r="N153" i="9"/>
  <c r="O153" i="9"/>
  <c r="A154" i="9"/>
  <c r="B154" i="9"/>
  <c r="C154" i="9"/>
  <c r="D154" i="9"/>
  <c r="G154" i="9"/>
  <c r="H154" i="9"/>
  <c r="I154" i="9"/>
  <c r="J154" i="9"/>
  <c r="K154" i="9"/>
  <c r="L154" i="9"/>
  <c r="M154" i="9"/>
  <c r="N154" i="9"/>
  <c r="O154" i="9"/>
  <c r="A155" i="9"/>
  <c r="B155" i="9"/>
  <c r="C155" i="9"/>
  <c r="D155" i="9"/>
  <c r="G155" i="9"/>
  <c r="H155" i="9"/>
  <c r="I155" i="9"/>
  <c r="J155" i="9"/>
  <c r="K155" i="9"/>
  <c r="L155" i="9"/>
  <c r="M155" i="9"/>
  <c r="N155" i="9"/>
  <c r="O155" i="9"/>
  <c r="A156" i="9"/>
  <c r="B156" i="9"/>
  <c r="C156" i="9"/>
  <c r="D156" i="9"/>
  <c r="G156" i="9"/>
  <c r="H156" i="9"/>
  <c r="I156" i="9"/>
  <c r="J156" i="9"/>
  <c r="K156" i="9"/>
  <c r="L156" i="9"/>
  <c r="M156" i="9"/>
  <c r="N156" i="9"/>
  <c r="O156" i="9"/>
  <c r="A157" i="9"/>
  <c r="B157" i="9"/>
  <c r="C157" i="9"/>
  <c r="D157" i="9"/>
  <c r="G157" i="9"/>
  <c r="H157" i="9"/>
  <c r="I157" i="9"/>
  <c r="J157" i="9"/>
  <c r="K157" i="9"/>
  <c r="L157" i="9"/>
  <c r="M157" i="9"/>
  <c r="N157" i="9"/>
  <c r="O157" i="9"/>
  <c r="A158" i="9"/>
  <c r="B158" i="9"/>
  <c r="C158" i="9"/>
  <c r="D158" i="9"/>
  <c r="G158" i="9"/>
  <c r="H158" i="9"/>
  <c r="I158" i="9"/>
  <c r="J158" i="9"/>
  <c r="K158" i="9"/>
  <c r="L158" i="9"/>
  <c r="M158" i="9"/>
  <c r="N158" i="9"/>
  <c r="O158" i="9"/>
  <c r="A159" i="9"/>
  <c r="B159" i="9"/>
  <c r="C159" i="9"/>
  <c r="D159" i="9"/>
  <c r="G159" i="9"/>
  <c r="H159" i="9"/>
  <c r="I159" i="9"/>
  <c r="J159" i="9"/>
  <c r="K159" i="9"/>
  <c r="L159" i="9"/>
  <c r="M159" i="9"/>
  <c r="N159" i="9"/>
  <c r="O159" i="9"/>
  <c r="A160" i="9"/>
  <c r="B160" i="9"/>
  <c r="C160" i="9"/>
  <c r="D160" i="9"/>
  <c r="G160" i="9"/>
  <c r="H160" i="9"/>
  <c r="I160" i="9"/>
  <c r="J160" i="9"/>
  <c r="K160" i="9"/>
  <c r="L160" i="9"/>
  <c r="M160" i="9"/>
  <c r="N160" i="9"/>
  <c r="O160" i="9"/>
  <c r="A161" i="9"/>
  <c r="B161" i="9"/>
  <c r="C161" i="9"/>
  <c r="D161" i="9"/>
  <c r="G161" i="9"/>
  <c r="H161" i="9"/>
  <c r="I161" i="9"/>
  <c r="J161" i="9"/>
  <c r="K161" i="9"/>
  <c r="L161" i="9"/>
  <c r="M161" i="9"/>
  <c r="N161" i="9"/>
  <c r="O161" i="9"/>
  <c r="A162" i="9"/>
  <c r="B162" i="9"/>
  <c r="C162" i="9"/>
  <c r="D162" i="9"/>
  <c r="G162" i="9"/>
  <c r="H162" i="9"/>
  <c r="I162" i="9"/>
  <c r="J162" i="9"/>
  <c r="K162" i="9"/>
  <c r="L162" i="9"/>
  <c r="M162" i="9"/>
  <c r="N162" i="9"/>
  <c r="O162" i="9"/>
  <c r="A163" i="9"/>
  <c r="B163" i="9"/>
  <c r="C163" i="9"/>
  <c r="D163" i="9"/>
  <c r="G163" i="9"/>
  <c r="H163" i="9"/>
  <c r="I163" i="9"/>
  <c r="J163" i="9"/>
  <c r="K163" i="9"/>
  <c r="L163" i="9"/>
  <c r="M163" i="9"/>
  <c r="N163" i="9"/>
  <c r="O163" i="9"/>
  <c r="A164" i="9"/>
  <c r="B164" i="9"/>
  <c r="C164" i="9"/>
  <c r="D164" i="9"/>
  <c r="G164" i="9"/>
  <c r="H164" i="9"/>
  <c r="I164" i="9"/>
  <c r="J164" i="9"/>
  <c r="K164" i="9"/>
  <c r="L164" i="9"/>
  <c r="M164" i="9"/>
  <c r="N164" i="9"/>
  <c r="O164" i="9"/>
  <c r="A165" i="9"/>
  <c r="B165" i="9"/>
  <c r="C165" i="9"/>
  <c r="D165" i="9"/>
  <c r="G165" i="9"/>
  <c r="H165" i="9"/>
  <c r="I165" i="9"/>
  <c r="J165" i="9"/>
  <c r="K165" i="9"/>
  <c r="L165" i="9"/>
  <c r="M165" i="9"/>
  <c r="N165" i="9"/>
  <c r="O165" i="9"/>
  <c r="A166" i="9"/>
  <c r="B166" i="9"/>
  <c r="C166" i="9"/>
  <c r="D166" i="9"/>
  <c r="G166" i="9"/>
  <c r="H166" i="9"/>
  <c r="I166" i="9"/>
  <c r="J166" i="9"/>
  <c r="K166" i="9"/>
  <c r="L166" i="9"/>
  <c r="M166" i="9"/>
  <c r="N166" i="9"/>
  <c r="O166" i="9"/>
  <c r="A167" i="9"/>
  <c r="B167" i="9"/>
  <c r="C167" i="9"/>
  <c r="D167" i="9"/>
  <c r="G167" i="9"/>
  <c r="H167" i="9"/>
  <c r="I167" i="9"/>
  <c r="J167" i="9"/>
  <c r="K167" i="9"/>
  <c r="L167" i="9"/>
  <c r="M167" i="9"/>
  <c r="N167" i="9"/>
  <c r="O167" i="9"/>
  <c r="A168" i="9"/>
  <c r="B168" i="9"/>
  <c r="C168" i="9"/>
  <c r="D168" i="9"/>
  <c r="G168" i="9"/>
  <c r="H168" i="9"/>
  <c r="I168" i="9"/>
  <c r="J168" i="9"/>
  <c r="K168" i="9"/>
  <c r="L168" i="9"/>
  <c r="M168" i="9"/>
  <c r="N168" i="9"/>
  <c r="O168" i="9"/>
  <c r="A169" i="9"/>
  <c r="B169" i="9"/>
  <c r="C169" i="9"/>
  <c r="D169" i="9"/>
  <c r="G169" i="9"/>
  <c r="H169" i="9"/>
  <c r="I169" i="9"/>
  <c r="J169" i="9"/>
  <c r="K169" i="9"/>
  <c r="L169" i="9"/>
  <c r="M169" i="9"/>
  <c r="N169" i="9"/>
  <c r="O169" i="9"/>
  <c r="A170" i="9"/>
  <c r="B170" i="9"/>
  <c r="C170" i="9"/>
  <c r="D170" i="9"/>
  <c r="G170" i="9"/>
  <c r="H170" i="9"/>
  <c r="I170" i="9"/>
  <c r="J170" i="9"/>
  <c r="K170" i="9"/>
  <c r="L170" i="9"/>
  <c r="M170" i="9"/>
  <c r="N170" i="9"/>
  <c r="O170" i="9"/>
  <c r="A171" i="9"/>
  <c r="B171" i="9"/>
  <c r="C171" i="9"/>
  <c r="D171" i="9"/>
  <c r="G171" i="9"/>
  <c r="H171" i="9"/>
  <c r="I171" i="9"/>
  <c r="J171" i="9"/>
  <c r="K171" i="9"/>
  <c r="L171" i="9"/>
  <c r="M171" i="9"/>
  <c r="N171" i="9"/>
  <c r="O171" i="9"/>
  <c r="A172" i="9"/>
  <c r="B172" i="9"/>
  <c r="C172" i="9"/>
  <c r="D172" i="9"/>
  <c r="G172" i="9"/>
  <c r="H172" i="9"/>
  <c r="I172" i="9"/>
  <c r="J172" i="9"/>
  <c r="K172" i="9"/>
  <c r="L172" i="9"/>
  <c r="M172" i="9"/>
  <c r="N172" i="9"/>
  <c r="O172" i="9"/>
  <c r="A173" i="9"/>
  <c r="B173" i="9"/>
  <c r="C173" i="9"/>
  <c r="D173" i="9"/>
  <c r="G173" i="9"/>
  <c r="H173" i="9"/>
  <c r="I173" i="9"/>
  <c r="J173" i="9"/>
  <c r="K173" i="9"/>
  <c r="L173" i="9"/>
  <c r="M173" i="9"/>
  <c r="N173" i="9"/>
  <c r="O173" i="9"/>
  <c r="A174" i="9"/>
  <c r="B174" i="9"/>
  <c r="C174" i="9"/>
  <c r="D174" i="9"/>
  <c r="G174" i="9"/>
  <c r="H174" i="9"/>
  <c r="I174" i="9"/>
  <c r="J174" i="9"/>
  <c r="K174" i="9"/>
  <c r="L174" i="9"/>
  <c r="M174" i="9"/>
  <c r="N174" i="9"/>
  <c r="O174" i="9"/>
  <c r="A175" i="9"/>
  <c r="B175" i="9"/>
  <c r="C175" i="9"/>
  <c r="D175" i="9"/>
  <c r="G175" i="9"/>
  <c r="H175" i="9"/>
  <c r="I175" i="9"/>
  <c r="J175" i="9"/>
  <c r="K175" i="9"/>
  <c r="L175" i="9"/>
  <c r="M175" i="9"/>
  <c r="N175" i="9"/>
  <c r="O175" i="9"/>
  <c r="A176" i="9"/>
  <c r="B176" i="9"/>
  <c r="C176" i="9"/>
  <c r="D176" i="9"/>
  <c r="G176" i="9"/>
  <c r="H176" i="9"/>
  <c r="I176" i="9"/>
  <c r="J176" i="9"/>
  <c r="K176" i="9"/>
  <c r="L176" i="9"/>
  <c r="M176" i="9"/>
  <c r="N176" i="9"/>
  <c r="O176" i="9"/>
  <c r="A177" i="9"/>
  <c r="B177" i="9"/>
  <c r="C177" i="9"/>
  <c r="D177" i="9"/>
  <c r="G177" i="9"/>
  <c r="H177" i="9"/>
  <c r="I177" i="9"/>
  <c r="J177" i="9"/>
  <c r="K177" i="9"/>
  <c r="L177" i="9"/>
  <c r="M177" i="9"/>
  <c r="N177" i="9"/>
  <c r="O177" i="9"/>
  <c r="A178" i="9"/>
  <c r="B178" i="9"/>
  <c r="C178" i="9"/>
  <c r="D178" i="9"/>
  <c r="G178" i="9"/>
  <c r="H178" i="9"/>
  <c r="I178" i="9"/>
  <c r="J178" i="9"/>
  <c r="K178" i="9"/>
  <c r="L178" i="9"/>
  <c r="M178" i="9"/>
  <c r="N178" i="9"/>
  <c r="O178" i="9"/>
  <c r="A179" i="9"/>
  <c r="B179" i="9"/>
  <c r="C179" i="9"/>
  <c r="D179" i="9"/>
  <c r="G179" i="9"/>
  <c r="H179" i="9"/>
  <c r="I179" i="9"/>
  <c r="J179" i="9"/>
  <c r="K179" i="9"/>
  <c r="L179" i="9"/>
  <c r="M179" i="9"/>
  <c r="N179" i="9"/>
  <c r="O179" i="9"/>
  <c r="A180" i="9"/>
  <c r="B180" i="9"/>
  <c r="C180" i="9"/>
  <c r="D180" i="9"/>
  <c r="G180" i="9"/>
  <c r="H180" i="9"/>
  <c r="I180" i="9"/>
  <c r="J180" i="9"/>
  <c r="K180" i="9"/>
  <c r="L180" i="9"/>
  <c r="M180" i="9"/>
  <c r="N180" i="9"/>
  <c r="O180" i="9"/>
  <c r="A181" i="9"/>
  <c r="B181" i="9"/>
  <c r="C181" i="9"/>
  <c r="D181" i="9"/>
  <c r="G181" i="9"/>
  <c r="H181" i="9"/>
  <c r="I181" i="9"/>
  <c r="J181" i="9"/>
  <c r="K181" i="9"/>
  <c r="L181" i="9"/>
  <c r="M181" i="9"/>
  <c r="N181" i="9"/>
  <c r="O181" i="9"/>
  <c r="A182" i="9"/>
  <c r="B182" i="9"/>
  <c r="C182" i="9"/>
  <c r="D182" i="9"/>
  <c r="G182" i="9"/>
  <c r="H182" i="9"/>
  <c r="I182" i="9"/>
  <c r="J182" i="9"/>
  <c r="K182" i="9"/>
  <c r="L182" i="9"/>
  <c r="M182" i="9"/>
  <c r="N182" i="9"/>
  <c r="O182" i="9"/>
  <c r="A183" i="9"/>
  <c r="B183" i="9"/>
  <c r="C183" i="9"/>
  <c r="D183" i="9"/>
  <c r="G183" i="9"/>
  <c r="H183" i="9"/>
  <c r="I183" i="9"/>
  <c r="J183" i="9"/>
  <c r="K183" i="9"/>
  <c r="L183" i="9"/>
  <c r="M183" i="9"/>
  <c r="N183" i="9"/>
  <c r="O183" i="9"/>
  <c r="A184" i="9"/>
  <c r="B184" i="9"/>
  <c r="C184" i="9"/>
  <c r="D184" i="9"/>
  <c r="G184" i="9"/>
  <c r="H184" i="9"/>
  <c r="I184" i="9"/>
  <c r="J184" i="9"/>
  <c r="K184" i="9"/>
  <c r="L184" i="9"/>
  <c r="M184" i="9"/>
  <c r="N184" i="9"/>
  <c r="O184" i="9"/>
  <c r="A185" i="9"/>
  <c r="B185" i="9"/>
  <c r="C185" i="9"/>
  <c r="D185" i="9"/>
  <c r="G185" i="9"/>
  <c r="H185" i="9"/>
  <c r="I185" i="9"/>
  <c r="J185" i="9"/>
  <c r="K185" i="9"/>
  <c r="L185" i="9"/>
  <c r="M185" i="9"/>
  <c r="N185" i="9"/>
  <c r="O185" i="9"/>
  <c r="A186" i="9"/>
  <c r="B186" i="9"/>
  <c r="C186" i="9"/>
  <c r="D186" i="9"/>
  <c r="G186" i="9"/>
  <c r="H186" i="9"/>
  <c r="I186" i="9"/>
  <c r="J186" i="9"/>
  <c r="K186" i="9"/>
  <c r="L186" i="9"/>
  <c r="M186" i="9"/>
  <c r="N186" i="9"/>
  <c r="O186" i="9"/>
  <c r="A187" i="9"/>
  <c r="B187" i="9"/>
  <c r="C187" i="9"/>
  <c r="D187" i="9"/>
  <c r="G187" i="9"/>
  <c r="H187" i="9"/>
  <c r="I187" i="9"/>
  <c r="J187" i="9"/>
  <c r="K187" i="9"/>
  <c r="L187" i="9"/>
  <c r="M187" i="9"/>
  <c r="N187" i="9"/>
  <c r="O187" i="9"/>
  <c r="A188" i="9"/>
  <c r="B188" i="9"/>
  <c r="C188" i="9"/>
  <c r="D188" i="9"/>
  <c r="G188" i="9"/>
  <c r="H188" i="9"/>
  <c r="I188" i="9"/>
  <c r="J188" i="9"/>
  <c r="K188" i="9"/>
  <c r="L188" i="9"/>
  <c r="M188" i="9"/>
  <c r="N188" i="9"/>
  <c r="O188" i="9"/>
  <c r="A189" i="9"/>
  <c r="B189" i="9"/>
  <c r="C189" i="9"/>
  <c r="D189" i="9"/>
  <c r="G189" i="9"/>
  <c r="H189" i="9"/>
  <c r="I189" i="9"/>
  <c r="J189" i="9"/>
  <c r="K189" i="9"/>
  <c r="L189" i="9"/>
  <c r="M189" i="9"/>
  <c r="N189" i="9"/>
  <c r="O189" i="9"/>
  <c r="A190" i="9"/>
  <c r="B190" i="9"/>
  <c r="C190" i="9"/>
  <c r="D190" i="9"/>
  <c r="G190" i="9"/>
  <c r="H190" i="9"/>
  <c r="I190" i="9"/>
  <c r="J190" i="9"/>
  <c r="K190" i="9"/>
  <c r="L190" i="9"/>
  <c r="M190" i="9"/>
  <c r="N190" i="9"/>
  <c r="O190" i="9"/>
  <c r="A191" i="9"/>
  <c r="B191" i="9"/>
  <c r="C191" i="9"/>
  <c r="D191" i="9"/>
  <c r="G191" i="9"/>
  <c r="H191" i="9"/>
  <c r="I191" i="9"/>
  <c r="J191" i="9"/>
  <c r="K191" i="9"/>
  <c r="L191" i="9"/>
  <c r="M191" i="9"/>
  <c r="N191" i="9"/>
  <c r="O191" i="9"/>
  <c r="A192" i="9"/>
  <c r="B192" i="9"/>
  <c r="C192" i="9"/>
  <c r="D192" i="9"/>
  <c r="G192" i="9"/>
  <c r="H192" i="9"/>
  <c r="I192" i="9"/>
  <c r="J192" i="9"/>
  <c r="K192" i="9"/>
  <c r="L192" i="9"/>
  <c r="M192" i="9"/>
  <c r="N192" i="9"/>
  <c r="O192" i="9"/>
  <c r="A193" i="9"/>
  <c r="B193" i="9"/>
  <c r="C193" i="9"/>
  <c r="D193" i="9"/>
  <c r="G193" i="9"/>
  <c r="H193" i="9"/>
  <c r="I193" i="9"/>
  <c r="J193" i="9"/>
  <c r="K193" i="9"/>
  <c r="L193" i="9"/>
  <c r="M193" i="9"/>
  <c r="N193" i="9"/>
  <c r="O193" i="9"/>
  <c r="A194" i="9"/>
  <c r="B194" i="9"/>
  <c r="C194" i="9"/>
  <c r="D194" i="9"/>
  <c r="G194" i="9"/>
  <c r="H194" i="9"/>
  <c r="I194" i="9"/>
  <c r="J194" i="9"/>
  <c r="K194" i="9"/>
  <c r="L194" i="9"/>
  <c r="M194" i="9"/>
  <c r="N194" i="9"/>
  <c r="O194" i="9"/>
  <c r="A195" i="9"/>
  <c r="B195" i="9"/>
  <c r="C195" i="9"/>
  <c r="D195" i="9"/>
  <c r="G195" i="9"/>
  <c r="H195" i="9"/>
  <c r="I195" i="9"/>
  <c r="J195" i="9"/>
  <c r="K195" i="9"/>
  <c r="L195" i="9"/>
  <c r="M195" i="9"/>
  <c r="N195" i="9"/>
  <c r="O195" i="9"/>
  <c r="A196" i="9"/>
  <c r="B196" i="9"/>
  <c r="C196" i="9"/>
  <c r="D196" i="9"/>
  <c r="G196" i="9"/>
  <c r="H196" i="9"/>
  <c r="I196" i="9"/>
  <c r="J196" i="9"/>
  <c r="K196" i="9"/>
  <c r="L196" i="9"/>
  <c r="M196" i="9"/>
  <c r="N196" i="9"/>
  <c r="O196" i="9"/>
  <c r="A197" i="9"/>
  <c r="B197" i="9"/>
  <c r="C197" i="9"/>
  <c r="D197" i="9"/>
  <c r="G197" i="9"/>
  <c r="H197" i="9"/>
  <c r="I197" i="9"/>
  <c r="J197" i="9"/>
  <c r="K197" i="9"/>
  <c r="L197" i="9"/>
  <c r="M197" i="9"/>
  <c r="N197" i="9"/>
  <c r="O197" i="9"/>
  <c r="A198" i="9"/>
  <c r="B198" i="9"/>
  <c r="C198" i="9"/>
  <c r="D198" i="9"/>
  <c r="G198" i="9"/>
  <c r="H198" i="9"/>
  <c r="I198" i="9"/>
  <c r="J198" i="9"/>
  <c r="K198" i="9"/>
  <c r="L198" i="9"/>
  <c r="M198" i="9"/>
  <c r="N198" i="9"/>
  <c r="O198" i="9"/>
  <c r="A199" i="9"/>
  <c r="B199" i="9"/>
  <c r="C199" i="9"/>
  <c r="D199" i="9"/>
  <c r="G199" i="9"/>
  <c r="H199" i="9"/>
  <c r="I199" i="9"/>
  <c r="J199" i="9"/>
  <c r="K199" i="9"/>
  <c r="L199" i="9"/>
  <c r="M199" i="9"/>
  <c r="N199" i="9"/>
  <c r="O199" i="9"/>
  <c r="A200" i="9"/>
  <c r="B200" i="9"/>
  <c r="C200" i="9"/>
  <c r="D200" i="9"/>
  <c r="G200" i="9"/>
  <c r="H200" i="9"/>
  <c r="I200" i="9"/>
  <c r="J200" i="9"/>
  <c r="K200" i="9"/>
  <c r="L200" i="9"/>
  <c r="M200" i="9"/>
  <c r="N200" i="9"/>
  <c r="O200" i="9"/>
  <c r="A201" i="9"/>
  <c r="B201" i="9"/>
  <c r="C201" i="9"/>
  <c r="D201" i="9"/>
  <c r="G201" i="9"/>
  <c r="H201" i="9"/>
  <c r="I201" i="9"/>
  <c r="J201" i="9"/>
  <c r="K201" i="9"/>
  <c r="L201" i="9"/>
  <c r="M201" i="9"/>
  <c r="N201" i="9"/>
  <c r="O201" i="9"/>
  <c r="A202" i="9"/>
  <c r="B202" i="9"/>
  <c r="C202" i="9"/>
  <c r="D202" i="9"/>
  <c r="G202" i="9"/>
  <c r="H202" i="9"/>
  <c r="I202" i="9"/>
  <c r="J202" i="9"/>
  <c r="K202" i="9"/>
  <c r="L202" i="9"/>
  <c r="M202" i="9"/>
  <c r="N202" i="9"/>
  <c r="O202" i="9"/>
  <c r="A203" i="9"/>
  <c r="B203" i="9"/>
  <c r="C203" i="9"/>
  <c r="D203" i="9"/>
  <c r="G203" i="9"/>
  <c r="H203" i="9"/>
  <c r="I203" i="9"/>
  <c r="J203" i="9"/>
  <c r="K203" i="9"/>
  <c r="L203" i="9"/>
  <c r="M203" i="9"/>
  <c r="N203" i="9"/>
  <c r="O203" i="9"/>
  <c r="A204" i="9"/>
  <c r="B204" i="9"/>
  <c r="C204" i="9"/>
  <c r="D204" i="9"/>
  <c r="G204" i="9"/>
  <c r="H204" i="9"/>
  <c r="I204" i="9"/>
  <c r="J204" i="9"/>
  <c r="K204" i="9"/>
  <c r="L204" i="9"/>
  <c r="M204" i="9"/>
  <c r="N204" i="9"/>
  <c r="O204" i="9"/>
  <c r="A205" i="9"/>
  <c r="B205" i="9"/>
  <c r="C205" i="9"/>
  <c r="D205" i="9"/>
  <c r="G205" i="9"/>
  <c r="H205" i="9"/>
  <c r="I205" i="9"/>
  <c r="J205" i="9"/>
  <c r="K205" i="9"/>
  <c r="L205" i="9"/>
  <c r="M205" i="9"/>
  <c r="N205" i="9"/>
  <c r="O205" i="9"/>
  <c r="A206" i="9"/>
  <c r="B206" i="9"/>
  <c r="C206" i="9"/>
  <c r="D206" i="9"/>
  <c r="G206" i="9"/>
  <c r="H206" i="9"/>
  <c r="I206" i="9"/>
  <c r="J206" i="9"/>
  <c r="K206" i="9"/>
  <c r="L206" i="9"/>
  <c r="M206" i="9"/>
  <c r="N206" i="9"/>
  <c r="O206" i="9"/>
  <c r="A207" i="9"/>
  <c r="B207" i="9"/>
  <c r="C207" i="9"/>
  <c r="D207" i="9"/>
  <c r="G207" i="9"/>
  <c r="H207" i="9"/>
  <c r="I207" i="9"/>
  <c r="J207" i="9"/>
  <c r="K207" i="9"/>
  <c r="L207" i="9"/>
  <c r="M207" i="9"/>
  <c r="N207" i="9"/>
  <c r="O207" i="9"/>
  <c r="A208" i="9"/>
  <c r="B208" i="9"/>
  <c r="C208" i="9"/>
  <c r="D208" i="9"/>
  <c r="G208" i="9"/>
  <c r="H208" i="9"/>
  <c r="I208" i="9"/>
  <c r="J208" i="9"/>
  <c r="K208" i="9"/>
  <c r="L208" i="9"/>
  <c r="M208" i="9"/>
  <c r="N208" i="9"/>
  <c r="O208" i="9"/>
  <c r="A209" i="9"/>
  <c r="B209" i="9"/>
  <c r="C209" i="9"/>
  <c r="D209" i="9"/>
  <c r="G209" i="9"/>
  <c r="H209" i="9"/>
  <c r="I209" i="9"/>
  <c r="J209" i="9"/>
  <c r="K209" i="9"/>
  <c r="L209" i="9"/>
  <c r="M209" i="9"/>
  <c r="N209" i="9"/>
  <c r="O209" i="9"/>
  <c r="A210" i="9"/>
  <c r="B210" i="9"/>
  <c r="C210" i="9"/>
  <c r="D210" i="9"/>
  <c r="G210" i="9"/>
  <c r="H210" i="9"/>
  <c r="I210" i="9"/>
  <c r="J210" i="9"/>
  <c r="K210" i="9"/>
  <c r="L210" i="9"/>
  <c r="M210" i="9"/>
  <c r="N210" i="9"/>
  <c r="O210" i="9"/>
  <c r="A211" i="9"/>
  <c r="B211" i="9"/>
  <c r="C211" i="9"/>
  <c r="D211" i="9"/>
  <c r="G211" i="9"/>
  <c r="H211" i="9"/>
  <c r="I211" i="9"/>
  <c r="J211" i="9"/>
  <c r="K211" i="9"/>
  <c r="L211" i="9"/>
  <c r="M211" i="9"/>
  <c r="N211" i="9"/>
  <c r="O211" i="9"/>
  <c r="A212" i="9"/>
  <c r="B212" i="9"/>
  <c r="C212" i="9"/>
  <c r="D212" i="9"/>
  <c r="G212" i="9"/>
  <c r="H212" i="9"/>
  <c r="I212" i="9"/>
  <c r="J212" i="9"/>
  <c r="K212" i="9"/>
  <c r="L212" i="9"/>
  <c r="M212" i="9"/>
  <c r="N212" i="9"/>
  <c r="O212" i="9"/>
  <c r="A213" i="9"/>
  <c r="B213" i="9"/>
  <c r="C213" i="9"/>
  <c r="D213" i="9"/>
  <c r="G213" i="9"/>
  <c r="H213" i="9"/>
  <c r="I213" i="9"/>
  <c r="J213" i="9"/>
  <c r="K213" i="9"/>
  <c r="L213" i="9"/>
  <c r="M213" i="9"/>
  <c r="N213" i="9"/>
  <c r="O213" i="9"/>
  <c r="A214" i="9"/>
  <c r="B214" i="9"/>
  <c r="C214" i="9"/>
  <c r="D214" i="9"/>
  <c r="G214" i="9"/>
  <c r="H214" i="9"/>
  <c r="I214" i="9"/>
  <c r="J214" i="9"/>
  <c r="K214" i="9"/>
  <c r="L214" i="9"/>
  <c r="M214" i="9"/>
  <c r="N214" i="9"/>
  <c r="O214" i="9"/>
  <c r="A215" i="9"/>
  <c r="B215" i="9"/>
  <c r="C215" i="9"/>
  <c r="D215" i="9"/>
  <c r="G215" i="9"/>
  <c r="H215" i="9"/>
  <c r="I215" i="9"/>
  <c r="J215" i="9"/>
  <c r="K215" i="9"/>
  <c r="L215" i="9"/>
  <c r="M215" i="9"/>
  <c r="N215" i="9"/>
  <c r="O215" i="9"/>
  <c r="A216" i="9"/>
  <c r="B216" i="9"/>
  <c r="C216" i="9"/>
  <c r="D216" i="9"/>
  <c r="G216" i="9"/>
  <c r="H216" i="9"/>
  <c r="I216" i="9"/>
  <c r="J216" i="9"/>
  <c r="K216" i="9"/>
  <c r="L216" i="9"/>
  <c r="M216" i="9"/>
  <c r="N216" i="9"/>
  <c r="O216" i="9"/>
  <c r="A217" i="9"/>
  <c r="B217" i="9"/>
  <c r="C217" i="9"/>
  <c r="D217" i="9"/>
  <c r="G217" i="9"/>
  <c r="H217" i="9"/>
  <c r="I217" i="9"/>
  <c r="J217" i="9"/>
  <c r="K217" i="9"/>
  <c r="L217" i="9"/>
  <c r="M217" i="9"/>
  <c r="N217" i="9"/>
  <c r="O217" i="9"/>
  <c r="A218" i="9"/>
  <c r="B218" i="9"/>
  <c r="C218" i="9"/>
  <c r="D218" i="9"/>
  <c r="G218" i="9"/>
  <c r="H218" i="9"/>
  <c r="I218" i="9"/>
  <c r="J218" i="9"/>
  <c r="K218" i="9"/>
  <c r="L218" i="9"/>
  <c r="M218" i="9"/>
  <c r="N218" i="9"/>
  <c r="O218" i="9"/>
  <c r="A219" i="9"/>
  <c r="B219" i="9"/>
  <c r="C219" i="9"/>
  <c r="D219" i="9"/>
  <c r="G219" i="9"/>
  <c r="H219" i="9"/>
  <c r="I219" i="9"/>
  <c r="J219" i="9"/>
  <c r="K219" i="9"/>
  <c r="L219" i="9"/>
  <c r="M219" i="9"/>
  <c r="N219" i="9"/>
  <c r="O219" i="9"/>
  <c r="A220" i="9"/>
  <c r="B220" i="9"/>
  <c r="C220" i="9"/>
  <c r="D220" i="9"/>
  <c r="G220" i="9"/>
  <c r="H220" i="9"/>
  <c r="I220" i="9"/>
  <c r="J220" i="9"/>
  <c r="K220" i="9"/>
  <c r="L220" i="9"/>
  <c r="M220" i="9"/>
  <c r="N220" i="9"/>
  <c r="O220" i="9"/>
  <c r="A221" i="9"/>
  <c r="B221" i="9"/>
  <c r="C221" i="9"/>
  <c r="D221" i="9"/>
  <c r="G221" i="9"/>
  <c r="H221" i="9"/>
  <c r="I221" i="9"/>
  <c r="J221" i="9"/>
  <c r="K221" i="9"/>
  <c r="L221" i="9"/>
  <c r="M221" i="9"/>
  <c r="N221" i="9"/>
  <c r="O221" i="9"/>
  <c r="A222" i="9"/>
  <c r="B222" i="9"/>
  <c r="C222" i="9"/>
  <c r="D222" i="9"/>
  <c r="G222" i="9"/>
  <c r="H222" i="9"/>
  <c r="I222" i="9"/>
  <c r="J222" i="9"/>
  <c r="K222" i="9"/>
  <c r="L222" i="9"/>
  <c r="M222" i="9"/>
  <c r="N222" i="9"/>
  <c r="O222" i="9"/>
  <c r="A223" i="9"/>
  <c r="B223" i="9"/>
  <c r="C223" i="9"/>
  <c r="D223" i="9"/>
  <c r="G223" i="9"/>
  <c r="H223" i="9"/>
  <c r="I223" i="9"/>
  <c r="J223" i="9"/>
  <c r="K223" i="9"/>
  <c r="L223" i="9"/>
  <c r="M223" i="9"/>
  <c r="N223" i="9"/>
  <c r="O223" i="9"/>
  <c r="AT10" i="8"/>
  <c r="AU10" i="8"/>
  <c r="AK11" i="8"/>
  <c r="AL59" i="8"/>
  <c r="AN59" i="8" s="1"/>
  <c r="AL51" i="8"/>
  <c r="AR51" i="8" s="1"/>
  <c r="AL27" i="8"/>
  <c r="AL35" i="8"/>
  <c r="AL39" i="8"/>
  <c r="AL31" i="8"/>
  <c r="AL55" i="8"/>
  <c r="AO55" i="8" s="1"/>
  <c r="B13" i="8" l="1"/>
  <c r="B14" i="8" s="1"/>
  <c r="AK12" i="8"/>
  <c r="AN9" i="8"/>
  <c r="AA3" i="8"/>
  <c r="P47" i="8"/>
  <c r="J46" i="9" s="1"/>
  <c r="AA2" i="8"/>
  <c r="V9" i="8"/>
  <c r="AK14" i="8"/>
  <c r="B10" i="9"/>
  <c r="B15" i="8"/>
  <c r="AK13" i="8"/>
  <c r="B9" i="9"/>
  <c r="N16" i="8"/>
  <c r="N20" i="8" s="1"/>
  <c r="H17" i="9" s="1"/>
  <c r="AE54" i="8"/>
  <c r="B7" i="10"/>
  <c r="W19" i="8"/>
  <c r="Q16" i="9" s="1"/>
  <c r="AO51" i="8"/>
  <c r="H9" i="12"/>
  <c r="AP51" i="8"/>
  <c r="AM55" i="8"/>
  <c r="AL24" i="8"/>
  <c r="AR55" i="8"/>
  <c r="AP55" i="8"/>
  <c r="AN39" i="8"/>
  <c r="AU39" i="8" s="1"/>
  <c r="AM51" i="8"/>
  <c r="AM39" i="8"/>
  <c r="AT39" i="8" s="1"/>
  <c r="AQ51" i="8"/>
  <c r="AN51" i="8"/>
  <c r="AL58" i="8"/>
  <c r="AM58" i="8" s="1"/>
  <c r="AM46" i="8"/>
  <c r="AN46" i="8"/>
  <c r="AR46" i="8"/>
  <c r="AQ46" i="8"/>
  <c r="AP46" i="8"/>
  <c r="AO46" i="8"/>
  <c r="AR38" i="8"/>
  <c r="AM38" i="8"/>
  <c r="AT38" i="8" s="1"/>
  <c r="AV38" i="8" s="1"/>
  <c r="AO38" i="8"/>
  <c r="AQ38" i="8"/>
  <c r="AP38" i="8"/>
  <c r="AL50" i="8"/>
  <c r="AM50" i="8" s="1"/>
  <c r="AL26" i="8"/>
  <c r="AM26" i="8" s="1"/>
  <c r="AT26" i="8" s="1"/>
  <c r="AL42" i="8"/>
  <c r="AR60" i="8"/>
  <c r="AN60" i="8"/>
  <c r="AM44" i="8"/>
  <c r="AP44" i="8"/>
  <c r="AN44" i="8"/>
  <c r="AO44" i="8"/>
  <c r="AQ44" i="8"/>
  <c r="AR44" i="8"/>
  <c r="AM36" i="8"/>
  <c r="AT36" i="8" s="1"/>
  <c r="AN36" i="8"/>
  <c r="AU36" i="8" s="1"/>
  <c r="AQ59" i="8"/>
  <c r="AN55" i="8"/>
  <c r="AQ55" i="8"/>
  <c r="C9" i="8"/>
  <c r="AL53" i="8"/>
  <c r="AN53" i="8" s="1"/>
  <c r="AL49" i="8"/>
  <c r="AP49" i="8" s="1"/>
  <c r="AL45" i="8"/>
  <c r="AQ45" i="8" s="1"/>
  <c r="AL41" i="8"/>
  <c r="AR41" i="8" s="1"/>
  <c r="AN38" i="8"/>
  <c r="AU38" i="8" s="1"/>
  <c r="AW38" i="8" s="1"/>
  <c r="V12" i="8"/>
  <c r="H15" i="8" s="1"/>
  <c r="D9" i="8"/>
  <c r="D5" i="9" s="1"/>
  <c r="AL32" i="8"/>
  <c r="AM32" i="8" s="1"/>
  <c r="AT32" i="8" s="1"/>
  <c r="AL40" i="8"/>
  <c r="AN40" i="8" s="1"/>
  <c r="AU40" i="8" s="1"/>
  <c r="AW40" i="8" s="1"/>
  <c r="AL28" i="8"/>
  <c r="AM9" i="8"/>
  <c r="AL48" i="8"/>
  <c r="AM48" i="8" s="1"/>
  <c r="N17" i="8"/>
  <c r="N21" i="8" s="1"/>
  <c r="H18" i="9" s="1"/>
  <c r="C31" i="10"/>
  <c r="AL25" i="8"/>
  <c r="AQ60" i="8"/>
  <c r="AP39" i="8"/>
  <c r="AL56" i="8"/>
  <c r="AM56" i="8" s="1"/>
  <c r="AM60" i="8"/>
  <c r="AR59" i="8"/>
  <c r="AO59" i="8"/>
  <c r="AP59" i="8"/>
  <c r="AM35" i="8"/>
  <c r="AT35" i="8" s="1"/>
  <c r="AM59" i="8"/>
  <c r="AN35" i="8"/>
  <c r="AU35" i="8" s="1"/>
  <c r="AP60" i="8"/>
  <c r="AO60" i="8"/>
  <c r="AL57" i="8"/>
  <c r="AN57" i="8" s="1"/>
  <c r="AL33" i="8"/>
  <c r="AR52" i="8"/>
  <c r="AL37" i="8"/>
  <c r="AL43" i="8"/>
  <c r="AO52" i="8"/>
  <c r="AQ52" i="8"/>
  <c r="AN34" i="8"/>
  <c r="AU34" i="8" s="1"/>
  <c r="AN27" i="8"/>
  <c r="AU27" i="8" s="1"/>
  <c r="AL29" i="8"/>
  <c r="AN52" i="8"/>
  <c r="AL54" i="8"/>
  <c r="AM52" i="8"/>
  <c r="AL47" i="8"/>
  <c r="AM34" i="8"/>
  <c r="AT34" i="8" s="1"/>
  <c r="AN30" i="8"/>
  <c r="AU30" i="8" s="1"/>
  <c r="AL23" i="8"/>
  <c r="AL15" i="8"/>
  <c r="AM15" i="8" s="1"/>
  <c r="AT15" i="8" s="1"/>
  <c r="AL16" i="8"/>
  <c r="AL20" i="8"/>
  <c r="AM20" i="8" s="1"/>
  <c r="AT20" i="8" s="1"/>
  <c r="AL19" i="8"/>
  <c r="AL21" i="8"/>
  <c r="AM21" i="8" s="1"/>
  <c r="AT21" i="8" s="1"/>
  <c r="AL22" i="8"/>
  <c r="AN22" i="8" s="1"/>
  <c r="AL11" i="8"/>
  <c r="AN11" i="8" s="1"/>
  <c r="AQ11" i="8" s="1"/>
  <c r="AL12" i="8"/>
  <c r="AL13" i="8"/>
  <c r="AL14" i="8"/>
  <c r="AL18" i="8"/>
  <c r="Y9" i="8" l="1"/>
  <c r="E6" i="10" s="1"/>
  <c r="H12" i="8"/>
  <c r="AP35" i="8"/>
  <c r="AR39" i="8"/>
  <c r="AQ39" i="8"/>
  <c r="AR36" i="8"/>
  <c r="AP36" i="8"/>
  <c r="AQ35" i="8"/>
  <c r="AR34" i="8"/>
  <c r="AQ34" i="8"/>
  <c r="AQ36" i="8"/>
  <c r="AP34" i="8"/>
  <c r="AR35" i="8"/>
  <c r="AN24" i="8"/>
  <c r="AU24" i="8" s="1"/>
  <c r="AM31" i="8"/>
  <c r="AT31" i="8" s="1"/>
  <c r="AN19" i="8"/>
  <c r="AU19" i="8" s="1"/>
  <c r="X8" i="8"/>
  <c r="AM16" i="8"/>
  <c r="AT16" i="8" s="1"/>
  <c r="AM27" i="8"/>
  <c r="AT27" i="8" s="1"/>
  <c r="C8" i="8"/>
  <c r="C4" i="9" s="1"/>
  <c r="AN31" i="8"/>
  <c r="AU31" i="8" s="1"/>
  <c r="D8" i="8"/>
  <c r="D4" i="9" s="1"/>
  <c r="Y8" i="8"/>
  <c r="H6" i="10" s="1"/>
  <c r="AM30" i="8"/>
  <c r="AT30" i="8" s="1"/>
  <c r="H12" i="9"/>
  <c r="P5" i="9"/>
  <c r="Q5" i="9" s="1"/>
  <c r="AQ27" i="8"/>
  <c r="AQ30" i="8"/>
  <c r="AK15" i="8"/>
  <c r="B16" i="8"/>
  <c r="B11" i="9"/>
  <c r="AO53" i="8"/>
  <c r="AM24" i="8"/>
  <c r="AT24" i="8" s="1"/>
  <c r="AP50" i="8"/>
  <c r="AO58" i="8"/>
  <c r="AQ58" i="8"/>
  <c r="AP58" i="8"/>
  <c r="AM45" i="8"/>
  <c r="AQ50" i="8"/>
  <c r="AR45" i="8"/>
  <c r="AN50" i="8"/>
  <c r="AR50" i="8"/>
  <c r="AO50" i="8"/>
  <c r="AM40" i="8"/>
  <c r="AT40" i="8" s="1"/>
  <c r="AV40" i="8" s="1"/>
  <c r="AR40" i="8"/>
  <c r="AR58" i="8"/>
  <c r="AQ53" i="8"/>
  <c r="AP26" i="8"/>
  <c r="AM41" i="8"/>
  <c r="AM53" i="8"/>
  <c r="AN58" i="8"/>
  <c r="AM25" i="8"/>
  <c r="AT25" i="8" s="1"/>
  <c r="AN26" i="8"/>
  <c r="AU26" i="8" s="1"/>
  <c r="AN25" i="8"/>
  <c r="AU25" i="8" s="1"/>
  <c r="AO57" i="8"/>
  <c r="H10" i="12"/>
  <c r="H13" i="9"/>
  <c r="AO49" i="8"/>
  <c r="AR53" i="8"/>
  <c r="AN32" i="8"/>
  <c r="AU32" i="8" s="1"/>
  <c r="AP53" i="8"/>
  <c r="AR57" i="8"/>
  <c r="AP48" i="8"/>
  <c r="AR48" i="8"/>
  <c r="AO48" i="8"/>
  <c r="AN48" i="8"/>
  <c r="N18" i="8"/>
  <c r="AQ48" i="8"/>
  <c r="AP42" i="8"/>
  <c r="AR42" i="8"/>
  <c r="AN42" i="8"/>
  <c r="AO42" i="8"/>
  <c r="AM42" i="8"/>
  <c r="AQ42" i="8"/>
  <c r="AO41" i="8"/>
  <c r="AQ40" i="8"/>
  <c r="AO56" i="8"/>
  <c r="AP41" i="8"/>
  <c r="AR49" i="8"/>
  <c r="AN56" i="8"/>
  <c r="AN41" i="8"/>
  <c r="AQ56" i="8"/>
  <c r="AP40" i="8"/>
  <c r="AM49" i="8"/>
  <c r="AR56" i="8"/>
  <c r="AQ57" i="8"/>
  <c r="AQ41" i="8"/>
  <c r="AN49" i="8"/>
  <c r="AQ49" i="8"/>
  <c r="AP56" i="8"/>
  <c r="AM57" i="8"/>
  <c r="AO40" i="8"/>
  <c r="AN45" i="8"/>
  <c r="AO45" i="8"/>
  <c r="AM28" i="8"/>
  <c r="AT28" i="8" s="1"/>
  <c r="AN28" i="8"/>
  <c r="AU28" i="8" s="1"/>
  <c r="AP45" i="8"/>
  <c r="AP32" i="8"/>
  <c r="AP57" i="8"/>
  <c r="AO43" i="8"/>
  <c r="AQ43" i="8"/>
  <c r="AM43" i="8"/>
  <c r="AN43" i="8"/>
  <c r="AP43" i="8"/>
  <c r="AR43" i="8"/>
  <c r="AO47" i="8"/>
  <c r="AP47" i="8"/>
  <c r="AR47" i="8"/>
  <c r="AM47" i="8"/>
  <c r="AN47" i="8"/>
  <c r="AQ47" i="8"/>
  <c r="AN37" i="8"/>
  <c r="AU37" i="8" s="1"/>
  <c r="AQ37" i="8"/>
  <c r="AM37" i="8"/>
  <c r="AT37" i="8" s="1"/>
  <c r="AM29" i="8"/>
  <c r="AT29" i="8" s="1"/>
  <c r="AN29" i="8"/>
  <c r="AU29" i="8" s="1"/>
  <c r="AM33" i="8"/>
  <c r="AT33" i="8" s="1"/>
  <c r="AP33" i="8"/>
  <c r="AN33" i="8"/>
  <c r="AU33" i="8" s="1"/>
  <c r="AP54" i="8"/>
  <c r="AQ54" i="8"/>
  <c r="AM54" i="8"/>
  <c r="AO54" i="8"/>
  <c r="AN54" i="8"/>
  <c r="AR54" i="8"/>
  <c r="AN23" i="8"/>
  <c r="AU23" i="8" s="1"/>
  <c r="AM23" i="8"/>
  <c r="AT23" i="8" s="1"/>
  <c r="AP15" i="8"/>
  <c r="AN15" i="8"/>
  <c r="AU15" i="8" s="1"/>
  <c r="AN16" i="8"/>
  <c r="AU16" i="8" s="1"/>
  <c r="AP20" i="8"/>
  <c r="AN20" i="8"/>
  <c r="AR20" i="8" s="1"/>
  <c r="AM19" i="8"/>
  <c r="AT19" i="8" s="1"/>
  <c r="AN21" i="8"/>
  <c r="AU21" i="8" s="1"/>
  <c r="AP21" i="8"/>
  <c r="AM22" i="8"/>
  <c r="AT22" i="8" s="1"/>
  <c r="AM11" i="8"/>
  <c r="AT11" i="8" s="1"/>
  <c r="AU22" i="8"/>
  <c r="AQ22" i="8"/>
  <c r="AM18" i="8"/>
  <c r="AT18" i="8" s="1"/>
  <c r="AN18" i="8"/>
  <c r="AU18" i="8" s="1"/>
  <c r="AM14" i="8"/>
  <c r="AT14" i="8" s="1"/>
  <c r="AN14" i="8"/>
  <c r="AU14" i="8" s="1"/>
  <c r="AM13" i="8"/>
  <c r="AT13" i="8" s="1"/>
  <c r="AN13" i="8"/>
  <c r="AU13" i="8" s="1"/>
  <c r="AN12" i="8"/>
  <c r="AU12" i="8" s="1"/>
  <c r="AM12" i="8"/>
  <c r="AT12" i="8" s="1"/>
  <c r="AU11" i="8"/>
  <c r="AB7" i="8" l="1"/>
  <c r="AA8" i="8" s="1"/>
  <c r="N49" i="8" s="1"/>
  <c r="H48" i="9" s="1"/>
  <c r="AP37" i="8"/>
  <c r="AQ31" i="8"/>
  <c r="AQ33" i="8"/>
  <c r="AR27" i="8"/>
  <c r="AP27" i="8"/>
  <c r="AQ24" i="8"/>
  <c r="AR33" i="8"/>
  <c r="AR37" i="8"/>
  <c r="N50" i="8"/>
  <c r="H49" i="9" s="1"/>
  <c r="N37" i="8"/>
  <c r="H35" i="9" s="1"/>
  <c r="N30" i="8"/>
  <c r="H28" i="9" s="1"/>
  <c r="AQ19" i="8"/>
  <c r="N51" i="8"/>
  <c r="H50" i="9" s="1"/>
  <c r="N48" i="8"/>
  <c r="H47" i="9" s="1"/>
  <c r="N46" i="8"/>
  <c r="H45" i="9" s="1"/>
  <c r="AP16" i="8"/>
  <c r="AP31" i="8"/>
  <c r="U12" i="8"/>
  <c r="AR31" i="8"/>
  <c r="AR30" i="8"/>
  <c r="AP30" i="8"/>
  <c r="AQ29" i="8"/>
  <c r="AQ25" i="8"/>
  <c r="AP24" i="8"/>
  <c r="AR28" i="8"/>
  <c r="AQ26" i="8"/>
  <c r="AR26" i="8"/>
  <c r="AR24" i="8"/>
  <c r="AP25" i="8"/>
  <c r="AP28" i="8"/>
  <c r="AR29" i="8"/>
  <c r="AQ23" i="8"/>
  <c r="AQ32" i="8"/>
  <c r="AR23" i="8"/>
  <c r="AP29" i="8"/>
  <c r="AQ28" i="8"/>
  <c r="AR32" i="8"/>
  <c r="AR25" i="8"/>
  <c r="AP23" i="8"/>
  <c r="AK16" i="8"/>
  <c r="B12" i="9"/>
  <c r="B17" i="8"/>
  <c r="H10" i="9"/>
  <c r="H14" i="9"/>
  <c r="N22" i="8"/>
  <c r="H19" i="9" s="1"/>
  <c r="H11" i="12"/>
  <c r="H12" i="12" s="1"/>
  <c r="C10" i="12"/>
  <c r="AR15" i="8"/>
  <c r="AQ15" i="8"/>
  <c r="AQ16" i="8"/>
  <c r="AR16" i="8"/>
  <c r="AU20" i="8"/>
  <c r="AQ20" i="8"/>
  <c r="AR19" i="8"/>
  <c r="AP19" i="8"/>
  <c r="AQ21" i="8"/>
  <c r="AR21" i="8"/>
  <c r="AP22" i="8"/>
  <c r="AR22" i="8"/>
  <c r="AQ13" i="8"/>
  <c r="AP14" i="8"/>
  <c r="AR11" i="8"/>
  <c r="AP13" i="8"/>
  <c r="AQ18" i="8"/>
  <c r="AP11" i="8"/>
  <c r="AR18" i="8"/>
  <c r="AR13" i="8"/>
  <c r="AR12" i="8"/>
  <c r="AQ12" i="8"/>
  <c r="AP12" i="8"/>
  <c r="AQ14" i="8"/>
  <c r="AR14" i="8"/>
  <c r="AP18" i="8"/>
  <c r="B13" i="9" l="1"/>
  <c r="AK17" i="8"/>
  <c r="B18" i="8"/>
  <c r="AK18" i="8" l="1"/>
  <c r="B19" i="8"/>
  <c r="B14" i="9"/>
  <c r="AK19" i="8" l="1"/>
  <c r="B15" i="9"/>
  <c r="B20" i="8"/>
  <c r="AK20" i="8" l="1"/>
  <c r="B16" i="9"/>
  <c r="B21" i="8"/>
  <c r="P51" i="8"/>
  <c r="AK21" i="8" l="1"/>
  <c r="B17" i="9"/>
  <c r="B22" i="8"/>
  <c r="AK22" i="8" l="1"/>
  <c r="B23" i="8"/>
  <c r="B18" i="9"/>
  <c r="B19" i="9" l="1"/>
  <c r="B24" i="8"/>
  <c r="AK23" i="8"/>
  <c r="B25" i="8" l="1"/>
  <c r="B20" i="9"/>
  <c r="AK24" i="8"/>
  <c r="B21" i="9" l="1"/>
  <c r="B26" i="8"/>
  <c r="AK25" i="8"/>
  <c r="B27" i="8" l="1"/>
  <c r="B22" i="9"/>
  <c r="AK26" i="8"/>
  <c r="B23" i="9" l="1"/>
  <c r="AK27" i="8"/>
  <c r="B28" i="8"/>
  <c r="AK28" i="8" l="1"/>
  <c r="B29" i="8"/>
  <c r="B24" i="9"/>
  <c r="AK29" i="8" l="1"/>
  <c r="B25" i="9"/>
  <c r="B30" i="8"/>
  <c r="B26" i="9" l="1"/>
  <c r="AK30" i="8"/>
  <c r="B31" i="8"/>
  <c r="B32" i="8" l="1"/>
  <c r="B27" i="9"/>
  <c r="AK31" i="8"/>
  <c r="AK32" i="8" l="1"/>
  <c r="B33" i="8"/>
  <c r="B28" i="9"/>
  <c r="AK33" i="8" l="1"/>
  <c r="B29" i="9"/>
  <c r="B34" i="8"/>
  <c r="AK34" i="8" l="1"/>
  <c r="B35" i="8"/>
  <c r="B30" i="9"/>
  <c r="B31" i="9" l="1"/>
  <c r="B36" i="8"/>
  <c r="AK35" i="8"/>
  <c r="B32" i="9" l="1"/>
  <c r="AK36" i="8"/>
  <c r="B37" i="8"/>
  <c r="AK37" i="8" l="1"/>
  <c r="B33" i="9"/>
  <c r="B38" i="8"/>
  <c r="B39" i="8" l="1"/>
  <c r="B34" i="9"/>
  <c r="AK38" i="8"/>
  <c r="B35" i="9" l="1"/>
  <c r="B40" i="8"/>
  <c r="AK39" i="8"/>
  <c r="B36" i="9" l="1"/>
  <c r="AK40" i="8"/>
  <c r="B41" i="8"/>
  <c r="B42" i="8" l="1"/>
  <c r="B37" i="9"/>
  <c r="B38" i="9" l="1"/>
  <c r="B43" i="8"/>
  <c r="B44" i="8" l="1"/>
  <c r="B39" i="9"/>
  <c r="B45" i="8" l="1"/>
  <c r="B40" i="9"/>
  <c r="B41" i="9" l="1"/>
  <c r="B46" i="8"/>
  <c r="B42" i="9" l="1"/>
  <c r="B47" i="8"/>
  <c r="B48" i="8" l="1"/>
  <c r="B43" i="9"/>
  <c r="B49" i="8" l="1"/>
  <c r="B44" i="9"/>
  <c r="B50" i="8" l="1"/>
  <c r="B45" i="9"/>
  <c r="B46" i="9" l="1"/>
  <c r="B51" i="8"/>
  <c r="B47" i="9" l="1"/>
  <c r="B52" i="8"/>
  <c r="B53" i="8" l="1"/>
  <c r="B48" i="9"/>
  <c r="B49" i="9" l="1"/>
  <c r="B54" i="8"/>
  <c r="B55" i="8" l="1"/>
  <c r="B50" i="9"/>
  <c r="B56" i="8" l="1"/>
  <c r="B51" i="9"/>
  <c r="B52" i="9" l="1"/>
  <c r="B57" i="8"/>
  <c r="B53" i="9" l="1"/>
  <c r="B58" i="8"/>
  <c r="B54" i="9" l="1"/>
  <c r="B59" i="8"/>
  <c r="B55" i="9" l="1"/>
  <c r="B60" i="8"/>
  <c r="B56" i="9" s="1"/>
  <c r="C5" i="12"/>
  <c r="C17" i="8" l="1"/>
  <c r="H17" i="8" s="1"/>
  <c r="A17" i="8" l="1"/>
  <c r="AL17" i="8"/>
  <c r="M13" i="10"/>
  <c r="F17" i="8"/>
  <c r="Q54" i="8" s="1"/>
  <c r="F63" i="10" s="1"/>
  <c r="S54" i="8" l="1"/>
  <c r="H63" i="10" s="1"/>
  <c r="R54" i="8"/>
  <c r="G63" i="10" s="1"/>
  <c r="P13" i="10"/>
  <c r="F8" i="8"/>
  <c r="F7" i="8"/>
  <c r="L13" i="10"/>
  <c r="A13" i="9"/>
  <c r="U18" i="8"/>
  <c r="P21" i="8"/>
  <c r="T18" i="8"/>
  <c r="M14" i="9" s="1"/>
  <c r="V18" i="8"/>
  <c r="W18" i="8"/>
  <c r="P14" i="9" s="1"/>
  <c r="E13" i="9"/>
  <c r="AM17" i="8"/>
  <c r="AP17" i="8" s="1"/>
  <c r="AP61" i="8" s="1"/>
  <c r="O26" i="8" s="1"/>
  <c r="AN17" i="8"/>
  <c r="G17" i="8" l="1"/>
  <c r="Q13" i="10" s="1"/>
  <c r="O14" i="9"/>
  <c r="H21" i="8"/>
  <c r="G26" i="8"/>
  <c r="Q22" i="10" s="1"/>
  <c r="G19" i="8"/>
  <c r="Q15" i="10" s="1"/>
  <c r="G15" i="8"/>
  <c r="Q11" i="10" s="1"/>
  <c r="G14" i="8"/>
  <c r="Q10" i="10" s="1"/>
  <c r="G28" i="8"/>
  <c r="Q24" i="10" s="1"/>
  <c r="G18" i="8"/>
  <c r="Q14" i="10" s="1"/>
  <c r="G35" i="8"/>
  <c r="Q31" i="10" s="1"/>
  <c r="G33" i="8"/>
  <c r="Q29" i="10" s="1"/>
  <c r="G12" i="8"/>
  <c r="Q8" i="10" s="1"/>
  <c r="G36" i="8"/>
  <c r="Q32" i="10" s="1"/>
  <c r="G37" i="8"/>
  <c r="Q33" i="10" s="1"/>
  <c r="G29" i="8"/>
  <c r="Q25" i="10" s="1"/>
  <c r="G13" i="8"/>
  <c r="Q9" i="10" s="1"/>
  <c r="G16" i="8"/>
  <c r="Q12" i="10" s="1"/>
  <c r="G30" i="8"/>
  <c r="Q26" i="10" s="1"/>
  <c r="G31" i="8"/>
  <c r="Q27" i="10" s="1"/>
  <c r="G23" i="8"/>
  <c r="Q19" i="10" s="1"/>
  <c r="G24" i="8"/>
  <c r="Q20" i="10" s="1"/>
  <c r="G11" i="8"/>
  <c r="G25" i="8"/>
  <c r="Q21" i="10" s="1"/>
  <c r="G32" i="8"/>
  <c r="Q28" i="10" s="1"/>
  <c r="G27" i="8"/>
  <c r="Q23" i="10" s="1"/>
  <c r="G34" i="8"/>
  <c r="Q30" i="10" s="1"/>
  <c r="G22" i="8"/>
  <c r="Q18" i="10" s="1"/>
  <c r="G21" i="8"/>
  <c r="Q17" i="10" s="1"/>
  <c r="G20" i="8"/>
  <c r="Q16" i="10" s="1"/>
  <c r="AR17" i="8"/>
  <c r="AR61" i="8" s="1"/>
  <c r="O28" i="8" s="1"/>
  <c r="I26" i="9" s="1"/>
  <c r="AM63" i="8"/>
  <c r="AM61" i="8"/>
  <c r="AM62" i="8"/>
  <c r="R16" i="8" s="1"/>
  <c r="AT17" i="8"/>
  <c r="AM64" i="8"/>
  <c r="W21" i="8"/>
  <c r="J18" i="9"/>
  <c r="I24" i="9"/>
  <c r="AU17" i="8"/>
  <c r="AN61" i="8"/>
  <c r="AN64" i="8"/>
  <c r="W17" i="8" s="1"/>
  <c r="P13" i="9" s="1"/>
  <c r="AN63" i="8"/>
  <c r="V17" i="8" s="1"/>
  <c r="AN62" i="8"/>
  <c r="R17" i="8" s="1"/>
  <c r="AQ17" i="8"/>
  <c r="AQ61" i="8" s="1"/>
  <c r="O27" i="8" s="1"/>
  <c r="N14" i="9"/>
  <c r="O13" i="9" l="1"/>
  <c r="H20" i="8"/>
  <c r="Q55" i="8"/>
  <c r="F64" i="10" s="1"/>
  <c r="T55" i="8"/>
  <c r="I64" i="10" s="1"/>
  <c r="S55" i="8"/>
  <c r="H64" i="10" s="1"/>
  <c r="R55" i="8"/>
  <c r="G64" i="10" s="1"/>
  <c r="G8" i="8"/>
  <c r="Q7" i="10"/>
  <c r="G7" i="8"/>
  <c r="Q18" i="9"/>
  <c r="P50" i="8"/>
  <c r="J49" i="9" s="1"/>
  <c r="W16" i="8"/>
  <c r="P12" i="9" s="1"/>
  <c r="K12" i="9"/>
  <c r="R18" i="8"/>
  <c r="K14" i="9" s="1"/>
  <c r="Q16" i="8"/>
  <c r="I9" i="8" s="1"/>
  <c r="I25" i="9"/>
  <c r="P49" i="8"/>
  <c r="J48" i="9" s="1"/>
  <c r="P52" i="8"/>
  <c r="J51" i="9" s="1"/>
  <c r="V16" i="8"/>
  <c r="K13" i="9"/>
  <c r="O12" i="9" l="1"/>
  <c r="H19" i="8"/>
  <c r="S27" i="8"/>
  <c r="P54" i="8"/>
  <c r="S26" i="8"/>
  <c r="Z34" i="8" s="1"/>
  <c r="S17" i="8"/>
  <c r="L13" i="9" s="1"/>
  <c r="S16" i="8"/>
  <c r="S28" i="8"/>
  <c r="M26" i="9" s="1"/>
  <c r="M25" i="9"/>
  <c r="T17" i="8"/>
  <c r="Z30" i="8"/>
  <c r="J11" i="9"/>
  <c r="P22" i="8"/>
  <c r="J19" i="9" s="1"/>
  <c r="Z19" i="8"/>
  <c r="U41" i="8"/>
  <c r="T22" i="8"/>
  <c r="N19" i="9" s="1"/>
  <c r="L12" i="9" l="1"/>
  <c r="P55" i="8"/>
  <c r="E64" i="10" s="1"/>
  <c r="E63" i="10"/>
  <c r="P48" i="8"/>
  <c r="J47" i="9" s="1"/>
  <c r="S18" i="8"/>
  <c r="L14" i="9" s="1"/>
  <c r="M24" i="9"/>
  <c r="B4" i="12" s="1"/>
  <c r="C4" i="12" s="1"/>
  <c r="P41" i="8"/>
  <c r="T16" i="8"/>
  <c r="Q32" i="8"/>
  <c r="Q34" i="8" s="1"/>
  <c r="P39" i="8"/>
  <c r="S22" i="8"/>
  <c r="M19" i="9" s="1"/>
  <c r="W22" i="8"/>
  <c r="Q19" i="9" s="1"/>
  <c r="U40" i="8"/>
  <c r="O38" i="9" s="1"/>
  <c r="O39" i="9"/>
  <c r="V32" i="8"/>
  <c r="H35" i="8" s="1"/>
  <c r="U17" i="8"/>
  <c r="M13" i="9"/>
  <c r="X18" i="8" l="1"/>
  <c r="U16" i="8"/>
  <c r="Y34" i="8"/>
  <c r="Q40" i="8" s="1"/>
  <c r="K38" i="9" s="1"/>
  <c r="Q39" i="8"/>
  <c r="T54" i="8" s="1"/>
  <c r="I63" i="10" s="1"/>
  <c r="J39" i="9"/>
  <c r="G6" i="10" s="1"/>
  <c r="P40" i="8"/>
  <c r="E39" i="8" s="1"/>
  <c r="Y37" i="8"/>
  <c r="Y38" i="8" s="1"/>
  <c r="P43" i="8" s="1"/>
  <c r="H41" i="9" s="1"/>
  <c r="P42" i="8"/>
  <c r="P44" i="8" s="1"/>
  <c r="K30" i="9"/>
  <c r="M12" i="9"/>
  <c r="R32" i="8"/>
  <c r="L30" i="9" s="1"/>
  <c r="U22" i="8"/>
  <c r="O19" i="9" s="1"/>
  <c r="R49" i="8"/>
  <c r="L48" i="9" s="1"/>
  <c r="T41" i="8"/>
  <c r="V41" i="8" s="1"/>
  <c r="P39" i="9" s="1"/>
  <c r="Q22" i="8"/>
  <c r="K19" i="9" s="1"/>
  <c r="R48" i="8"/>
  <c r="L47" i="9" s="1"/>
  <c r="R22" i="8"/>
  <c r="L19" i="9" s="1"/>
  <c r="Q41" i="8"/>
  <c r="K39" i="9" s="1"/>
  <c r="R50" i="8"/>
  <c r="L49" i="9" s="1"/>
  <c r="J37" i="9"/>
  <c r="R51" i="8"/>
  <c r="L50" i="9" s="1"/>
  <c r="K32" i="9"/>
  <c r="Z29" i="8"/>
  <c r="R34" i="8" s="1"/>
  <c r="L32" i="9" s="1"/>
  <c r="T21" i="8"/>
  <c r="N13" i="9"/>
  <c r="X17" i="8"/>
  <c r="Q13" i="9" s="1"/>
  <c r="U32" i="8"/>
  <c r="P30" i="9"/>
  <c r="N12" i="9"/>
  <c r="X16" i="8"/>
  <c r="Q12" i="9" s="1"/>
  <c r="AA34" i="8" l="1"/>
  <c r="Q50" i="8"/>
  <c r="K49" i="9" s="1"/>
  <c r="AW13" i="8"/>
  <c r="Q48" i="8"/>
  <c r="K47" i="9" s="1"/>
  <c r="AV11" i="8"/>
  <c r="AW19" i="8"/>
  <c r="AW16" i="8"/>
  <c r="O35" i="10"/>
  <c r="AO39" i="8"/>
  <c r="Q49" i="8"/>
  <c r="K48" i="9" s="1"/>
  <c r="AV39" i="8"/>
  <c r="AW39" i="8"/>
  <c r="E15" i="8"/>
  <c r="O11" i="10" s="1"/>
  <c r="E35" i="8"/>
  <c r="E11" i="8"/>
  <c r="E28" i="8"/>
  <c r="E14" i="8"/>
  <c r="O10" i="10" s="1"/>
  <c r="E34" i="8"/>
  <c r="E16" i="8"/>
  <c r="E36" i="8"/>
  <c r="E17" i="8"/>
  <c r="O13" i="10" s="1"/>
  <c r="E37" i="8"/>
  <c r="E21" i="8"/>
  <c r="E27" i="8"/>
  <c r="E29" i="8"/>
  <c r="E18" i="8"/>
  <c r="O14" i="10" s="1"/>
  <c r="E24" i="8"/>
  <c r="E25" i="8"/>
  <c r="E12" i="8"/>
  <c r="O8" i="10" s="1"/>
  <c r="E19" i="8"/>
  <c r="AO19" i="8" s="1"/>
  <c r="E20" i="8"/>
  <c r="E22" i="8"/>
  <c r="E23" i="8"/>
  <c r="E26" i="8"/>
  <c r="E30" i="8"/>
  <c r="E31" i="8"/>
  <c r="E33" i="8"/>
  <c r="E32" i="8"/>
  <c r="E13" i="8"/>
  <c r="O9" i="10" s="1"/>
  <c r="AW36" i="8"/>
  <c r="H42" i="9"/>
  <c r="J40" i="9"/>
  <c r="AW22" i="8"/>
  <c r="AW21" i="8"/>
  <c r="AV28" i="8"/>
  <c r="AV31" i="8"/>
  <c r="AV30" i="8"/>
  <c r="AV18" i="8"/>
  <c r="AV35" i="8"/>
  <c r="AW33" i="8"/>
  <c r="AV36" i="8"/>
  <c r="AW31" i="8"/>
  <c r="AV29" i="8"/>
  <c r="AV24" i="8"/>
  <c r="AV37" i="8"/>
  <c r="AV25" i="8"/>
  <c r="AV22" i="8"/>
  <c r="AV16" i="8"/>
  <c r="AW26" i="8"/>
  <c r="AW20" i="8"/>
  <c r="AW27" i="8"/>
  <c r="AV17" i="8"/>
  <c r="AV19" i="8"/>
  <c r="AW29" i="8"/>
  <c r="AW15" i="8"/>
  <c r="AV32" i="8"/>
  <c r="J38" i="9"/>
  <c r="F6" i="10" s="1"/>
  <c r="AW11" i="8"/>
  <c r="AW25" i="8"/>
  <c r="AV14" i="8"/>
  <c r="AW28" i="8"/>
  <c r="AW34" i="8"/>
  <c r="AW30" i="8"/>
  <c r="AV27" i="8"/>
  <c r="AV13" i="8"/>
  <c r="AW12" i="8"/>
  <c r="AV23" i="8"/>
  <c r="AW32" i="8"/>
  <c r="AV33" i="8"/>
  <c r="AW17" i="8"/>
  <c r="AW37" i="8"/>
  <c r="Q51" i="8"/>
  <c r="K50" i="9" s="1"/>
  <c r="B10" i="12" s="1"/>
  <c r="AW14" i="8"/>
  <c r="AV12" i="8"/>
  <c r="AW18" i="8"/>
  <c r="AW24" i="8"/>
  <c r="AW35" i="8"/>
  <c r="AV21" i="8"/>
  <c r="AW23" i="8"/>
  <c r="AV15" i="8"/>
  <c r="AV20" i="8"/>
  <c r="AV26" i="8"/>
  <c r="AV34" i="8"/>
  <c r="G7" i="12"/>
  <c r="B9" i="12" s="1"/>
  <c r="C9" i="12" s="1"/>
  <c r="V22" i="8"/>
  <c r="S32" i="8"/>
  <c r="M30" i="9" s="1"/>
  <c r="T32" i="8"/>
  <c r="N30" i="9" s="1"/>
  <c r="N39" i="9"/>
  <c r="R40" i="8"/>
  <c r="L38" i="9" s="1"/>
  <c r="B3" i="12"/>
  <c r="C3" i="12" s="1"/>
  <c r="D3" i="12" s="1"/>
  <c r="D4" i="12" s="1"/>
  <c r="D5" i="12" s="1"/>
  <c r="S40" i="8"/>
  <c r="M38" i="9" s="1"/>
  <c r="R41" i="8"/>
  <c r="S41" i="8"/>
  <c r="T48" i="8"/>
  <c r="N47" i="9" s="1"/>
  <c r="T40" i="8"/>
  <c r="O30" i="9"/>
  <c r="W32" i="8"/>
  <c r="Q30" i="9" s="1"/>
  <c r="N18" i="9"/>
  <c r="S21" i="8"/>
  <c r="T50" i="8" l="1"/>
  <c r="N49" i="9" s="1"/>
  <c r="S50" i="8"/>
  <c r="M49" i="9" s="1"/>
  <c r="P19" i="9"/>
  <c r="H25" i="8"/>
  <c r="S48" i="8"/>
  <c r="M47" i="9" s="1"/>
  <c r="S49" i="8"/>
  <c r="M48" i="9" s="1"/>
  <c r="T49" i="8"/>
  <c r="N48" i="9" s="1"/>
  <c r="AO15" i="8"/>
  <c r="AO13" i="8"/>
  <c r="AO12" i="8"/>
  <c r="AO18" i="8"/>
  <c r="B5" i="12"/>
  <c r="AO14" i="8"/>
  <c r="T51" i="8"/>
  <c r="N50" i="9" s="1"/>
  <c r="S51" i="8"/>
  <c r="M50" i="9" s="1"/>
  <c r="P20" i="8"/>
  <c r="T20" i="8" s="1"/>
  <c r="N17" i="9" s="1"/>
  <c r="O32" i="10"/>
  <c r="AO36" i="8"/>
  <c r="O31" i="10"/>
  <c r="AO35" i="8"/>
  <c r="O30" i="10"/>
  <c r="AO34" i="8"/>
  <c r="O24" i="10"/>
  <c r="AO28" i="8"/>
  <c r="O7" i="10"/>
  <c r="AO11" i="8"/>
  <c r="O29" i="10"/>
  <c r="AO33" i="8"/>
  <c r="O33" i="10"/>
  <c r="AO37" i="8"/>
  <c r="O16" i="10"/>
  <c r="AO20" i="8"/>
  <c r="O19" i="10"/>
  <c r="AO23" i="8"/>
  <c r="O21" i="10"/>
  <c r="AO25" i="8"/>
  <c r="O17" i="10"/>
  <c r="AO21" i="8"/>
  <c r="AO32" i="8"/>
  <c r="O28" i="10"/>
  <c r="AO29" i="8"/>
  <c r="O25" i="10"/>
  <c r="AO17" i="8"/>
  <c r="AO31" i="8"/>
  <c r="O27" i="10"/>
  <c r="O18" i="10"/>
  <c r="AO22" i="8"/>
  <c r="O20" i="10"/>
  <c r="AO24" i="8"/>
  <c r="O23" i="10"/>
  <c r="AO27" i="8"/>
  <c r="O22" i="10"/>
  <c r="AO26" i="8"/>
  <c r="O15" i="10"/>
  <c r="AO30" i="8"/>
  <c r="O26" i="10"/>
  <c r="O12" i="10"/>
  <c r="AO16" i="8"/>
  <c r="B7" i="12"/>
  <c r="C7" i="12" s="1"/>
  <c r="B8" i="12"/>
  <c r="L39" i="9"/>
  <c r="R42" i="8"/>
  <c r="L40" i="9" s="1"/>
  <c r="S42" i="8"/>
  <c r="M40" i="9" s="1"/>
  <c r="M39" i="9"/>
  <c r="N38" i="9"/>
  <c r="V40" i="8"/>
  <c r="P38" i="9" s="1"/>
  <c r="M18" i="9"/>
  <c r="R21" i="8"/>
  <c r="L18" i="9" s="1"/>
  <c r="Q21" i="8"/>
  <c r="K18" i="9" s="1"/>
  <c r="H10" i="8" l="1"/>
  <c r="B6" i="12"/>
  <c r="C6" i="12" s="1"/>
  <c r="D6" i="12" s="1"/>
  <c r="D7" i="12" s="1"/>
  <c r="D8" i="12" s="1"/>
  <c r="D9" i="12" s="1"/>
  <c r="D10" i="12" s="1"/>
  <c r="D11" i="12" s="1"/>
  <c r="D12" i="12" s="1"/>
  <c r="B15" i="12" s="1"/>
  <c r="H9" i="8"/>
  <c r="J17" i="9"/>
  <c r="W20" i="8"/>
  <c r="S20" i="8" s="1"/>
  <c r="M17" i="9" s="1"/>
  <c r="I22" i="8" l="1"/>
  <c r="I15" i="8"/>
  <c r="I11" i="8"/>
  <c r="I12" i="8"/>
  <c r="I20" i="8"/>
  <c r="I36" i="8"/>
  <c r="I18" i="8"/>
  <c r="I23" i="8"/>
  <c r="I24" i="8"/>
  <c r="I16" i="8"/>
  <c r="I28" i="8"/>
  <c r="I37" i="8"/>
  <c r="I30" i="8"/>
  <c r="I34" i="8"/>
  <c r="I31" i="8"/>
  <c r="I21" i="8"/>
  <c r="I32" i="8"/>
  <c r="I17" i="8"/>
  <c r="I13" i="8"/>
  <c r="I29" i="8"/>
  <c r="I26" i="8"/>
  <c r="I14" i="8"/>
  <c r="I33" i="8"/>
  <c r="I27" i="8"/>
  <c r="I19" i="8"/>
  <c r="I35" i="8"/>
  <c r="I25" i="8"/>
  <c r="R20" i="8"/>
  <c r="L17" i="9" s="1"/>
  <c r="Q20" i="8"/>
  <c r="K17" i="9" s="1"/>
  <c r="Q17" i="9"/>
  <c r="J29" i="8" l="1"/>
  <c r="K29" i="8"/>
  <c r="S25" i="10" s="1"/>
  <c r="J17" i="8"/>
  <c r="K17" i="8"/>
  <c r="S13" i="10" s="1"/>
  <c r="J21" i="8"/>
  <c r="K21" i="8" s="1"/>
  <c r="S17" i="10" s="1"/>
  <c r="J28" i="8"/>
  <c r="K28" i="8" s="1"/>
  <c r="S24" i="10" s="1"/>
  <c r="J13" i="8"/>
  <c r="K13" i="8"/>
  <c r="S9" i="10" s="1"/>
  <c r="J32" i="8"/>
  <c r="K32" i="8"/>
  <c r="S28" i="10" s="1"/>
  <c r="J31" i="8"/>
  <c r="K31" i="8"/>
  <c r="S27" i="10" s="1"/>
  <c r="J34" i="8"/>
  <c r="K34" i="8"/>
  <c r="S30" i="10" s="1"/>
  <c r="J30" i="8"/>
  <c r="K30" i="8"/>
  <c r="S26" i="10" s="1"/>
  <c r="J37" i="8"/>
  <c r="K37" i="8"/>
  <c r="S33" i="10" s="1"/>
  <c r="J16" i="8"/>
  <c r="K16" i="8"/>
  <c r="S12" i="10" s="1"/>
  <c r="J24" i="8"/>
  <c r="K24" i="8" s="1"/>
  <c r="S20" i="10" s="1"/>
  <c r="J23" i="8"/>
  <c r="K23" i="8" s="1"/>
  <c r="S19" i="10" s="1"/>
  <c r="J25" i="8"/>
  <c r="K25" i="8" s="1"/>
  <c r="S21" i="10" s="1"/>
  <c r="J18" i="8"/>
  <c r="K18" i="8"/>
  <c r="S14" i="10" s="1"/>
  <c r="J35" i="8"/>
  <c r="K35" i="8"/>
  <c r="S31" i="10" s="1"/>
  <c r="J36" i="8"/>
  <c r="K36" i="8"/>
  <c r="S32" i="10" s="1"/>
  <c r="J19" i="8"/>
  <c r="K19" i="8" s="1"/>
  <c r="S15" i="10" s="1"/>
  <c r="J20" i="8"/>
  <c r="K20" i="8" s="1"/>
  <c r="S16" i="10" s="1"/>
  <c r="J27" i="8"/>
  <c r="K27" i="8" s="1"/>
  <c r="S23" i="10" s="1"/>
  <c r="J12" i="8"/>
  <c r="K12" i="8"/>
  <c r="S8" i="10" s="1"/>
  <c r="J33" i="8"/>
  <c r="K33" i="8"/>
  <c r="S29" i="10" s="1"/>
  <c r="J11" i="8"/>
  <c r="J14" i="8"/>
  <c r="K14" i="8"/>
  <c r="S10" i="10" s="1"/>
  <c r="J15" i="8"/>
  <c r="K15" i="8"/>
  <c r="S11" i="10" s="1"/>
  <c r="J26" i="8"/>
  <c r="K26" i="8" s="1"/>
  <c r="S22" i="10" s="1"/>
  <c r="J22" i="8"/>
  <c r="K22" i="8" s="1"/>
  <c r="S18" i="10" s="1"/>
  <c r="R13" i="10"/>
  <c r="R24" i="10"/>
  <c r="R17" i="10"/>
  <c r="R30" i="10"/>
  <c r="R14" i="10"/>
  <c r="R9" i="10"/>
  <c r="R27" i="10"/>
  <c r="R26" i="10"/>
  <c r="R20" i="10"/>
  <c r="R19" i="10"/>
  <c r="R31" i="10"/>
  <c r="R16" i="10"/>
  <c r="R10" i="10"/>
  <c r="R25" i="10"/>
  <c r="R28" i="10"/>
  <c r="R33" i="10"/>
  <c r="R12" i="10"/>
  <c r="R21" i="10"/>
  <c r="R32" i="10"/>
  <c r="R15" i="10"/>
  <c r="R23" i="10"/>
  <c r="R8" i="10"/>
  <c r="R29" i="10"/>
  <c r="R7" i="10"/>
  <c r="I8" i="8"/>
  <c r="R11" i="10"/>
  <c r="R22" i="10"/>
  <c r="R18" i="10"/>
  <c r="I62" i="8" l="1"/>
  <c r="S6" i="10" s="1"/>
  <c r="K11" i="8"/>
  <c r="S7" i="10" s="1"/>
</calcChain>
</file>

<file path=xl/comments1.xml><?xml version="1.0" encoding="utf-8"?>
<comments xmlns="http://schemas.openxmlformats.org/spreadsheetml/2006/main">
  <authors>
    <author>Revisor</author>
  </authors>
  <commentList>
    <comment ref="AV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solo válido si se ha fijado X como var. explicativa</t>
        </r>
      </text>
    </comment>
    <comment ref="AW10" authorId="0" shapeId="0">
      <text>
        <r>
          <rPr>
            <sz val="9"/>
            <color indexed="81"/>
            <rFont val="Tahoma"/>
            <family val="2"/>
          </rPr>
          <t xml:space="preserve">
solo válido si se ha fijado Y como var. explicativa
</t>
        </r>
      </text>
    </comment>
  </commentList>
</comments>
</file>

<file path=xl/sharedStrings.xml><?xml version="1.0" encoding="utf-8"?>
<sst xmlns="http://schemas.openxmlformats.org/spreadsheetml/2006/main" count="321" uniqueCount="259">
  <si>
    <t>Datos</t>
  </si>
  <si>
    <t>X</t>
  </si>
  <si>
    <t>Y</t>
  </si>
  <si>
    <t>X2</t>
  </si>
  <si>
    <t>Y2</t>
  </si>
  <si>
    <t>XY</t>
  </si>
  <si>
    <t>Y/X</t>
  </si>
  <si>
    <t>X/Y</t>
  </si>
  <si>
    <t>Suma</t>
  </si>
  <si>
    <t>Media</t>
  </si>
  <si>
    <t>Var</t>
  </si>
  <si>
    <t>DT</t>
  </si>
  <si>
    <t>X'X</t>
  </si>
  <si>
    <t>Y'Y</t>
  </si>
  <si>
    <t>X'Y</t>
  </si>
  <si>
    <t>Variabilidad</t>
  </si>
  <si>
    <t>SE</t>
  </si>
  <si>
    <t>Varianza de regresión</t>
  </si>
  <si>
    <t>Pendiente (Y/X)</t>
  </si>
  <si>
    <t>Ordenada en el origen</t>
  </si>
  <si>
    <t>g.l.</t>
  </si>
  <si>
    <t>P</t>
  </si>
  <si>
    <t>Pronósticos</t>
  </si>
  <si>
    <t>E[Y]</t>
  </si>
  <si>
    <t>IC-</t>
  </si>
  <si>
    <t>IC+</t>
  </si>
  <si>
    <t>Cálculos intermedios</t>
  </si>
  <si>
    <t>estimación</t>
  </si>
  <si>
    <t>Nivel de confianza para los intervalos</t>
  </si>
  <si>
    <t>IC(+)</t>
  </si>
  <si>
    <t>Sumas</t>
  </si>
  <si>
    <t>IC(–)</t>
  </si>
  <si>
    <r>
      <t>t</t>
    </r>
    <r>
      <rPr>
        <sz val="8"/>
        <rFont val="Arial"/>
        <family val="2"/>
      </rPr>
      <t>exp</t>
    </r>
  </si>
  <si>
    <t>Parámetros</t>
  </si>
  <si>
    <t>en promedio</t>
  </si>
  <si>
    <t>ver Resúmenes</t>
  </si>
  <si>
    <t>min</t>
  </si>
  <si>
    <t>max</t>
  </si>
  <si>
    <t>UTILIDADES ESTADÍSTICAS</t>
  </si>
  <si>
    <t>Referencias de las fórmulas</t>
  </si>
  <si>
    <t>Bioestadística para las Ciencias de la Salud</t>
  </si>
  <si>
    <r>
      <t xml:space="preserve">S </t>
    </r>
    <r>
      <rPr>
        <sz val="10"/>
        <rFont val="Arial"/>
        <family val="2"/>
      </rPr>
      <t>x y =</t>
    </r>
  </si>
  <si>
    <r>
      <t xml:space="preserve">S </t>
    </r>
    <r>
      <rPr>
        <sz val="10"/>
        <rFont val="Arial"/>
        <family val="2"/>
      </rPr>
      <t>y² =</t>
    </r>
  </si>
  <si>
    <r>
      <t xml:space="preserve">S </t>
    </r>
    <r>
      <rPr>
        <sz val="10"/>
        <rFont val="Arial"/>
        <family val="2"/>
      </rPr>
      <t>x² =</t>
    </r>
  </si>
  <si>
    <r>
      <t>(n-1) S</t>
    </r>
    <r>
      <rPr>
        <sz val="8"/>
        <rFont val="Arial"/>
        <family val="2"/>
      </rPr>
      <t>xy</t>
    </r>
    <r>
      <rPr>
        <sz val="10"/>
        <rFont val="Arial"/>
        <family val="2"/>
      </rPr>
      <t xml:space="preserve"> =</t>
    </r>
  </si>
  <si>
    <r>
      <t>(n-1) S²</t>
    </r>
    <r>
      <rPr>
        <sz val="8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</si>
  <si>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(n-1) S²</t>
    </r>
    <r>
      <rPr>
        <sz val="8"/>
        <rFont val="Arial"/>
        <family val="2"/>
      </rPr>
      <t>x</t>
    </r>
    <r>
      <rPr>
        <sz val="10"/>
        <rFont val="Arial"/>
        <family val="2"/>
      </rPr>
      <t xml:space="preserve"> =</t>
    </r>
  </si>
  <si>
    <t xml:space="preserve"> = (XX)</t>
  </si>
  <si>
    <t xml:space="preserve"> = (YY)</t>
  </si>
  <si>
    <t xml:space="preserve"> = (XY)</t>
  </si>
  <si>
    <t>Correlación lineal de Pearson:   r =</t>
  </si>
  <si>
    <t>Coeficiente de Determinación:    R² =</t>
  </si>
  <si>
    <t>Texto</t>
  </si>
  <si>
    <r>
      <t>(*) t</t>
    </r>
    <r>
      <rPr>
        <b/>
        <sz val="8"/>
        <color indexed="23"/>
        <rFont val="Symbol"/>
        <family val="1"/>
        <charset val="2"/>
      </rPr>
      <t>a</t>
    </r>
    <r>
      <rPr>
        <b/>
        <sz val="8"/>
        <color indexed="23"/>
        <rFont val="Arial"/>
        <family val="2"/>
      </rPr>
      <t xml:space="preserve">;n-2  </t>
    </r>
    <r>
      <rPr>
        <b/>
        <sz val="11"/>
        <color indexed="23"/>
        <rFont val="Arial"/>
        <family val="2"/>
      </rPr>
      <t>=</t>
    </r>
  </si>
  <si>
    <t>Calculo SE(bo)</t>
  </si>
  <si>
    <t>Var 1:</t>
  </si>
  <si>
    <t>Var 2:</t>
  </si>
  <si>
    <t>Variable explicativa (X):</t>
  </si>
  <si>
    <t>Variable explicada (Y):</t>
  </si>
  <si>
    <t>Rol de las variables</t>
  </si>
  <si>
    <t>Breve</t>
  </si>
  <si>
    <t>largo</t>
  </si>
  <si>
    <t>corto</t>
  </si>
  <si>
    <t>modelo</t>
  </si>
  <si>
    <t>=multiplicador del sentido</t>
  </si>
  <si>
    <t>Diferencias</t>
  </si>
  <si>
    <t>ES</t>
  </si>
  <si>
    <t>d</t>
  </si>
  <si>
    <r>
      <t xml:space="preserve"> t</t>
    </r>
    <r>
      <rPr>
        <b/>
        <sz val="8"/>
        <color indexed="23"/>
        <rFont val="Symbol"/>
        <family val="1"/>
        <charset val="2"/>
      </rPr>
      <t>a</t>
    </r>
    <r>
      <rPr>
        <b/>
        <sz val="8"/>
        <color indexed="23"/>
        <rFont val="Arial"/>
        <family val="2"/>
      </rPr>
      <t xml:space="preserve">;n-1  </t>
    </r>
    <r>
      <rPr>
        <b/>
        <sz val="11"/>
        <color indexed="23"/>
        <rFont val="Arial"/>
        <family val="2"/>
      </rPr>
      <t>=</t>
    </r>
  </si>
  <si>
    <t>df</t>
  </si>
  <si>
    <r>
      <t>Medidas descriptivas e IC(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1-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2)</t>
    </r>
  </si>
  <si>
    <t>Pedro Femia</t>
  </si>
  <si>
    <t>Variables y parámetros de cálculo</t>
  </si>
  <si>
    <t>-</t>
  </si>
  <si>
    <t>CV(%)</t>
  </si>
  <si>
    <t>n =</t>
  </si>
  <si>
    <t>●</t>
  </si>
  <si>
    <t>Análisis dos muestras apareadas (homogeneidad + modelo lineal)</t>
  </si>
  <si>
    <t>entradas:</t>
  </si>
  <si>
    <t>separador:</t>
  </si>
  <si>
    <t xml:space="preserve">; </t>
  </si>
  <si>
    <t>fmto</t>
  </si>
  <si>
    <t>Flag separador</t>
  </si>
  <si>
    <t/>
  </si>
  <si>
    <t>Report:</t>
  </si>
  <si>
    <t>&gt;&gt;&gt;</t>
  </si>
  <si>
    <t>±</t>
  </si>
  <si>
    <t>²</t>
  </si>
  <si>
    <t>mm</t>
  </si>
  <si>
    <t>cuad</t>
  </si>
  <si>
    <t>¿Incluir? (0/1)</t>
  </si>
  <si>
    <t>Hoy</t>
  </si>
  <si>
    <t>Caducidad</t>
  </si>
  <si>
    <t>valido</t>
  </si>
  <si>
    <t>&lt; debe ser 1 para que funcione la hoja</t>
  </si>
  <si>
    <t>Msge</t>
  </si>
  <si>
    <t xml:space="preserve">Versión de esta aplicación sin licencia valida!! </t>
  </si>
  <si>
    <t>Var número</t>
  </si>
  <si>
    <t>pfemia@ugr.es</t>
  </si>
  <si>
    <t>×</t>
  </si>
  <si>
    <t>por</t>
  </si>
  <si>
    <t>Si</t>
  </si>
  <si>
    <t>No</t>
  </si>
  <si>
    <t>Listas</t>
  </si>
  <si>
    <t>X-Y</t>
  </si>
  <si>
    <t>Y-X</t>
  </si>
  <si>
    <t>Sentido de la diferencia:</t>
  </si>
  <si>
    <t>Contrastar homogeneidad:</t>
  </si>
  <si>
    <t>Opciones</t>
  </si>
  <si>
    <t>Modelo</t>
  </si>
  <si>
    <t>media</t>
  </si>
  <si>
    <t>dias</t>
  </si>
  <si>
    <t>Pedro Femia Marzo</t>
  </si>
  <si>
    <t>Referencia:</t>
  </si>
  <si>
    <t>Unidad Docente de Medicina</t>
  </si>
  <si>
    <t>Departamento de Estadística e I.O.</t>
  </si>
  <si>
    <t>Universidad de Granada</t>
  </si>
  <si>
    <t>Reglin</t>
  </si>
  <si>
    <t>(numeradores de varianzas y covarianza)</t>
  </si>
  <si>
    <t>Días</t>
  </si>
  <si>
    <t>Diámetro</t>
  </si>
  <si>
    <t>Diagrama de dispersión</t>
  </si>
  <si>
    <t>Descripción de la aplicación</t>
  </si>
  <si>
    <t>Descripción de las páginas:</t>
  </si>
  <si>
    <t>Adicionalmente, realiza la estimación de los valores medios para las variables implicadas y el test de homogeneidad, que será aplicable</t>
  </si>
  <si>
    <t>solamente en el caso en que se trate de un problema de tipo test-retest o medidas repetidas.</t>
  </si>
  <si>
    <t>RLS</t>
  </si>
  <si>
    <t>obs</t>
  </si>
  <si>
    <t>&gt;</t>
  </si>
  <si>
    <t>Descriptiva de cada variable</t>
  </si>
  <si>
    <t>Estimación de los valores medios</t>
  </si>
  <si>
    <t>Test de homogeneidad para el caso de diseños pretest-posttest</t>
  </si>
  <si>
    <t>Coeficiente de correlación</t>
  </si>
  <si>
    <t>Modelo de regresión</t>
  </si>
  <si>
    <t>Estimación con el modelo</t>
  </si>
  <si>
    <t>Bibliografía</t>
  </si>
  <si>
    <t>Martín Andrés, A. y Luna del Castillo, J.D (2004)</t>
  </si>
  <si>
    <t>Ed. Norma (Madrid)</t>
  </si>
  <si>
    <r>
      <rPr>
        <sz val="9"/>
        <rFont val="Calibri"/>
        <family val="2"/>
        <scheme val="minor"/>
      </rPr>
      <t xml:space="preserve">Femia, P. (2018) </t>
    </r>
    <r>
      <rPr>
        <i/>
        <sz val="9"/>
        <rFont val="Calibri"/>
        <family val="2"/>
        <scheme val="minor"/>
      </rPr>
      <t xml:space="preserve">Reglin </t>
    </r>
    <r>
      <rPr>
        <sz val="9"/>
        <rFont val="Calibri"/>
        <family val="2"/>
        <scheme val="minor"/>
      </rPr>
      <t>(versión 2.5) [Hoja de cálculo]</t>
    </r>
    <r>
      <rPr>
        <i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Universidad de Granada.</t>
    </r>
  </si>
  <si>
    <r>
      <t>Referencia de esta aplicación</t>
    </r>
    <r>
      <rPr>
        <sz val="11"/>
        <rFont val="Calibri"/>
        <family val="2"/>
        <scheme val="minor"/>
      </rPr>
      <t/>
    </r>
  </si>
  <si>
    <t xml:space="preserve">Versión: </t>
  </si>
  <si>
    <t>Año:</t>
  </si>
  <si>
    <t>URL:</t>
  </si>
  <si>
    <t>2.5</t>
  </si>
  <si>
    <t>https://www.ugr.es/~pfemia/apps/RegLin</t>
  </si>
  <si>
    <t xml:space="preserve">Desarrollo: </t>
  </si>
  <si>
    <t>MS-Excel 2016</t>
  </si>
  <si>
    <t>Cálculos de regresión lineal simple y test de homogeneidad para el caso de diseños pre-post</t>
  </si>
  <si>
    <t>(acorde con directrices APA 17.0)</t>
  </si>
  <si>
    <t>&lt; inicio</t>
  </si>
  <si>
    <t>Utilidades Estadísticas /</t>
  </si>
  <si>
    <t xml:space="preserve">LICENSE </t>
  </si>
  <si>
    <t xml:space="preserve">This software is licensed under the Creative Commons Attribution </t>
  </si>
  <si>
    <t xml:space="preserve">the license prior to use this software for any purpose.  Utilization implies the </t>
  </si>
  <si>
    <t>implicit agreement.</t>
  </si>
  <si>
    <t xml:space="preserve">You are free to use, share, copy and redistribute the material in any medium </t>
  </si>
  <si>
    <t>or format, under the following terms:</t>
  </si>
  <si>
    <t xml:space="preserve">- ATTRIBUTION.  You must give appropriate credit, provide a link to the </t>
  </si>
  <si>
    <t xml:space="preserve">license, and indicate if changes were made. You may do so in any </t>
  </si>
  <si>
    <t xml:space="preserve">reasonable manner, but not in any way that suggests the licensor endorses </t>
  </si>
  <si>
    <t>you or your use.</t>
  </si>
  <si>
    <t xml:space="preserve">purposes. NoDerivatives. If you remix, transform, or build upon the material, </t>
  </si>
  <si>
    <t>you may not  distribute the modified material.</t>
  </si>
  <si>
    <t xml:space="preserve">technological measures that legally restrict others from doing anything the </t>
  </si>
  <si>
    <t>license permits.</t>
  </si>
  <si>
    <t>DISCLAIMER</t>
  </si>
  <si>
    <t xml:space="preserve">maximum extent permitted by applicable law, the authors further disclaims all </t>
  </si>
  <si>
    <t xml:space="preserve">warranties. The entire risk arising out of the use or performance of the </t>
  </si>
  <si>
    <t xml:space="preserve">products and documentation remains with recipient. </t>
  </si>
  <si>
    <t>- NO ADDITIONAL RESTRICTIONS. You may not apply legal terms or</t>
  </si>
  <si>
    <t>- NON-COMERCIAL USE. You may not use the material for commercial</t>
  </si>
  <si>
    <t xml:space="preserve">International License (CC BY-NC-ND 4.0). You must agree with the terms of </t>
  </si>
  <si>
    <t xml:space="preserve">This software is provided "as is" without warranty of any kind. To the </t>
  </si>
  <si>
    <t>Entrada de datos, cálculos e inferencias</t>
  </si>
  <si>
    <t>desv</t>
  </si>
  <si>
    <t>Zres</t>
  </si>
  <si>
    <t>Residuos</t>
  </si>
  <si>
    <t>(Excel no permite la asignación automatizada del rango de datos)</t>
  </si>
  <si>
    <t>Residuos estandarizados</t>
  </si>
  <si>
    <t>Diagrama de residuos</t>
  </si>
  <si>
    <t>Valores observados y modelo</t>
  </si>
  <si>
    <t>Diagramas de dispersión y residual</t>
  </si>
  <si>
    <t>Distribución residual</t>
  </si>
  <si>
    <t>Min</t>
  </si>
  <si>
    <t>Max</t>
  </si>
  <si>
    <t>n</t>
  </si>
  <si>
    <t>sd</t>
  </si>
  <si>
    <t>Residuos tipificados</t>
  </si>
  <si>
    <t>Residuos brutos</t>
  </si>
  <si>
    <t>hi</t>
  </si>
  <si>
    <t>residuos</t>
  </si>
  <si>
    <t>flg</t>
  </si>
  <si>
    <t>Asigne el rango de los datos al gráfico.</t>
  </si>
  <si>
    <t>Peña, D. (2002)</t>
  </si>
  <si>
    <t>Regresión y diseño de experimentos</t>
  </si>
  <si>
    <t>Alianza Editorial (Madrid)</t>
  </si>
  <si>
    <t>funcionamiento derivado de la inhabilitación de las mismas, por parte del sistema, para salvaguardar la seguridad de su equipo.</t>
  </si>
  <si>
    <r>
      <t xml:space="preserve">Esta aplicación </t>
    </r>
    <r>
      <rPr>
        <b/>
        <sz val="11"/>
        <rFont val="Calibri"/>
        <family val="2"/>
        <scheme val="minor"/>
      </rPr>
      <t>no funciona con macros</t>
    </r>
    <r>
      <rPr>
        <sz val="11"/>
        <rFont val="Calibri"/>
        <family val="2"/>
        <scheme val="minor"/>
      </rPr>
      <t>. Se evitan así problemas de incompatibilidad entre versiones y tambíen el posible mal</t>
    </r>
  </si>
  <si>
    <t>cc</t>
  </si>
  <si>
    <t>Licencia, condiciones de uso y descargo de responsabilidades</t>
  </si>
  <si>
    <r>
      <t xml:space="preserve">Introducción de los datos observados (máximo = 50 observaciones, el propósito de </t>
    </r>
    <r>
      <rPr>
        <b/>
        <i/>
        <sz val="11"/>
        <rFont val="Calibri"/>
        <family val="2"/>
        <scheme val="minor"/>
      </rPr>
      <t>Reglin</t>
    </r>
    <r>
      <rPr>
        <sz val="11"/>
        <rFont val="Calibri"/>
        <family val="2"/>
        <scheme val="minor"/>
      </rPr>
      <t xml:space="preserve"> es que sea pedagógica)</t>
    </r>
  </si>
  <si>
    <r>
      <t xml:space="preserve">El sentido de </t>
    </r>
    <r>
      <rPr>
        <b/>
        <i/>
        <sz val="11"/>
        <rFont val="Calibri"/>
        <family val="2"/>
        <scheme val="minor"/>
      </rPr>
      <t>Reglin</t>
    </r>
    <r>
      <rPr>
        <sz val="11"/>
        <rFont val="Calibri"/>
        <family val="2"/>
        <scheme val="minor"/>
      </rPr>
      <t xml:space="preserve"> es de carácter docente. Se trata de ilustrar algunos principios básicos del ajuste de un modelo de regresión lineal simple.</t>
    </r>
  </si>
  <si>
    <t>Para ello, se presentan los cálculos intermedios y se da cierta versatilidad a la configuración del modelo.</t>
  </si>
  <si>
    <t>Presenta los diagramas de dispersión observada (con el modelo ajustado) y de dispersión residual.</t>
  </si>
  <si>
    <t>Excel no permite la adaptación automática de los rangos asignados a un gráfico a dimensiones cambiantes en</t>
  </si>
  <si>
    <t>de observaciones.</t>
  </si>
  <si>
    <t xml:space="preserve"> la matriz de datos. Por tanto, se debe hacer hacer tal asignación de forma manual siempre que se cambie el número</t>
  </si>
  <si>
    <t>En esta hoja también se presentan los valores residuales y el indicador de influencia (apalancamiento) de cada observación.</t>
  </si>
  <si>
    <t>a</t>
  </si>
  <si>
    <t>(n-a)x</t>
  </si>
  <si>
    <t>O²/E</t>
  </si>
  <si>
    <t>E</t>
  </si>
  <si>
    <t>Test basado en la comparación de medias</t>
  </si>
  <si>
    <t>Observaciones</t>
  </si>
  <si>
    <t>Modelo lineal</t>
  </si>
  <si>
    <t>x</t>
  </si>
  <si>
    <t>s²</t>
  </si>
  <si>
    <t>s²/n</t>
  </si>
  <si>
    <t>Casos</t>
  </si>
  <si>
    <t>Proporción</t>
  </si>
  <si>
    <t>Periodo</t>
  </si>
  <si>
    <t>favorables</t>
  </si>
  <si>
    <t>totales</t>
  </si>
  <si>
    <t>p</t>
  </si>
  <si>
    <t>1-p</t>
  </si>
  <si>
    <t>n-a</t>
  </si>
  <si>
    <t>ax</t>
  </si>
  <si>
    <t>nx</t>
  </si>
  <si>
    <t>nx²</t>
  </si>
  <si>
    <t>ax²</t>
  </si>
  <si>
    <t>(n-a)x²</t>
  </si>
  <si>
    <t>Promedios</t>
  </si>
  <si>
    <t>q</t>
  </si>
  <si>
    <t>ordenada</t>
  </si>
  <si>
    <t>Pendiente</t>
  </si>
  <si>
    <t>texp</t>
  </si>
  <si>
    <t>gl</t>
  </si>
  <si>
    <t>Suma obs</t>
  </si>
  <si>
    <t>periodo</t>
  </si>
  <si>
    <t>p estimada</t>
  </si>
  <si>
    <t>Chi2-total</t>
  </si>
  <si>
    <t>incorrecta</t>
  </si>
  <si>
    <t>xx</t>
  </si>
  <si>
    <t>z=</t>
  </si>
  <si>
    <t>Chi2-L</t>
  </si>
  <si>
    <t>Test de linealidad</t>
  </si>
  <si>
    <t>Fuente</t>
  </si>
  <si>
    <t>X²</t>
  </si>
  <si>
    <t>Significación</t>
  </si>
  <si>
    <t>Lineal</t>
  </si>
  <si>
    <t>Curvatura</t>
  </si>
  <si>
    <t>Total</t>
  </si>
  <si>
    <t>observada*</t>
  </si>
  <si>
    <t>estimada*</t>
  </si>
  <si>
    <t>* factor = 10^</t>
  </si>
  <si>
    <t>Tendencia con proporciones</t>
  </si>
  <si>
    <t>Regresión ponderada para corregir la heterogeneidad de las varianzas propia de las proporciones.</t>
  </si>
  <si>
    <r>
      <rPr>
        <i/>
        <sz val="10"/>
        <color rgb="FFD14500"/>
        <rFont val="Source Sans Pro"/>
        <family val="2"/>
      </rPr>
      <t>Reglin</t>
    </r>
    <r>
      <rPr>
        <sz val="10"/>
        <color rgb="FFD14500"/>
        <rFont val="Source Sans Pro"/>
        <family val="2"/>
      </rPr>
      <t> </t>
    </r>
    <r>
      <rPr>
        <sz val="10"/>
        <color rgb="FF333333"/>
        <rFont val="Source Sans Pro"/>
        <family val="2"/>
      </rPr>
      <t>© 2018 by </t>
    </r>
    <r>
      <rPr>
        <sz val="10"/>
        <color rgb="FFD14500"/>
        <rFont val="Source Sans Pro"/>
        <family val="2"/>
      </rPr>
      <t>Pedro Femia </t>
    </r>
    <r>
      <rPr>
        <sz val="10"/>
        <color rgb="FF333333"/>
        <rFont val="Source Sans Pro"/>
        <family val="2"/>
      </rPr>
      <t>is licensed under </t>
    </r>
    <r>
      <rPr>
        <sz val="10"/>
        <color rgb="FFD14500"/>
        <rFont val="Source Sans Pro"/>
        <family val="2"/>
      </rPr>
      <t>Creative Commons Attribution-NonCommercial-NoDerivatives 4.0 International </t>
    </r>
  </si>
  <si>
    <r>
      <rPr>
        <i/>
        <sz val="8"/>
        <color rgb="FFD14500"/>
        <rFont val="Source Sans Pro"/>
        <family val="2"/>
      </rPr>
      <t>Reglin</t>
    </r>
    <r>
      <rPr>
        <sz val="8"/>
        <color rgb="FFD14500"/>
        <rFont val="Source Sans Pro"/>
        <family val="2"/>
      </rPr>
      <t> </t>
    </r>
    <r>
      <rPr>
        <sz val="8"/>
        <color rgb="FF333333"/>
        <rFont val="Source Sans Pro"/>
        <family val="2"/>
      </rPr>
      <t>© 2018 by </t>
    </r>
    <r>
      <rPr>
        <sz val="8"/>
        <color rgb="FFD14500"/>
        <rFont val="Source Sans Pro"/>
        <family val="2"/>
      </rPr>
      <t>Pedro Femia </t>
    </r>
    <r>
      <rPr>
        <sz val="8"/>
        <color rgb="FF333333"/>
        <rFont val="Source Sans Pro"/>
        <family val="2"/>
      </rPr>
      <t>is licensed under </t>
    </r>
    <r>
      <rPr>
        <sz val="8"/>
        <color rgb="FFD14500"/>
        <rFont val="Source Sans Pro"/>
        <family val="2"/>
      </rPr>
      <t>Creative Commons Attribution-NonCommercial-NoDerivatives 4.0 International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</si>
</sst>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</numFmts>
  <fonts count="9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8"/>
      <color indexed="12"/>
      <name val="Arial"/>
      <family val="2"/>
    </font>
    <font>
      <i/>
      <sz val="8"/>
      <color indexed="23"/>
      <name val="Arial"/>
      <family val="2"/>
    </font>
    <font>
      <sz val="10"/>
      <name val="Symbol"/>
      <family val="1"/>
      <charset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8"/>
      <color indexed="23"/>
      <name val="Symbol"/>
      <family val="1"/>
      <charset val="2"/>
    </font>
    <font>
      <b/>
      <sz val="8"/>
      <color indexed="23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0"/>
      <name val="Symbol"/>
      <family val="1"/>
      <charset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0"/>
      <color rgb="FFC00000"/>
      <name val="Arial"/>
      <family val="2"/>
    </font>
    <font>
      <b/>
      <sz val="10"/>
      <name val="Calibri"/>
      <family val="2"/>
    </font>
    <font>
      <sz val="9"/>
      <color theme="4" tint="-0.499984740745262"/>
      <name val="Arial"/>
      <family val="2"/>
    </font>
    <font>
      <u/>
      <sz val="10"/>
      <color indexed="12"/>
      <name val="Arial"/>
      <family val="2"/>
    </font>
    <font>
      <sz val="10"/>
      <color theme="9" tint="-0.499984740745262"/>
      <name val="Calibri"/>
      <family val="2"/>
    </font>
    <font>
      <sz val="10"/>
      <color theme="0" tint="-4.9989318521683403E-2"/>
      <name val="Arial"/>
      <family val="2"/>
    </font>
    <font>
      <sz val="10"/>
      <name val="Calibri"/>
      <family val="2"/>
    </font>
    <font>
      <b/>
      <sz val="9"/>
      <color rgb="FFFF0000"/>
      <name val="Arial"/>
      <family val="2"/>
    </font>
    <font>
      <b/>
      <sz val="12"/>
      <color indexed="18"/>
      <name val="Arial"/>
      <family val="2"/>
    </font>
    <font>
      <sz val="9"/>
      <color rgb="FFFF0000"/>
      <name val="Arial"/>
      <family val="2"/>
    </font>
    <font>
      <sz val="12"/>
      <color indexed="18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34998626667073579"/>
      <name val="Arial"/>
      <family val="2"/>
    </font>
    <font>
      <sz val="8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i/>
      <sz val="8"/>
      <color theme="4" tint="-0.499984740745262"/>
      <name val="Arial"/>
      <family val="2"/>
    </font>
    <font>
      <sz val="10"/>
      <color theme="0" tint="-0.499984740745262"/>
      <name val="Arial"/>
      <family val="2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8"/>
      <color rgb="FFC00000"/>
      <name val="Arial"/>
      <family val="2"/>
    </font>
    <font>
      <sz val="8"/>
      <color theme="0" tint="-0.499984740745262"/>
      <name val="Arial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color theme="0" tint="-0.34998626667073579"/>
      <name val="Arial"/>
      <family val="2"/>
    </font>
    <font>
      <sz val="8"/>
      <color theme="9" tint="-0.499984740745262"/>
      <name val="Arial"/>
      <family val="2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sz val="8"/>
      <color theme="0" tint="-0.34998626667073579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10"/>
      <color rgb="FFD14500"/>
      <name val="Source Sans Pro"/>
      <family val="2"/>
    </font>
    <font>
      <sz val="10"/>
      <color rgb="FF333333"/>
      <name val="Source Sans Pro"/>
      <family val="2"/>
    </font>
    <font>
      <sz val="8"/>
      <color rgb="FFD14500"/>
      <name val="Source Sans Pro"/>
      <family val="2"/>
    </font>
    <font>
      <sz val="8"/>
      <color rgb="FF333333"/>
      <name val="Source Sans Pro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6"/>
      <color theme="4" tint="-0.249977111117893"/>
      <name val="Calibri"/>
      <family val="2"/>
      <scheme val="minor"/>
    </font>
    <font>
      <b/>
      <u/>
      <sz val="9"/>
      <color theme="4" tint="-0.499984740745262"/>
      <name val="Calibri"/>
      <family val="2"/>
      <scheme val="minor"/>
    </font>
    <font>
      <sz val="10"/>
      <name val="Arial"/>
    </font>
    <font>
      <sz val="8"/>
      <color indexed="18"/>
      <name val="Arial"/>
      <family val="2"/>
    </font>
    <font>
      <u/>
      <sz val="8"/>
      <color indexed="18"/>
      <name val="Arial"/>
      <family val="2"/>
    </font>
    <font>
      <sz val="10"/>
      <color theme="0"/>
      <name val="Arial"/>
      <family val="2"/>
    </font>
    <font>
      <sz val="9"/>
      <color indexed="55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1" tint="0.499984740745262"/>
      <name val="Arial"/>
      <family val="2"/>
    </font>
    <font>
      <b/>
      <i/>
      <sz val="10"/>
      <color theme="4" tint="-0.499984740745262"/>
      <name val="Arial"/>
      <family val="2"/>
    </font>
    <font>
      <sz val="11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 tint="0.499984740745262"/>
      <name val="Arial"/>
      <family val="2"/>
    </font>
    <font>
      <b/>
      <i/>
      <sz val="11"/>
      <color theme="4" tint="-0.499984740745262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i/>
      <sz val="10"/>
      <color rgb="FFD14500"/>
      <name val="Source Sans Pro"/>
      <family val="2"/>
    </font>
    <font>
      <i/>
      <sz val="8"/>
      <color rgb="FFD14500"/>
      <name val="Source Sans Pro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3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543">
    <xf numFmtId="0" fontId="0" fillId="0" borderId="0" xfId="0"/>
    <xf numFmtId="0" fontId="6" fillId="0" borderId="0" xfId="0" applyFont="1" applyBorder="1"/>
    <xf numFmtId="0" fontId="0" fillId="0" borderId="1" xfId="0" applyBorder="1"/>
    <xf numFmtId="0" fontId="0" fillId="0" borderId="0" xfId="0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165" fontId="0" fillId="0" borderId="0" xfId="0" applyNumberFormat="1" applyBorder="1"/>
    <xf numFmtId="0" fontId="10" fillId="0" borderId="0" xfId="0" applyFont="1" applyFill="1"/>
    <xf numFmtId="0" fontId="10" fillId="0" borderId="0" xfId="0" applyFont="1" applyFill="1" applyBorder="1"/>
    <xf numFmtId="0" fontId="6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Border="1" applyProtection="1">
      <protection locked="0"/>
    </xf>
    <xf numFmtId="0" fontId="8" fillId="0" borderId="0" xfId="0" applyFont="1" applyBorder="1"/>
    <xf numFmtId="165" fontId="10" fillId="0" borderId="0" xfId="0" applyNumberFormat="1" applyFont="1" applyFill="1" applyBorder="1"/>
    <xf numFmtId="164" fontId="7" fillId="0" borderId="0" xfId="0" applyNumberFormat="1" applyFont="1" applyBorder="1" applyProtection="1">
      <protection locked="0"/>
    </xf>
    <xf numFmtId="0" fontId="10" fillId="0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13" fillId="2" borderId="3" xfId="0" applyFont="1" applyFill="1" applyBorder="1" applyProtection="1">
      <protection locked="0"/>
    </xf>
    <xf numFmtId="0" fontId="4" fillId="3" borderId="1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6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13" fillId="2" borderId="0" xfId="2" applyFont="1" applyFill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 horizontal="right"/>
    </xf>
    <xf numFmtId="0" fontId="13" fillId="0" borderId="0" xfId="0" applyFont="1"/>
    <xf numFmtId="0" fontId="13" fillId="0" borderId="0" xfId="0" applyFont="1" applyBorder="1"/>
    <xf numFmtId="2" fontId="13" fillId="0" borderId="0" xfId="0" applyNumberFormat="1" applyFont="1" applyBorder="1"/>
    <xf numFmtId="0" fontId="6" fillId="0" borderId="1" xfId="0" applyFont="1" applyFill="1" applyBorder="1" applyAlignment="1">
      <alignment horizontal="left"/>
    </xf>
    <xf numFmtId="0" fontId="13" fillId="0" borderId="1" xfId="0" applyFont="1" applyBorder="1"/>
    <xf numFmtId="165" fontId="13" fillId="0" borderId="3" xfId="0" applyNumberFormat="1" applyFont="1" applyBorder="1" applyAlignment="1">
      <alignment horizontal="right"/>
    </xf>
    <xf numFmtId="0" fontId="13" fillId="0" borderId="3" xfId="0" applyFont="1" applyBorder="1"/>
    <xf numFmtId="165" fontId="13" fillId="0" borderId="6" xfId="0" applyNumberFormat="1" applyFont="1" applyBorder="1" applyAlignment="1">
      <alignment horizontal="right"/>
    </xf>
    <xf numFmtId="10" fontId="6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right" vertical="center" textRotation="90"/>
    </xf>
    <xf numFmtId="0" fontId="0" fillId="0" borderId="0" xfId="0" applyBorder="1" applyAlignment="1">
      <alignment horizontal="right"/>
    </xf>
    <xf numFmtId="11" fontId="0" fillId="0" borderId="0" xfId="0" applyNumberFormat="1" applyBorder="1"/>
    <xf numFmtId="0" fontId="13" fillId="0" borderId="0" xfId="0" applyFont="1" applyBorder="1" applyAlignment="1">
      <alignment horizontal="center"/>
    </xf>
    <xf numFmtId="165" fontId="13" fillId="0" borderId="3" xfId="0" applyNumberFormat="1" applyFont="1" applyBorder="1"/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0" fontId="13" fillId="2" borderId="0" xfId="0" applyFont="1" applyFill="1" applyBorder="1" applyProtection="1">
      <protection locked="0"/>
    </xf>
    <xf numFmtId="164" fontId="13" fillId="0" borderId="0" xfId="0" applyNumberFormat="1" applyFont="1" applyFill="1" applyBorder="1" applyProtection="1">
      <protection locked="0"/>
    </xf>
    <xf numFmtId="0" fontId="11" fillId="0" borderId="7" xfId="0" applyFont="1" applyBorder="1"/>
    <xf numFmtId="0" fontId="0" fillId="0" borderId="8" xfId="0" applyBorder="1"/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" fontId="13" fillId="0" borderId="3" xfId="0" applyNumberFormat="1" applyFont="1" applyBorder="1"/>
    <xf numFmtId="164" fontId="13" fillId="0" borderId="3" xfId="0" applyNumberFormat="1" applyFont="1" applyBorder="1"/>
    <xf numFmtId="0" fontId="13" fillId="0" borderId="4" xfId="0" applyFont="1" applyBorder="1"/>
    <xf numFmtId="0" fontId="13" fillId="0" borderId="4" xfId="0" applyFont="1" applyBorder="1" applyAlignment="1">
      <alignment horizontal="right"/>
    </xf>
    <xf numFmtId="0" fontId="6" fillId="3" borderId="0" xfId="0" applyFont="1" applyFill="1" applyBorder="1"/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0" fontId="11" fillId="0" borderId="9" xfId="0" applyFont="1" applyBorder="1" applyAlignment="1" applyProtection="1">
      <alignment horizontal="left"/>
    </xf>
    <xf numFmtId="0" fontId="0" fillId="0" borderId="10" xfId="0" applyBorder="1" applyProtection="1"/>
    <xf numFmtId="167" fontId="13" fillId="0" borderId="3" xfId="0" applyNumberFormat="1" applyFont="1" applyFill="1" applyBorder="1" applyProtection="1"/>
    <xf numFmtId="165" fontId="13" fillId="0" borderId="3" xfId="0" applyNumberFormat="1" applyFont="1" applyBorder="1" applyProtection="1"/>
    <xf numFmtId="0" fontId="13" fillId="0" borderId="3" xfId="0" applyFont="1" applyBorder="1" applyProtection="1"/>
    <xf numFmtId="0" fontId="6" fillId="0" borderId="6" xfId="0" applyFont="1" applyBorder="1" applyProtection="1"/>
    <xf numFmtId="0" fontId="0" fillId="0" borderId="11" xfId="0" applyBorder="1" applyProtection="1"/>
    <xf numFmtId="0" fontId="0" fillId="0" borderId="3" xfId="0" applyBorder="1" applyProtection="1"/>
    <xf numFmtId="0" fontId="0" fillId="0" borderId="12" xfId="0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5" fillId="3" borderId="0" xfId="0" applyFont="1" applyFill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16" fillId="0" borderId="0" xfId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center"/>
    </xf>
    <xf numFmtId="0" fontId="17" fillId="0" borderId="0" xfId="0" applyFont="1"/>
    <xf numFmtId="0" fontId="0" fillId="0" borderId="0" xfId="0" applyFill="1" applyBorder="1"/>
    <xf numFmtId="9" fontId="13" fillId="4" borderId="0" xfId="2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3" borderId="0" xfId="0" applyFont="1" applyFill="1" applyBorder="1" applyProtection="1"/>
    <xf numFmtId="0" fontId="6" fillId="0" borderId="1" xfId="0" applyFont="1" applyBorder="1" applyProtection="1"/>
    <xf numFmtId="0" fontId="0" fillId="0" borderId="1" xfId="0" applyBorder="1" applyProtection="1"/>
    <xf numFmtId="0" fontId="6" fillId="0" borderId="0" xfId="0" applyFont="1" applyProtection="1"/>
    <xf numFmtId="0" fontId="0" fillId="0" borderId="12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17" fillId="0" borderId="0" xfId="0" applyFont="1" applyProtection="1"/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2" fontId="13" fillId="0" borderId="3" xfId="0" applyNumberFormat="1" applyFont="1" applyBorder="1" applyProtection="1"/>
    <xf numFmtId="164" fontId="13" fillId="0" borderId="3" xfId="0" applyNumberFormat="1" applyFont="1" applyBorder="1" applyProtection="1"/>
    <xf numFmtId="0" fontId="13" fillId="0" borderId="0" xfId="0" applyFont="1" applyBorder="1" applyAlignment="1" applyProtection="1">
      <alignment horizontal="right" vertical="center"/>
    </xf>
    <xf numFmtId="2" fontId="13" fillId="0" borderId="0" xfId="0" applyNumberFormat="1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left"/>
    </xf>
    <xf numFmtId="0" fontId="13" fillId="0" borderId="1" xfId="0" applyFont="1" applyBorder="1" applyProtection="1"/>
    <xf numFmtId="0" fontId="6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14" fillId="0" borderId="1" xfId="0" applyFont="1" applyBorder="1" applyAlignment="1" applyProtection="1">
      <alignment horizontal="left" vertical="top" wrapText="1"/>
    </xf>
    <xf numFmtId="0" fontId="13" fillId="0" borderId="4" xfId="0" applyFont="1" applyBorder="1" applyProtection="1"/>
    <xf numFmtId="0" fontId="0" fillId="0" borderId="8" xfId="0" applyBorder="1" applyProtection="1"/>
    <xf numFmtId="0" fontId="8" fillId="0" borderId="0" xfId="0" applyFont="1" applyBorder="1" applyProtection="1"/>
    <xf numFmtId="164" fontId="13" fillId="0" borderId="0" xfId="0" applyNumberFormat="1" applyFont="1" applyFill="1" applyBorder="1" applyProtection="1"/>
    <xf numFmtId="165" fontId="0" fillId="0" borderId="0" xfId="0" applyNumberFormat="1" applyBorder="1" applyProtection="1"/>
    <xf numFmtId="0" fontId="10" fillId="0" borderId="0" xfId="0" applyFont="1" applyFill="1" applyBorder="1" applyProtection="1"/>
    <xf numFmtId="165" fontId="10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164" fontId="7" fillId="0" borderId="0" xfId="0" applyNumberFormat="1" applyFont="1" applyBorder="1" applyProtection="1"/>
    <xf numFmtId="0" fontId="0" fillId="0" borderId="0" xfId="0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1" fontId="0" fillId="0" borderId="0" xfId="0" applyNumberFormat="1" applyBorder="1" applyProtection="1"/>
    <xf numFmtId="0" fontId="0" fillId="0" borderId="0" xfId="0" applyFill="1" applyBorder="1" applyAlignment="1">
      <alignment horizontal="right"/>
    </xf>
    <xf numFmtId="0" fontId="13" fillId="2" borderId="0" xfId="0" applyFont="1" applyFill="1" applyBorder="1"/>
    <xf numFmtId="0" fontId="1" fillId="4" borderId="3" xfId="0" applyFont="1" applyFill="1" applyBorder="1" applyProtection="1">
      <protection locked="0"/>
    </xf>
    <xf numFmtId="164" fontId="13" fillId="0" borderId="3" xfId="0" applyNumberFormat="1" applyFont="1" applyBorder="1" applyAlignment="1">
      <alignment horizontal="right"/>
    </xf>
    <xf numFmtId="0" fontId="13" fillId="0" borderId="0" xfId="0" applyFont="1" applyFill="1" applyBorder="1"/>
    <xf numFmtId="0" fontId="0" fillId="4" borderId="0" xfId="0" applyFill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right"/>
    </xf>
    <xf numFmtId="0" fontId="0" fillId="0" borderId="0" xfId="0" quotePrefix="1" applyBorder="1" applyProtection="1"/>
    <xf numFmtId="164" fontId="13" fillId="0" borderId="3" xfId="0" applyNumberFormat="1" applyFont="1" applyBorder="1" applyAlignment="1" applyProtection="1">
      <alignment horizontal="right"/>
    </xf>
    <xf numFmtId="164" fontId="13" fillId="0" borderId="6" xfId="0" applyNumberFormat="1" applyFont="1" applyBorder="1" applyProtection="1"/>
    <xf numFmtId="0" fontId="19" fillId="0" borderId="0" xfId="0" applyFont="1"/>
    <xf numFmtId="0" fontId="20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1" xfId="0" applyFont="1" applyBorder="1"/>
    <xf numFmtId="0" fontId="19" fillId="0" borderId="0" xfId="0" applyFont="1" applyAlignment="1"/>
    <xf numFmtId="165" fontId="19" fillId="0" borderId="0" xfId="0" applyNumberFormat="1" applyFont="1" applyAlignment="1">
      <alignment horizontal="center"/>
    </xf>
    <xf numFmtId="0" fontId="13" fillId="4" borderId="0" xfId="0" applyFont="1" applyFill="1" applyBorder="1"/>
    <xf numFmtId="0" fontId="0" fillId="0" borderId="1" xfId="0" applyBorder="1" applyAlignment="1" applyProtection="1">
      <alignment horizontal="right"/>
    </xf>
    <xf numFmtId="0" fontId="13" fillId="2" borderId="3" xfId="0" quotePrefix="1" applyFont="1" applyFill="1" applyBorder="1" applyProtection="1">
      <protection locked="0"/>
    </xf>
    <xf numFmtId="0" fontId="13" fillId="3" borderId="0" xfId="0" quotePrefix="1" applyFont="1" applyFill="1" applyBorder="1"/>
    <xf numFmtId="0" fontId="0" fillId="0" borderId="1" xfId="0" applyBorder="1" applyAlignment="1">
      <alignment horizontal="right"/>
    </xf>
    <xf numFmtId="0" fontId="24" fillId="0" borderId="0" xfId="0" applyFont="1" applyFill="1" applyBorder="1"/>
    <xf numFmtId="0" fontId="24" fillId="3" borderId="0" xfId="0" applyFont="1" applyFill="1" applyBorder="1"/>
    <xf numFmtId="0" fontId="6" fillId="0" borderId="9" xfId="0" applyFont="1" applyBorder="1" applyAlignment="1" applyProtection="1">
      <alignment horizontal="left"/>
    </xf>
    <xf numFmtId="0" fontId="6" fillId="0" borderId="7" xfId="0" applyFont="1" applyBorder="1" applyProtection="1"/>
    <xf numFmtId="0" fontId="23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0" xfId="0" applyFill="1"/>
    <xf numFmtId="0" fontId="26" fillId="0" borderId="0" xfId="0" applyFont="1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13" xfId="0" applyFont="1" applyBorder="1" applyProtection="1"/>
    <xf numFmtId="164" fontId="13" fillId="0" borderId="13" xfId="0" applyNumberFormat="1" applyFont="1" applyBorder="1" applyAlignment="1" applyProtection="1">
      <alignment horizontal="right"/>
    </xf>
    <xf numFmtId="164" fontId="13" fillId="0" borderId="13" xfId="0" applyNumberFormat="1" applyFont="1" applyBorder="1" applyProtection="1"/>
    <xf numFmtId="0" fontId="0" fillId="0" borderId="13" xfId="0" applyBorder="1" applyProtection="1"/>
    <xf numFmtId="166" fontId="13" fillId="0" borderId="4" xfId="0" applyNumberFormat="1" applyFont="1" applyBorder="1" applyAlignment="1" applyProtection="1">
      <alignment horizontal="right"/>
    </xf>
    <xf numFmtId="164" fontId="13" fillId="0" borderId="4" xfId="0" applyNumberFormat="1" applyFont="1" applyBorder="1" applyAlignment="1" applyProtection="1">
      <alignment horizontal="right"/>
    </xf>
    <xf numFmtId="0" fontId="0" fillId="0" borderId="4" xfId="0" applyBorder="1" applyProtection="1"/>
    <xf numFmtId="0" fontId="13" fillId="0" borderId="14" xfId="0" applyFont="1" applyBorder="1" applyProtection="1"/>
    <xf numFmtId="164" fontId="13" fillId="0" borderId="14" xfId="0" applyNumberFormat="1" applyFont="1" applyBorder="1" applyAlignment="1" applyProtection="1">
      <alignment horizontal="right"/>
    </xf>
    <xf numFmtId="0" fontId="0" fillId="5" borderId="1" xfId="0" applyFill="1" applyBorder="1"/>
    <xf numFmtId="0" fontId="27" fillId="0" borderId="0" xfId="0" applyFont="1"/>
    <xf numFmtId="0" fontId="27" fillId="0" borderId="0" xfId="0" quotePrefix="1" applyFont="1"/>
    <xf numFmtId="0" fontId="13" fillId="4" borderId="3" xfId="0" quotePrefix="1" applyFont="1" applyFill="1" applyBorder="1" applyProtection="1">
      <protection locked="0"/>
    </xf>
    <xf numFmtId="2" fontId="0" fillId="0" borderId="12" xfId="0" applyNumberFormat="1" applyBorder="1" applyProtection="1"/>
    <xf numFmtId="164" fontId="0" fillId="0" borderId="12" xfId="0" applyNumberFormat="1" applyBorder="1" applyProtection="1"/>
    <xf numFmtId="165" fontId="0" fillId="0" borderId="12" xfId="0" applyNumberFormat="1" applyBorder="1" applyProtection="1"/>
    <xf numFmtId="165" fontId="13" fillId="0" borderId="3" xfId="0" quotePrefix="1" applyNumberFormat="1" applyFont="1" applyBorder="1"/>
    <xf numFmtId="0" fontId="0" fillId="0" borderId="14" xfId="0" applyBorder="1"/>
    <xf numFmtId="164" fontId="0" fillId="0" borderId="14" xfId="0" applyNumberFormat="1" applyBorder="1"/>
    <xf numFmtId="165" fontId="0" fillId="0" borderId="14" xfId="0" applyNumberFormat="1" applyBorder="1" applyAlignment="1">
      <alignment horizontal="right"/>
    </xf>
    <xf numFmtId="166" fontId="0" fillId="0" borderId="14" xfId="0" applyNumberFormat="1" applyBorder="1"/>
    <xf numFmtId="165" fontId="13" fillId="0" borderId="14" xfId="0" quotePrefix="1" applyNumberFormat="1" applyFont="1" applyBorder="1"/>
    <xf numFmtId="0" fontId="6" fillId="0" borderId="14" xfId="0" applyFont="1" applyBorder="1" applyAlignment="1">
      <alignment horizontal="left" vertical="center"/>
    </xf>
    <xf numFmtId="2" fontId="0" fillId="0" borderId="14" xfId="0" applyNumberFormat="1" applyBorder="1"/>
    <xf numFmtId="165" fontId="0" fillId="0" borderId="14" xfId="0" applyNumberFormat="1" applyBorder="1"/>
    <xf numFmtId="0" fontId="0" fillId="6" borderId="3" xfId="0" applyFill="1" applyBorder="1" applyProtection="1">
      <protection locked="0"/>
    </xf>
    <xf numFmtId="0" fontId="28" fillId="0" borderId="0" xfId="0" applyFont="1" applyFill="1" applyBorder="1"/>
    <xf numFmtId="0" fontId="28" fillId="8" borderId="0" xfId="0" quotePrefix="1" applyFont="1" applyFill="1" applyBorder="1"/>
    <xf numFmtId="0" fontId="0" fillId="8" borderId="0" xfId="0" applyFill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165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center" textRotation="90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165" fontId="0" fillId="0" borderId="0" xfId="0" applyNumberFormat="1" applyFill="1" applyBorder="1" applyProtection="1"/>
    <xf numFmtId="0" fontId="8" fillId="0" borderId="0" xfId="0" applyFont="1" applyBorder="1" applyAlignment="1" applyProtection="1">
      <alignment horizontal="right"/>
    </xf>
    <xf numFmtId="2" fontId="0" fillId="0" borderId="0" xfId="0" applyNumberFormat="1"/>
    <xf numFmtId="2" fontId="0" fillId="0" borderId="3" xfId="0" applyNumberFormat="1" applyBorder="1"/>
    <xf numFmtId="2" fontId="0" fillId="0" borderId="3" xfId="0" applyNumberFormat="1" applyBorder="1" applyProtection="1"/>
    <xf numFmtId="2" fontId="0" fillId="0" borderId="3" xfId="0" applyNumberFormat="1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164" fontId="0" fillId="0" borderId="0" xfId="0" applyNumberFormat="1"/>
    <xf numFmtId="164" fontId="0" fillId="0" borderId="0" xfId="0" applyNumberFormat="1" applyBorder="1" applyProtection="1"/>
    <xf numFmtId="165" fontId="0" fillId="0" borderId="4" xfId="0" applyNumberFormat="1" applyBorder="1" applyProtection="1"/>
    <xf numFmtId="164" fontId="0" fillId="0" borderId="4" xfId="0" applyNumberFormat="1" applyBorder="1" applyProtection="1"/>
    <xf numFmtId="0" fontId="0" fillId="0" borderId="15" xfId="0" applyBorder="1"/>
    <xf numFmtId="0" fontId="13" fillId="0" borderId="15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" fontId="0" fillId="0" borderId="0" xfId="0" applyNumberFormat="1"/>
    <xf numFmtId="0" fontId="29" fillId="3" borderId="0" xfId="0" applyFont="1" applyFill="1" applyBorder="1"/>
    <xf numFmtId="0" fontId="6" fillId="3" borderId="0" xfId="0" applyFont="1" applyFill="1" applyBorder="1" applyAlignment="1" applyProtection="1">
      <alignment horizontal="right"/>
    </xf>
    <xf numFmtId="165" fontId="0" fillId="0" borderId="14" xfId="0" applyNumberFormat="1" applyBorder="1" applyProtection="1"/>
    <xf numFmtId="164" fontId="0" fillId="0" borderId="14" xfId="0" applyNumberFormat="1" applyBorder="1" applyProtection="1"/>
    <xf numFmtId="0" fontId="14" fillId="0" borderId="0" xfId="0" applyFont="1"/>
    <xf numFmtId="0" fontId="0" fillId="0" borderId="0" xfId="0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167" fontId="13" fillId="6" borderId="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0" fillId="6" borderId="0" xfId="0" applyFill="1"/>
    <xf numFmtId="0" fontId="14" fillId="0" borderId="4" xfId="0" applyFont="1" applyBorder="1"/>
    <xf numFmtId="0" fontId="0" fillId="0" borderId="4" xfId="0" applyBorder="1"/>
    <xf numFmtId="0" fontId="27" fillId="0" borderId="4" xfId="0" applyFont="1" applyBorder="1"/>
    <xf numFmtId="0" fontId="32" fillId="0" borderId="0" xfId="0" applyFont="1"/>
    <xf numFmtId="0" fontId="33" fillId="0" borderId="0" xfId="0" applyFont="1"/>
    <xf numFmtId="0" fontId="1" fillId="0" borderId="0" xfId="0" quotePrefix="1" applyFont="1"/>
    <xf numFmtId="0" fontId="14" fillId="0" borderId="0" xfId="0" applyFont="1" applyBorder="1" applyAlignment="1" applyProtection="1">
      <alignment horizontal="left"/>
    </xf>
    <xf numFmtId="0" fontId="0" fillId="6" borderId="4" xfId="0" applyFill="1" applyBorder="1"/>
    <xf numFmtId="0" fontId="32" fillId="0" borderId="4" xfId="0" applyFont="1" applyBorder="1"/>
    <xf numFmtId="0" fontId="33" fillId="0" borderId="4" xfId="0" applyFont="1" applyBorder="1"/>
    <xf numFmtId="0" fontId="1" fillId="0" borderId="4" xfId="0" quotePrefix="1" applyFont="1" applyBorder="1"/>
    <xf numFmtId="0" fontId="34" fillId="0" borderId="0" xfId="0" applyFont="1"/>
    <xf numFmtId="2" fontId="14" fillId="0" borderId="0" xfId="0" applyNumberFormat="1" applyFont="1"/>
    <xf numFmtId="167" fontId="13" fillId="0" borderId="3" xfId="0" applyNumberFormat="1" applyFont="1" applyBorder="1" applyProtection="1"/>
    <xf numFmtId="167" fontId="13" fillId="0" borderId="13" xfId="0" applyNumberFormat="1" applyFont="1" applyBorder="1" applyProtection="1"/>
    <xf numFmtId="167" fontId="13" fillId="0" borderId="4" xfId="0" applyNumberFormat="1" applyFont="1" applyBorder="1" applyAlignment="1" applyProtection="1">
      <alignment horizontal="right"/>
    </xf>
    <xf numFmtId="0" fontId="32" fillId="0" borderId="0" xfId="0" applyFont="1" applyBorder="1"/>
    <xf numFmtId="0" fontId="1" fillId="0" borderId="4" xfId="0" applyFont="1" applyBorder="1" applyAlignment="1">
      <alignment horizontal="right"/>
    </xf>
    <xf numFmtId="0" fontId="27" fillId="0" borderId="0" xfId="0" applyFont="1" applyBorder="1"/>
    <xf numFmtId="0" fontId="1" fillId="0" borderId="0" xfId="0" applyFont="1"/>
    <xf numFmtId="14" fontId="0" fillId="6" borderId="0" xfId="0" applyNumberFormat="1" applyFill="1"/>
    <xf numFmtId="0" fontId="35" fillId="10" borderId="0" xfId="0" applyFont="1" applyFill="1" applyProtection="1"/>
    <xf numFmtId="0" fontId="36" fillId="10" borderId="0" xfId="0" applyFont="1" applyFill="1" applyProtection="1"/>
    <xf numFmtId="0" fontId="37" fillId="10" borderId="0" xfId="0" applyFont="1" applyFill="1" applyProtection="1"/>
    <xf numFmtId="0" fontId="38" fillId="10" borderId="0" xfId="0" applyFont="1" applyFill="1" applyProtection="1"/>
    <xf numFmtId="0" fontId="35" fillId="10" borderId="19" xfId="0" applyFont="1" applyFill="1" applyBorder="1" applyAlignment="1" applyProtection="1">
      <alignment horizontal="center"/>
    </xf>
    <xf numFmtId="0" fontId="39" fillId="10" borderId="0" xfId="0" applyFont="1" applyFill="1" applyProtection="1"/>
    <xf numFmtId="0" fontId="1" fillId="3" borderId="1" xfId="0" applyFont="1" applyFill="1" applyBorder="1" applyAlignment="1">
      <alignment horizontal="right"/>
    </xf>
    <xf numFmtId="0" fontId="0" fillId="5" borderId="0" xfId="0" applyFill="1"/>
    <xf numFmtId="1" fontId="0" fillId="0" borderId="14" xfId="0" applyNumberFormat="1" applyBorder="1" applyProtection="1"/>
    <xf numFmtId="0" fontId="42" fillId="0" borderId="1" xfId="0" applyFont="1" applyBorder="1" applyAlignment="1" applyProtection="1">
      <alignment horizontal="right"/>
    </xf>
    <xf numFmtId="165" fontId="42" fillId="0" borderId="14" xfId="0" applyNumberFormat="1" applyFont="1" applyBorder="1" applyProtection="1"/>
    <xf numFmtId="165" fontId="42" fillId="0" borderId="0" xfId="0" applyNumberFormat="1" applyFont="1" applyBorder="1" applyProtection="1"/>
    <xf numFmtId="0" fontId="6" fillId="0" borderId="15" xfId="0" applyFont="1" applyBorder="1"/>
    <xf numFmtId="0" fontId="1" fillId="0" borderId="0" xfId="0" applyFont="1" applyAlignment="1" applyProtection="1">
      <alignment horizontal="center"/>
    </xf>
    <xf numFmtId="0" fontId="2" fillId="0" borderId="0" xfId="1" applyAlignment="1" applyProtection="1"/>
    <xf numFmtId="0" fontId="13" fillId="0" borderId="20" xfId="0" applyFont="1" applyBorder="1" applyAlignment="1" applyProtection="1">
      <alignment horizontal="right"/>
    </xf>
    <xf numFmtId="0" fontId="6" fillId="0" borderId="20" xfId="0" applyFont="1" applyBorder="1" applyAlignment="1" applyProtection="1">
      <alignment horizontal="right"/>
    </xf>
    <xf numFmtId="0" fontId="14" fillId="0" borderId="13" xfId="0" applyFont="1" applyBorder="1" applyAlignment="1">
      <alignment vertical="center" wrapText="1"/>
    </xf>
    <xf numFmtId="0" fontId="1" fillId="0" borderId="0" xfId="0" applyFont="1" applyFill="1" applyBorder="1"/>
    <xf numFmtId="0" fontId="34" fillId="0" borderId="0" xfId="0" applyFont="1" applyAlignment="1">
      <alignment horizontal="center"/>
    </xf>
    <xf numFmtId="0" fontId="1" fillId="0" borderId="14" xfId="0" applyFont="1" applyBorder="1" applyAlignment="1" applyProtection="1">
      <alignment vertical="center" wrapText="1"/>
    </xf>
    <xf numFmtId="0" fontId="43" fillId="6" borderId="14" xfId="0" applyFont="1" applyFill="1" applyBorder="1" applyAlignment="1" applyProtection="1">
      <alignment horizontal="center"/>
      <protection locked="0"/>
    </xf>
    <xf numFmtId="0" fontId="43" fillId="0" borderId="14" xfId="0" applyFont="1" applyBorder="1" applyProtection="1"/>
    <xf numFmtId="166" fontId="43" fillId="0" borderId="14" xfId="0" applyNumberFormat="1" applyFont="1" applyBorder="1" applyProtection="1"/>
    <xf numFmtId="164" fontId="43" fillId="0" borderId="14" xfId="0" applyNumberFormat="1" applyFont="1" applyBorder="1" applyProtection="1"/>
    <xf numFmtId="10" fontId="1" fillId="0" borderId="0" xfId="2" applyNumberFormat="1" applyFont="1" applyBorder="1" applyAlignment="1" applyProtection="1">
      <alignment horizontal="center"/>
    </xf>
    <xf numFmtId="167" fontId="1" fillId="6" borderId="3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6" fillId="0" borderId="4" xfId="0" applyFont="1" applyBorder="1"/>
    <xf numFmtId="0" fontId="44" fillId="0" borderId="0" xfId="0" applyFont="1" applyAlignment="1" applyProtection="1">
      <alignment horizontal="right"/>
    </xf>
    <xf numFmtId="0" fontId="44" fillId="3" borderId="0" xfId="0" applyFont="1" applyFill="1" applyBorder="1" applyAlignment="1" applyProtection="1">
      <alignment horizontal="right"/>
    </xf>
    <xf numFmtId="0" fontId="44" fillId="0" borderId="0" xfId="0" applyFont="1" applyBorder="1" applyAlignment="1" applyProtection="1">
      <alignment horizontal="right"/>
    </xf>
    <xf numFmtId="0" fontId="1" fillId="0" borderId="1" xfId="0" applyFont="1" applyBorder="1" applyAlignment="1">
      <alignment horizontal="right"/>
    </xf>
    <xf numFmtId="14" fontId="45" fillId="0" borderId="0" xfId="0" applyNumberFormat="1" applyFont="1" applyAlignment="1" applyProtection="1"/>
    <xf numFmtId="0" fontId="1" fillId="6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2" fillId="3" borderId="0" xfId="0" applyFont="1" applyFill="1" applyBorder="1"/>
    <xf numFmtId="0" fontId="1" fillId="6" borderId="17" xfId="0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 applyProtection="1">
      <protection locked="0"/>
    </xf>
    <xf numFmtId="0" fontId="4" fillId="0" borderId="1" xfId="0" applyFont="1" applyFill="1" applyBorder="1" applyProtection="1"/>
    <xf numFmtId="0" fontId="0" fillId="0" borderId="1" xfId="0" applyFill="1" applyBorder="1" applyProtection="1"/>
    <xf numFmtId="0" fontId="1" fillId="0" borderId="0" xfId="0" applyFont="1" applyBorder="1" applyAlignment="1">
      <alignment horizontal="right"/>
    </xf>
    <xf numFmtId="0" fontId="6" fillId="0" borderId="1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2" fontId="13" fillId="0" borderId="6" xfId="0" applyNumberFormat="1" applyFont="1" applyBorder="1" applyAlignment="1" applyProtection="1">
      <alignment horizontal="right"/>
    </xf>
    <xf numFmtId="2" fontId="13" fillId="0" borderId="11" xfId="0" applyNumberFormat="1" applyFont="1" applyBorder="1" applyAlignment="1" applyProtection="1">
      <alignment horizontal="right"/>
    </xf>
    <xf numFmtId="0" fontId="13" fillId="0" borderId="17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164" fontId="13" fillId="0" borderId="6" xfId="0" applyNumberFormat="1" applyFont="1" applyBorder="1" applyAlignment="1" applyProtection="1">
      <alignment horizontal="right"/>
    </xf>
    <xf numFmtId="164" fontId="13" fillId="0" borderId="11" xfId="0" applyNumberFormat="1" applyFont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quotePrefix="1" applyFont="1" applyFill="1" applyBorder="1" applyProtection="1">
      <protection locked="0"/>
    </xf>
    <xf numFmtId="1" fontId="13" fillId="6" borderId="3" xfId="0" applyNumberFormat="1" applyFont="1" applyFill="1" applyBorder="1" applyAlignment="1" applyProtection="1">
      <alignment horizontal="right"/>
      <protection locked="0"/>
    </xf>
    <xf numFmtId="1" fontId="0" fillId="6" borderId="3" xfId="0" applyNumberFormat="1" applyFill="1" applyBorder="1" applyProtection="1">
      <protection locked="0"/>
    </xf>
    <xf numFmtId="167" fontId="0" fillId="6" borderId="3" xfId="0" applyNumberFormat="1" applyFill="1" applyBorder="1" applyProtection="1">
      <protection locked="0"/>
    </xf>
    <xf numFmtId="0" fontId="50" fillId="12" borderId="0" xfId="0" applyFont="1" applyFill="1" applyBorder="1"/>
    <xf numFmtId="0" fontId="50" fillId="12" borderId="4" xfId="0" applyFont="1" applyFill="1" applyBorder="1"/>
    <xf numFmtId="0" fontId="3" fillId="0" borderId="13" xfId="0" applyFont="1" applyBorder="1" applyAlignment="1" applyProtection="1">
      <alignment horizontal="left"/>
    </xf>
    <xf numFmtId="0" fontId="1" fillId="0" borderId="0" xfId="0" applyFont="1" applyBorder="1" applyAlignment="1">
      <alignment horizontal="left" vertical="center" wrapText="1"/>
    </xf>
    <xf numFmtId="0" fontId="54" fillId="0" borderId="0" xfId="0" applyFont="1"/>
    <xf numFmtId="0" fontId="53" fillId="0" borderId="0" xfId="0" applyFont="1"/>
    <xf numFmtId="0" fontId="48" fillId="0" borderId="0" xfId="0" applyFont="1" applyFill="1"/>
    <xf numFmtId="0" fontId="55" fillId="0" borderId="0" xfId="0" applyFont="1" applyFill="1"/>
    <xf numFmtId="0" fontId="56" fillId="0" borderId="0" xfId="0" applyFont="1" applyFill="1"/>
    <xf numFmtId="0" fontId="57" fillId="0" borderId="0" xfId="0" applyFont="1"/>
    <xf numFmtId="167" fontId="54" fillId="0" borderId="0" xfId="0" applyNumberFormat="1" applyFont="1"/>
    <xf numFmtId="0" fontId="53" fillId="0" borderId="0" xfId="0" applyFont="1" applyFill="1" applyBorder="1" applyAlignment="1"/>
    <xf numFmtId="0" fontId="28" fillId="0" borderId="0" xfId="0" applyFont="1" applyAlignment="1"/>
    <xf numFmtId="0" fontId="53" fillId="0" borderId="0" xfId="0" applyFont="1" applyAlignment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7" fontId="0" fillId="0" borderId="0" xfId="0" applyNumberFormat="1" applyFill="1"/>
    <xf numFmtId="0" fontId="1" fillId="0" borderId="0" xfId="0" applyFont="1" applyAlignment="1">
      <alignment horizontal="center"/>
    </xf>
    <xf numFmtId="0" fontId="48" fillId="0" borderId="0" xfId="0" applyFont="1" applyFill="1" applyBorder="1"/>
    <xf numFmtId="0" fontId="14" fillId="3" borderId="0" xfId="0" applyFont="1" applyFill="1" applyAlignment="1" applyProtection="1">
      <alignment horizontal="left"/>
    </xf>
    <xf numFmtId="0" fontId="1" fillId="0" borderId="0" xfId="0" applyFont="1" applyBorder="1" applyProtection="1"/>
    <xf numFmtId="0" fontId="55" fillId="3" borderId="0" xfId="0" applyFont="1" applyFill="1" applyBorder="1" applyAlignment="1" applyProtection="1">
      <alignment horizontal="left"/>
    </xf>
    <xf numFmtId="0" fontId="48" fillId="0" borderId="0" xfId="0" applyFont="1"/>
    <xf numFmtId="0" fontId="48" fillId="0" borderId="0" xfId="0" applyFont="1" applyBorder="1" applyProtection="1"/>
    <xf numFmtId="0" fontId="48" fillId="0" borderId="0" xfId="0" applyFont="1" applyAlignment="1" applyProtection="1">
      <alignment horizontal="right" vertical="center"/>
    </xf>
    <xf numFmtId="0" fontId="48" fillId="3" borderId="0" xfId="0" applyFont="1" applyFill="1" applyAlignment="1" applyProtection="1">
      <alignment horizontal="left"/>
    </xf>
    <xf numFmtId="0" fontId="51" fillId="3" borderId="0" xfId="0" applyFont="1" applyFill="1" applyAlignment="1" applyProtection="1">
      <alignment horizontal="left"/>
    </xf>
    <xf numFmtId="0" fontId="61" fillId="0" borderId="0" xfId="1" applyFont="1" applyFill="1" applyAlignment="1" applyProtection="1"/>
    <xf numFmtId="0" fontId="60" fillId="0" borderId="0" xfId="0" applyFont="1"/>
    <xf numFmtId="0" fontId="60" fillId="0" borderId="0" xfId="0" applyFont="1" applyAlignment="1">
      <alignment vertical="top"/>
    </xf>
    <xf numFmtId="0" fontId="59" fillId="12" borderId="0" xfId="1" applyFont="1" applyFill="1" applyBorder="1" applyAlignment="1" applyProtection="1">
      <alignment vertical="center"/>
    </xf>
    <xf numFmtId="0" fontId="60" fillId="0" borderId="0" xfId="0" applyFont="1" applyAlignment="1">
      <alignment vertical="center"/>
    </xf>
    <xf numFmtId="0" fontId="48" fillId="0" borderId="0" xfId="0" applyFont="1" applyFill="1" applyAlignment="1">
      <alignment horizontal="left"/>
    </xf>
    <xf numFmtId="0" fontId="48" fillId="0" borderId="0" xfId="0" applyNumberFormat="1" applyFont="1" applyFill="1" applyAlignment="1">
      <alignment horizontal="left"/>
    </xf>
    <xf numFmtId="0" fontId="62" fillId="12" borderId="0" xfId="0" applyFont="1" applyFill="1" applyBorder="1" applyAlignment="1">
      <alignment vertical="center" wrapText="1"/>
    </xf>
    <xf numFmtId="0" fontId="46" fillId="3" borderId="0" xfId="0" applyFont="1" applyFill="1" applyBorder="1" applyProtection="1"/>
    <xf numFmtId="0" fontId="0" fillId="9" borderId="0" xfId="0" applyFill="1" applyBorder="1" applyAlignment="1" applyProtection="1">
      <alignment horizontal="right"/>
    </xf>
    <xf numFmtId="0" fontId="46" fillId="0" borderId="0" xfId="0" applyFont="1" applyBorder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3" fillId="0" borderId="0" xfId="0" applyFont="1" applyFill="1" applyBorder="1" applyProtection="1"/>
    <xf numFmtId="0" fontId="66" fillId="0" borderId="0" xfId="0" applyFont="1" applyAlignment="1">
      <alignment horizontal="left" vertical="top" wrapText="1"/>
    </xf>
    <xf numFmtId="0" fontId="23" fillId="0" borderId="0" xfId="0" applyFont="1"/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5" fontId="6" fillId="0" borderId="0" xfId="0" applyNumberFormat="1" applyFont="1" applyBorder="1" applyAlignment="1">
      <alignment horizontal="right" wrapText="1"/>
    </xf>
    <xf numFmtId="0" fontId="0" fillId="13" borderId="0" xfId="0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Protection="1">
      <protection locked="0"/>
    </xf>
    <xf numFmtId="0" fontId="42" fillId="0" borderId="0" xfId="0" applyFont="1"/>
    <xf numFmtId="167" fontId="46" fillId="0" borderId="0" xfId="0" applyNumberFormat="1" applyFont="1"/>
    <xf numFmtId="2" fontId="46" fillId="0" borderId="0" xfId="0" applyNumberFormat="1" applyFont="1"/>
    <xf numFmtId="2" fontId="46" fillId="0" borderId="0" xfId="0" applyNumberFormat="1" applyFont="1" applyAlignment="1">
      <alignment horizontal="right"/>
    </xf>
    <xf numFmtId="2" fontId="46" fillId="0" borderId="0" xfId="0" applyNumberFormat="1" applyFont="1" applyAlignment="1"/>
    <xf numFmtId="0" fontId="42" fillId="0" borderId="21" xfId="0" applyFont="1" applyBorder="1"/>
    <xf numFmtId="167" fontId="46" fillId="0" borderId="21" xfId="0" applyNumberFormat="1" applyFont="1" applyBorder="1"/>
    <xf numFmtId="2" fontId="46" fillId="0" borderId="21" xfId="0" applyNumberFormat="1" applyFont="1" applyBorder="1"/>
    <xf numFmtId="2" fontId="46" fillId="0" borderId="21" xfId="0" applyNumberFormat="1" applyFont="1" applyBorder="1" applyAlignment="1">
      <alignment horizontal="right"/>
    </xf>
    <xf numFmtId="0" fontId="27" fillId="0" borderId="4" xfId="0" applyFont="1" applyBorder="1" applyAlignment="1"/>
    <xf numFmtId="0" fontId="27" fillId="0" borderId="0" xfId="0" applyFont="1" applyAlignment="1">
      <alignment horizontal="right"/>
    </xf>
    <xf numFmtId="0" fontId="58" fillId="0" borderId="0" xfId="0" applyFont="1"/>
    <xf numFmtId="0" fontId="0" fillId="6" borderId="0" xfId="0" applyFill="1" applyAlignment="1" applyProtection="1">
      <alignment horizontal="left"/>
      <protection locked="0"/>
    </xf>
    <xf numFmtId="0" fontId="70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right" vertical="center"/>
    </xf>
    <xf numFmtId="0" fontId="71" fillId="0" borderId="0" xfId="0" applyFont="1"/>
    <xf numFmtId="0" fontId="2" fillId="0" borderId="0" xfId="1" applyFill="1" applyAlignment="1" applyProtection="1"/>
    <xf numFmtId="0" fontId="60" fillId="12" borderId="22" xfId="0" applyFont="1" applyFill="1" applyBorder="1" applyAlignment="1"/>
    <xf numFmtId="0" fontId="48" fillId="12" borderId="22" xfId="0" applyFont="1" applyFill="1" applyBorder="1"/>
    <xf numFmtId="0" fontId="50" fillId="12" borderId="0" xfId="0" applyFont="1" applyFill="1" applyBorder="1" applyAlignment="1">
      <alignment vertical="center"/>
    </xf>
    <xf numFmtId="0" fontId="50" fillId="12" borderId="22" xfId="0" applyFont="1" applyFill="1" applyBorder="1"/>
    <xf numFmtId="0" fontId="60" fillId="12" borderId="0" xfId="0" applyFont="1" applyFill="1" applyBorder="1"/>
    <xf numFmtId="0" fontId="65" fillId="12" borderId="4" xfId="0" applyFont="1" applyFill="1" applyBorder="1" applyAlignment="1">
      <alignment vertical="top"/>
    </xf>
    <xf numFmtId="0" fontId="60" fillId="12" borderId="4" xfId="0" applyFont="1" applyFill="1" applyBorder="1" applyAlignment="1">
      <alignment vertical="top"/>
    </xf>
    <xf numFmtId="0" fontId="48" fillId="12" borderId="4" xfId="0" applyFont="1" applyFill="1" applyBorder="1" applyAlignment="1">
      <alignment vertical="top"/>
    </xf>
    <xf numFmtId="0" fontId="50" fillId="12" borderId="9" xfId="0" applyFont="1" applyFill="1" applyBorder="1" applyAlignment="1">
      <alignment vertical="center"/>
    </xf>
    <xf numFmtId="0" fontId="50" fillId="12" borderId="7" xfId="0" applyFont="1" applyFill="1" applyBorder="1"/>
    <xf numFmtId="0" fontId="51" fillId="12" borderId="9" xfId="0" applyFont="1" applyFill="1" applyBorder="1" applyAlignment="1">
      <alignment vertical="center" wrapText="1"/>
    </xf>
    <xf numFmtId="0" fontId="48" fillId="12" borderId="7" xfId="0" applyFont="1" applyFill="1" applyBorder="1"/>
    <xf numFmtId="0" fontId="47" fillId="11" borderId="9" xfId="0" applyFont="1" applyFill="1" applyBorder="1" applyAlignment="1">
      <alignment vertical="center"/>
    </xf>
    <xf numFmtId="0" fontId="73" fillId="12" borderId="13" xfId="0" applyFont="1" applyFill="1" applyBorder="1" applyAlignment="1">
      <alignment horizontal="left" vertical="center"/>
    </xf>
    <xf numFmtId="0" fontId="48" fillId="12" borderId="13" xfId="0" applyFont="1" applyFill="1" applyBorder="1" applyAlignment="1">
      <alignment vertical="center"/>
    </xf>
    <xf numFmtId="0" fontId="60" fillId="12" borderId="13" xfId="0" applyFont="1" applyFill="1" applyBorder="1"/>
    <xf numFmtId="0" fontId="60" fillId="12" borderId="10" xfId="0" applyFont="1" applyFill="1" applyBorder="1"/>
    <xf numFmtId="0" fontId="47" fillId="11" borderId="22" xfId="0" applyFont="1" applyFill="1" applyBorder="1" applyAlignment="1">
      <alignment vertical="top"/>
    </xf>
    <xf numFmtId="0" fontId="60" fillId="12" borderId="8" xfId="0" applyFont="1" applyFill="1" applyBorder="1" applyAlignment="1">
      <alignment vertical="top"/>
    </xf>
    <xf numFmtId="0" fontId="47" fillId="11" borderId="22" xfId="0" applyFont="1" applyFill="1" applyBorder="1" applyAlignment="1">
      <alignment vertical="center"/>
    </xf>
    <xf numFmtId="0" fontId="49" fillId="12" borderId="0" xfId="0" applyFont="1" applyFill="1" applyBorder="1" applyAlignment="1">
      <alignment vertical="center"/>
    </xf>
    <xf numFmtId="0" fontId="60" fillId="12" borderId="0" xfId="0" applyFont="1" applyFill="1" applyBorder="1" applyAlignment="1">
      <alignment vertical="center"/>
    </xf>
    <xf numFmtId="0" fontId="60" fillId="12" borderId="23" xfId="0" applyFont="1" applyFill="1" applyBorder="1" applyAlignment="1">
      <alignment vertical="center"/>
    </xf>
    <xf numFmtId="0" fontId="48" fillId="11" borderId="22" xfId="0" applyFont="1" applyFill="1" applyBorder="1"/>
    <xf numFmtId="0" fontId="60" fillId="12" borderId="23" xfId="0" applyFont="1" applyFill="1" applyBorder="1"/>
    <xf numFmtId="0" fontId="48" fillId="11" borderId="7" xfId="0" applyFont="1" applyFill="1" applyBorder="1"/>
    <xf numFmtId="0" fontId="74" fillId="12" borderId="0" xfId="0" applyFont="1" applyFill="1" applyBorder="1" applyAlignment="1">
      <alignment vertical="center" wrapText="1"/>
    </xf>
    <xf numFmtId="0" fontId="36" fillId="3" borderId="0" xfId="0" applyFont="1" applyFill="1" applyAlignment="1" applyProtection="1">
      <alignment horizontal="left"/>
    </xf>
    <xf numFmtId="0" fontId="77" fillId="3" borderId="0" xfId="1" applyFont="1" applyFill="1" applyAlignment="1" applyProtection="1"/>
    <xf numFmtId="0" fontId="0" fillId="3" borderId="0" xfId="0" applyFill="1"/>
    <xf numFmtId="0" fontId="78" fillId="3" borderId="0" xfId="0" applyFont="1" applyFill="1" applyBorder="1"/>
    <xf numFmtId="0" fontId="76" fillId="3" borderId="0" xfId="0" applyFont="1" applyFill="1" applyAlignment="1" applyProtection="1">
      <alignment horizontal="center"/>
    </xf>
    <xf numFmtId="0" fontId="76" fillId="3" borderId="0" xfId="0" applyFont="1" applyFill="1" applyAlignment="1" applyProtection="1">
      <alignment horizontal="left"/>
    </xf>
    <xf numFmtId="0" fontId="78" fillId="2" borderId="0" xfId="0" applyFont="1" applyFill="1" applyBorder="1"/>
    <xf numFmtId="0" fontId="78" fillId="0" borderId="0" xfId="0" applyFont="1" applyFill="1" applyBorder="1"/>
    <xf numFmtId="0" fontId="78" fillId="0" borderId="0" xfId="0" applyFont="1" applyFill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78" fillId="0" borderId="0" xfId="0" applyFont="1" applyBorder="1"/>
    <xf numFmtId="0" fontId="0" fillId="0" borderId="24" xfId="0" applyBorder="1"/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78" fillId="2" borderId="0" xfId="0" applyFont="1" applyFill="1" applyBorder="1" applyAlignment="1">
      <alignment horizontal="right"/>
    </xf>
    <xf numFmtId="166" fontId="78" fillId="0" borderId="0" xfId="0" applyNumberFormat="1" applyFont="1" applyBorder="1"/>
    <xf numFmtId="165" fontId="78" fillId="0" borderId="0" xfId="0" applyNumberFormat="1" applyFont="1" applyBorder="1"/>
    <xf numFmtId="0" fontId="0" fillId="0" borderId="25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79" fillId="0" borderId="0" xfId="0" applyFont="1"/>
    <xf numFmtId="0" fontId="0" fillId="2" borderId="12" xfId="0" applyFill="1" applyBorder="1" applyProtection="1">
      <protection locked="0"/>
    </xf>
    <xf numFmtId="166" fontId="0" fillId="0" borderId="12" xfId="0" quotePrefix="1" applyNumberFormat="1" applyBorder="1"/>
    <xf numFmtId="165" fontId="0" fillId="0" borderId="12" xfId="0" quotePrefix="1" applyNumberFormat="1" applyBorder="1"/>
    <xf numFmtId="165" fontId="0" fillId="0" borderId="0" xfId="0" quotePrefix="1" applyNumberFormat="1"/>
    <xf numFmtId="165" fontId="0" fillId="0" borderId="4" xfId="0" applyNumberFormat="1" applyBorder="1"/>
    <xf numFmtId="165" fontId="78" fillId="2" borderId="0" xfId="0" quotePrefix="1" applyNumberFormat="1" applyFont="1" applyFill="1" applyBorder="1"/>
    <xf numFmtId="0" fontId="78" fillId="0" borderId="0" xfId="0" quotePrefix="1" applyFont="1" applyBorder="1"/>
    <xf numFmtId="0" fontId="0" fillId="2" borderId="3" xfId="0" applyFill="1" applyBorder="1" applyProtection="1">
      <protection locked="0"/>
    </xf>
    <xf numFmtId="165" fontId="0" fillId="0" borderId="0" xfId="0" applyNumberFormat="1"/>
    <xf numFmtId="0" fontId="75" fillId="0" borderId="0" xfId="0" applyFont="1" applyFill="1" applyBorder="1" applyAlignment="1">
      <alignment horizontal="right"/>
    </xf>
    <xf numFmtId="164" fontId="78" fillId="0" borderId="0" xfId="0" applyNumberFormat="1" applyFont="1" applyBorder="1" applyAlignment="1">
      <alignment horizontal="right"/>
    </xf>
    <xf numFmtId="165" fontId="0" fillId="0" borderId="3" xfId="0" applyNumberFormat="1" applyBorder="1"/>
    <xf numFmtId="165" fontId="0" fillId="0" borderId="3" xfId="0" quotePrefix="1" applyNumberFormat="1" applyBorder="1"/>
    <xf numFmtId="167" fontId="78" fillId="0" borderId="0" xfId="0" applyNumberFormat="1" applyFont="1" applyBorder="1"/>
    <xf numFmtId="0" fontId="0" fillId="2" borderId="0" xfId="0" applyFill="1" applyProtection="1">
      <protection locked="0"/>
    </xf>
    <xf numFmtId="165" fontId="78" fillId="0" borderId="0" xfId="0" quotePrefix="1" applyNumberFormat="1" applyFont="1" applyBorder="1"/>
    <xf numFmtId="166" fontId="0" fillId="0" borderId="3" xfId="0" quotePrefix="1" applyNumberFormat="1" applyBorder="1"/>
    <xf numFmtId="0" fontId="6" fillId="3" borderId="0" xfId="0" applyFont="1" applyFill="1" applyBorder="1" applyAlignment="1" applyProtection="1">
      <alignment horizontal="left"/>
    </xf>
    <xf numFmtId="0" fontId="1" fillId="0" borderId="0" xfId="0" applyFont="1" applyBorder="1"/>
    <xf numFmtId="0" fontId="14" fillId="3" borderId="0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80" fillId="11" borderId="0" xfId="0" applyFont="1" applyFill="1" applyAlignment="1">
      <alignment horizontal="center"/>
    </xf>
    <xf numFmtId="166" fontId="0" fillId="0" borderId="0" xfId="0" applyNumberFormat="1"/>
    <xf numFmtId="166" fontId="0" fillId="0" borderId="4" xfId="0" quotePrefix="1" applyNumberFormat="1" applyBorder="1"/>
    <xf numFmtId="169" fontId="0" fillId="0" borderId="3" xfId="0" quotePrefix="1" applyNumberFormat="1" applyBorder="1"/>
    <xf numFmtId="166" fontId="0" fillId="0" borderId="3" xfId="0" applyNumberFormat="1" applyBorder="1"/>
    <xf numFmtId="1" fontId="78" fillId="0" borderId="0" xfId="0" applyNumberFormat="1" applyFont="1"/>
    <xf numFmtId="165" fontId="0" fillId="0" borderId="1" xfId="0" quotePrefix="1" applyNumberFormat="1" applyBorder="1"/>
    <xf numFmtId="0" fontId="0" fillId="2" borderId="1" xfId="0" applyFill="1" applyBorder="1" applyProtection="1">
      <protection locked="0"/>
    </xf>
    <xf numFmtId="166" fontId="0" fillId="0" borderId="1" xfId="0" applyNumberFormat="1" applyBorder="1"/>
    <xf numFmtId="168" fontId="0" fillId="0" borderId="0" xfId="0" applyNumberFormat="1"/>
    <xf numFmtId="0" fontId="1" fillId="0" borderId="25" xfId="0" applyFont="1" applyFill="1" applyBorder="1" applyAlignment="1">
      <alignment horizontal="right"/>
    </xf>
    <xf numFmtId="0" fontId="1" fillId="11" borderId="0" xfId="0" applyFont="1" applyFill="1" applyAlignment="1" applyProtection="1">
      <alignment vertical="center"/>
    </xf>
    <xf numFmtId="0" fontId="80" fillId="11" borderId="0" xfId="0" applyFont="1" applyFill="1" applyAlignment="1" applyProtection="1">
      <alignment vertical="center"/>
    </xf>
    <xf numFmtId="0" fontId="82" fillId="11" borderId="0" xfId="0" applyFont="1" applyFill="1" applyAlignment="1" applyProtection="1">
      <alignment horizontal="right" vertical="center"/>
    </xf>
    <xf numFmtId="0" fontId="6" fillId="11" borderId="0" xfId="0" applyFont="1" applyFill="1" applyAlignment="1" applyProtection="1">
      <alignment vertical="center"/>
    </xf>
    <xf numFmtId="0" fontId="83" fillId="11" borderId="0" xfId="0" applyFont="1" applyFill="1" applyAlignment="1" applyProtection="1">
      <alignment vertical="center"/>
    </xf>
    <xf numFmtId="0" fontId="6" fillId="11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4" fillId="11" borderId="0" xfId="0" applyFont="1" applyFill="1" applyAlignment="1" applyProtection="1">
      <alignment vertical="center"/>
    </xf>
    <xf numFmtId="0" fontId="86" fillId="11" borderId="0" xfId="0" applyFont="1" applyFill="1" applyAlignment="1" applyProtection="1">
      <alignment vertical="center"/>
    </xf>
    <xf numFmtId="0" fontId="87" fillId="11" borderId="0" xfId="0" applyFont="1" applyFill="1" applyAlignment="1" applyProtection="1">
      <alignment horizontal="right" vertical="center"/>
    </xf>
    <xf numFmtId="0" fontId="9" fillId="11" borderId="0" xfId="0" applyFont="1" applyFill="1" applyAlignment="1" applyProtection="1">
      <alignment vertical="center"/>
    </xf>
    <xf numFmtId="0" fontId="88" fillId="11" borderId="0" xfId="0" applyFont="1" applyFill="1" applyAlignment="1" applyProtection="1">
      <alignment vertical="center"/>
    </xf>
    <xf numFmtId="0" fontId="9" fillId="11" borderId="0" xfId="0" applyFont="1" applyFill="1" applyBorder="1" applyAlignment="1" applyProtection="1">
      <alignment vertical="center"/>
    </xf>
    <xf numFmtId="0" fontId="84" fillId="0" borderId="0" xfId="0" applyFont="1" applyFill="1" applyBorder="1" applyAlignment="1" applyProtection="1">
      <alignment vertical="center"/>
    </xf>
    <xf numFmtId="0" fontId="84" fillId="0" borderId="0" xfId="0" applyFont="1" applyAlignment="1" applyProtection="1">
      <alignment vertical="center"/>
    </xf>
    <xf numFmtId="0" fontId="90" fillId="11" borderId="0" xfId="0" applyFont="1" applyFill="1" applyAlignment="1">
      <alignment vertical="center"/>
    </xf>
    <xf numFmtId="0" fontId="86" fillId="11" borderId="0" xfId="0" applyFont="1" applyFill="1" applyAlignment="1" applyProtection="1">
      <alignment horizontal="right" vertical="center"/>
    </xf>
    <xf numFmtId="0" fontId="86" fillId="11" borderId="0" xfId="0" applyFont="1" applyFill="1" applyAlignment="1">
      <alignment vertical="center"/>
    </xf>
    <xf numFmtId="0" fontId="85" fillId="11" borderId="0" xfId="0" applyFont="1" applyFill="1" applyAlignment="1" applyProtection="1">
      <alignment vertical="center"/>
    </xf>
    <xf numFmtId="0" fontId="90" fillId="0" borderId="0" xfId="0" applyFont="1" applyFill="1" applyBorder="1" applyAlignment="1" applyProtection="1">
      <alignment horizontal="right" vertical="center"/>
    </xf>
    <xf numFmtId="0" fontId="90" fillId="0" borderId="0" xfId="0" applyFont="1" applyFill="1" applyBorder="1" applyAlignment="1" applyProtection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Alignment="1">
      <alignment vertical="center"/>
    </xf>
    <xf numFmtId="0" fontId="68" fillId="12" borderId="0" xfId="0" applyFont="1" applyFill="1" applyBorder="1" applyAlignment="1">
      <alignment horizontal="left" vertical="top" wrapText="1"/>
    </xf>
    <xf numFmtId="0" fontId="68" fillId="12" borderId="23" xfId="0" applyFont="1" applyFill="1" applyBorder="1" applyAlignment="1">
      <alignment horizontal="left" vertical="top" wrapText="1"/>
    </xf>
    <xf numFmtId="0" fontId="68" fillId="12" borderId="4" xfId="0" applyFont="1" applyFill="1" applyBorder="1" applyAlignment="1">
      <alignment horizontal="left" vertical="top" wrapText="1"/>
    </xf>
    <xf numFmtId="0" fontId="68" fillId="12" borderId="8" xfId="0" applyFont="1" applyFill="1" applyBorder="1" applyAlignment="1">
      <alignment horizontal="left" vertical="top" wrapText="1"/>
    </xf>
    <xf numFmtId="0" fontId="49" fillId="12" borderId="0" xfId="0" applyFont="1" applyFill="1" applyBorder="1" applyAlignment="1">
      <alignment horizontal="left" wrapText="1"/>
    </xf>
    <xf numFmtId="0" fontId="50" fillId="12" borderId="0" xfId="0" applyFont="1" applyFill="1" applyBorder="1" applyAlignment="1">
      <alignment horizontal="left"/>
    </xf>
    <xf numFmtId="0" fontId="52" fillId="12" borderId="13" xfId="0" applyFont="1" applyFill="1" applyBorder="1" applyAlignment="1">
      <alignment horizontal="left" vertical="center"/>
    </xf>
    <xf numFmtId="0" fontId="61" fillId="0" borderId="0" xfId="1" applyFont="1" applyAlignment="1" applyProtection="1">
      <alignment horizontal="left"/>
    </xf>
    <xf numFmtId="0" fontId="64" fillId="12" borderId="0" xfId="0" applyFont="1" applyFill="1" applyBorder="1" applyAlignment="1">
      <alignment horizontal="left" vertical="center" wrapText="1"/>
    </xf>
    <xf numFmtId="0" fontId="81" fillId="11" borderId="0" xfId="0" applyFont="1" applyFill="1" applyAlignment="1" applyProtection="1">
      <alignment horizontal="center" vertical="center"/>
    </xf>
    <xf numFmtId="0" fontId="89" fillId="3" borderId="0" xfId="1" applyFont="1" applyFill="1" applyBorder="1" applyAlignment="1" applyProtection="1">
      <alignment horizontal="left"/>
    </xf>
    <xf numFmtId="0" fontId="30" fillId="0" borderId="13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top" wrapText="1"/>
    </xf>
    <xf numFmtId="165" fontId="53" fillId="0" borderId="13" xfId="0" applyNumberFormat="1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right" wrapText="1"/>
    </xf>
    <xf numFmtId="0" fontId="1" fillId="6" borderId="17" xfId="0" applyFont="1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6" fillId="0" borderId="14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/>
    </xf>
    <xf numFmtId="0" fontId="30" fillId="0" borderId="17" xfId="0" applyFont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85" fillId="11" borderId="0" xfId="0" applyFont="1" applyFill="1" applyAlignment="1" applyProtection="1">
      <alignment horizontal="center" vertical="center"/>
    </xf>
    <xf numFmtId="0" fontId="2" fillId="3" borderId="0" xfId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66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23" fillId="0" borderId="3" xfId="0" applyFont="1" applyBorder="1" applyAlignment="1">
      <alignment horizontal="right" wrapText="1"/>
    </xf>
    <xf numFmtId="0" fontId="6" fillId="0" borderId="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Fill="1" applyBorder="1" applyAlignment="1" applyProtection="1">
      <alignment horizontal="right"/>
      <protection locked="0"/>
    </xf>
    <xf numFmtId="14" fontId="35" fillId="10" borderId="0" xfId="0" applyNumberFormat="1" applyFont="1" applyFill="1" applyAlignment="1" applyProtection="1">
      <alignment horizontal="center"/>
    </xf>
    <xf numFmtId="14" fontId="37" fillId="7" borderId="0" xfId="0" applyNumberFormat="1" applyFont="1" applyFill="1" applyAlignment="1" applyProtection="1">
      <alignment horizontal="center"/>
    </xf>
    <xf numFmtId="0" fontId="37" fillId="7" borderId="0" xfId="0" applyFont="1" applyFill="1" applyAlignment="1" applyProtection="1">
      <alignment horizontal="center"/>
    </xf>
    <xf numFmtId="0" fontId="37" fillId="10" borderId="0" xfId="0" applyFont="1" applyFill="1" applyAlignment="1" applyProtection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 wrapText="1"/>
    </xf>
    <xf numFmtId="0" fontId="61" fillId="0" borderId="0" xfId="1" applyFont="1" applyFill="1" applyAlignment="1" applyProtection="1">
      <alignment horizontal="left"/>
    </xf>
  </cellXfs>
  <cellStyles count="4">
    <cellStyle name="Hipervínculo" xfId="1" builtinId="8"/>
    <cellStyle name="Hipervínculo 2" xfId="3"/>
    <cellStyle name="Normal" xfId="0" builtinId="0"/>
    <cellStyle name="Porcentaje" xfId="2" builtinId="5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3403546426742E-2"/>
          <c:y val="3.542673107890499E-2"/>
          <c:w val="0.89490397693949109"/>
          <c:h val="0.8898606514765364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'Diagrama de dispersión'!$M$7:$M$33</c:f>
              <c:numCache>
                <c:formatCode>0.0</c:formatCode>
                <c:ptCount val="27"/>
                <c:pt idx="0">
                  <c:v>26</c:v>
                </c:pt>
                <c:pt idx="1">
                  <c:v>26</c:v>
                </c:pt>
                <c:pt idx="2">
                  <c:v>30</c:v>
                </c:pt>
                <c:pt idx="3">
                  <c:v>33</c:v>
                </c:pt>
                <c:pt idx="4">
                  <c:v>33</c:v>
                </c:pt>
                <c:pt idx="5">
                  <c:v>35</c:v>
                </c:pt>
                <c:pt idx="6">
                  <c:v>40</c:v>
                </c:pt>
                <c:pt idx="7">
                  <c:v>43</c:v>
                </c:pt>
                <c:pt idx="8">
                  <c:v>44</c:v>
                </c:pt>
                <c:pt idx="9">
                  <c:v>49</c:v>
                </c:pt>
                <c:pt idx="10">
                  <c:v>49</c:v>
                </c:pt>
                <c:pt idx="11">
                  <c:v>51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61</c:v>
                </c:pt>
                <c:pt idx="16">
                  <c:v>64</c:v>
                </c:pt>
                <c:pt idx="17">
                  <c:v>65</c:v>
                </c:pt>
                <c:pt idx="18">
                  <c:v>69</c:v>
                </c:pt>
                <c:pt idx="19">
                  <c:v>71</c:v>
                </c:pt>
                <c:pt idx="20">
                  <c:v>71</c:v>
                </c:pt>
                <c:pt idx="21">
                  <c:v>75</c:v>
                </c:pt>
                <c:pt idx="22">
                  <c:v>78</c:v>
                </c:pt>
                <c:pt idx="23">
                  <c:v>78</c:v>
                </c:pt>
                <c:pt idx="24">
                  <c:v>85</c:v>
                </c:pt>
                <c:pt idx="25">
                  <c:v>86</c:v>
                </c:pt>
                <c:pt idx="26">
                  <c:v>86</c:v>
                </c:pt>
              </c:numCache>
            </c:numRef>
          </c:xVal>
          <c:yVal>
            <c:numRef>
              <c:f>'Diagrama de dispersión'!$N$7:$N$33</c:f>
              <c:numCache>
                <c:formatCode>0.0</c:formatCode>
                <c:ptCount val="27"/>
                <c:pt idx="0">
                  <c:v>2.2999999999999998</c:v>
                </c:pt>
                <c:pt idx="1">
                  <c:v>4.8</c:v>
                </c:pt>
                <c:pt idx="2">
                  <c:v>3.6</c:v>
                </c:pt>
                <c:pt idx="3">
                  <c:v>13.7</c:v>
                </c:pt>
                <c:pt idx="4">
                  <c:v>12.7</c:v>
                </c:pt>
                <c:pt idx="5">
                  <c:v>11.7</c:v>
                </c:pt>
                <c:pt idx="6">
                  <c:v>21.6</c:v>
                </c:pt>
                <c:pt idx="7">
                  <c:v>10.7</c:v>
                </c:pt>
                <c:pt idx="8">
                  <c:v>20.5</c:v>
                </c:pt>
                <c:pt idx="9">
                  <c:v>28.9</c:v>
                </c:pt>
                <c:pt idx="10">
                  <c:v>15.8</c:v>
                </c:pt>
                <c:pt idx="11">
                  <c:v>21.3</c:v>
                </c:pt>
                <c:pt idx="12">
                  <c:v>34.6</c:v>
                </c:pt>
                <c:pt idx="13">
                  <c:v>22.1</c:v>
                </c:pt>
                <c:pt idx="14">
                  <c:v>35.299999999999997</c:v>
                </c:pt>
                <c:pt idx="15">
                  <c:v>39.1</c:v>
                </c:pt>
                <c:pt idx="16">
                  <c:v>30.8</c:v>
                </c:pt>
                <c:pt idx="17">
                  <c:v>39.200000000000003</c:v>
                </c:pt>
                <c:pt idx="18">
                  <c:v>37.4</c:v>
                </c:pt>
                <c:pt idx="19">
                  <c:v>48.3</c:v>
                </c:pt>
                <c:pt idx="20">
                  <c:v>35.700000000000003</c:v>
                </c:pt>
                <c:pt idx="21">
                  <c:v>50.3</c:v>
                </c:pt>
                <c:pt idx="22">
                  <c:v>43.2</c:v>
                </c:pt>
                <c:pt idx="23">
                  <c:v>44.3</c:v>
                </c:pt>
                <c:pt idx="24">
                  <c:v>61.7</c:v>
                </c:pt>
                <c:pt idx="25">
                  <c:v>62.5</c:v>
                </c:pt>
                <c:pt idx="26">
                  <c:v>58.2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15-4DB6-8FEF-D25221291016}"/>
            </c:ext>
          </c:extLst>
        </c:ser>
        <c:ser>
          <c:idx val="1"/>
          <c:order val="1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'Diagrama de dispersión'!$M$7:$M$33</c:f>
              <c:numCache>
                <c:formatCode>0.0</c:formatCode>
                <c:ptCount val="27"/>
                <c:pt idx="0">
                  <c:v>26</c:v>
                </c:pt>
                <c:pt idx="1">
                  <c:v>26</c:v>
                </c:pt>
                <c:pt idx="2">
                  <c:v>30</c:v>
                </c:pt>
                <c:pt idx="3">
                  <c:v>33</c:v>
                </c:pt>
                <c:pt idx="4">
                  <c:v>33</c:v>
                </c:pt>
                <c:pt idx="5">
                  <c:v>35</c:v>
                </c:pt>
                <c:pt idx="6">
                  <c:v>40</c:v>
                </c:pt>
                <c:pt idx="7">
                  <c:v>43</c:v>
                </c:pt>
                <c:pt idx="8">
                  <c:v>44</c:v>
                </c:pt>
                <c:pt idx="9">
                  <c:v>49</c:v>
                </c:pt>
                <c:pt idx="10">
                  <c:v>49</c:v>
                </c:pt>
                <c:pt idx="11">
                  <c:v>51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61</c:v>
                </c:pt>
                <c:pt idx="16">
                  <c:v>64</c:v>
                </c:pt>
                <c:pt idx="17">
                  <c:v>65</c:v>
                </c:pt>
                <c:pt idx="18">
                  <c:v>69</c:v>
                </c:pt>
                <c:pt idx="19">
                  <c:v>71</c:v>
                </c:pt>
                <c:pt idx="20">
                  <c:v>71</c:v>
                </c:pt>
                <c:pt idx="21">
                  <c:v>75</c:v>
                </c:pt>
                <c:pt idx="22">
                  <c:v>78</c:v>
                </c:pt>
                <c:pt idx="23">
                  <c:v>78</c:v>
                </c:pt>
                <c:pt idx="24">
                  <c:v>85</c:v>
                </c:pt>
                <c:pt idx="25">
                  <c:v>86</c:v>
                </c:pt>
                <c:pt idx="26">
                  <c:v>86</c:v>
                </c:pt>
              </c:numCache>
            </c:numRef>
          </c:xVal>
          <c:yVal>
            <c:numRef>
              <c:f>'Diagrama de dispersión'!$O$7:$O$33</c:f>
              <c:numCache>
                <c:formatCode>0.0</c:formatCode>
                <c:ptCount val="27"/>
                <c:pt idx="0">
                  <c:v>3.381368170723114</c:v>
                </c:pt>
                <c:pt idx="1">
                  <c:v>3.381368170723114</c:v>
                </c:pt>
                <c:pt idx="2">
                  <c:v>6.9407892568145826</c:v>
                </c:pt>
                <c:pt idx="3">
                  <c:v>9.6103550713831787</c:v>
                </c:pt>
                <c:pt idx="4">
                  <c:v>9.6103550713831787</c:v>
                </c:pt>
                <c:pt idx="5">
                  <c:v>11.390065614428913</c:v>
                </c:pt>
                <c:pt idx="6">
                  <c:v>15.839341972043243</c:v>
                </c:pt>
                <c:pt idx="7">
                  <c:v>18.508907786611843</c:v>
                </c:pt>
                <c:pt idx="8">
                  <c:v>19.398763058134712</c:v>
                </c:pt>
                <c:pt idx="9">
                  <c:v>23.848039415749042</c:v>
                </c:pt>
                <c:pt idx="10">
                  <c:v>23.848039415749042</c:v>
                </c:pt>
                <c:pt idx="11">
                  <c:v>25.627749958794773</c:v>
                </c:pt>
                <c:pt idx="12">
                  <c:v>28.297315773363373</c:v>
                </c:pt>
                <c:pt idx="13">
                  <c:v>28.297315773363373</c:v>
                </c:pt>
                <c:pt idx="14">
                  <c:v>28.297315773363373</c:v>
                </c:pt>
                <c:pt idx="15">
                  <c:v>34.526302674023434</c:v>
                </c:pt>
                <c:pt idx="16">
                  <c:v>37.195868488592033</c:v>
                </c:pt>
                <c:pt idx="17">
                  <c:v>38.085723760114902</c:v>
                </c:pt>
                <c:pt idx="18">
                  <c:v>41.645144846206364</c:v>
                </c:pt>
                <c:pt idx="19">
                  <c:v>43.424855389252095</c:v>
                </c:pt>
                <c:pt idx="20">
                  <c:v>43.424855389252095</c:v>
                </c:pt>
                <c:pt idx="21">
                  <c:v>46.984276475343556</c:v>
                </c:pt>
                <c:pt idx="22">
                  <c:v>49.653842289912156</c:v>
                </c:pt>
                <c:pt idx="23">
                  <c:v>49.653842289912156</c:v>
                </c:pt>
                <c:pt idx="24">
                  <c:v>55.882829190572231</c:v>
                </c:pt>
                <c:pt idx="25">
                  <c:v>56.772684462095093</c:v>
                </c:pt>
                <c:pt idx="26">
                  <c:v>56.772684462095093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15-4DB6-8FEF-D25221291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085680"/>
        <c:axId val="638086072"/>
      </c:scatterChart>
      <c:valAx>
        <c:axId val="63808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86072"/>
        <c:crosses val="autoZero"/>
        <c:crossBetween val="midCat"/>
      </c:valAx>
      <c:valAx>
        <c:axId val="63808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8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3403546426742E-2"/>
          <c:y val="3.542673107890499E-2"/>
          <c:w val="0.89490397693949109"/>
          <c:h val="0.8898606514765364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'Diagrama de dispersión'!$O$7:$O$33</c:f>
              <c:numCache>
                <c:formatCode>0.0</c:formatCode>
                <c:ptCount val="27"/>
                <c:pt idx="0">
                  <c:v>3.381368170723114</c:v>
                </c:pt>
                <c:pt idx="1">
                  <c:v>3.381368170723114</c:v>
                </c:pt>
                <c:pt idx="2">
                  <c:v>6.9407892568145826</c:v>
                </c:pt>
                <c:pt idx="3">
                  <c:v>9.6103550713831787</c:v>
                </c:pt>
                <c:pt idx="4">
                  <c:v>9.6103550713831787</c:v>
                </c:pt>
                <c:pt idx="5">
                  <c:v>11.390065614428913</c:v>
                </c:pt>
                <c:pt idx="6">
                  <c:v>15.839341972043243</c:v>
                </c:pt>
                <c:pt idx="7">
                  <c:v>18.508907786611843</c:v>
                </c:pt>
                <c:pt idx="8">
                  <c:v>19.398763058134712</c:v>
                </c:pt>
                <c:pt idx="9">
                  <c:v>23.848039415749042</c:v>
                </c:pt>
                <c:pt idx="10">
                  <c:v>23.848039415749042</c:v>
                </c:pt>
                <c:pt idx="11">
                  <c:v>25.627749958794773</c:v>
                </c:pt>
                <c:pt idx="12">
                  <c:v>28.297315773363373</c:v>
                </c:pt>
                <c:pt idx="13">
                  <c:v>28.297315773363373</c:v>
                </c:pt>
                <c:pt idx="14">
                  <c:v>28.297315773363373</c:v>
                </c:pt>
                <c:pt idx="15">
                  <c:v>34.526302674023434</c:v>
                </c:pt>
                <c:pt idx="16">
                  <c:v>37.195868488592033</c:v>
                </c:pt>
                <c:pt idx="17">
                  <c:v>38.085723760114902</c:v>
                </c:pt>
                <c:pt idx="18">
                  <c:v>41.645144846206364</c:v>
                </c:pt>
                <c:pt idx="19">
                  <c:v>43.424855389252095</c:v>
                </c:pt>
                <c:pt idx="20">
                  <c:v>43.424855389252095</c:v>
                </c:pt>
                <c:pt idx="21">
                  <c:v>46.984276475343556</c:v>
                </c:pt>
                <c:pt idx="22">
                  <c:v>49.653842289912156</c:v>
                </c:pt>
                <c:pt idx="23">
                  <c:v>49.653842289912156</c:v>
                </c:pt>
                <c:pt idx="24">
                  <c:v>55.882829190572231</c:v>
                </c:pt>
                <c:pt idx="25">
                  <c:v>56.772684462095093</c:v>
                </c:pt>
                <c:pt idx="26">
                  <c:v>56.772684462095093</c:v>
                </c:pt>
              </c:numCache>
            </c:numRef>
          </c:xVal>
          <c:yVal>
            <c:numRef>
              <c:f>'Diagrama de dispersión'!$Q$7:$Q$33</c:f>
              <c:numCache>
                <c:formatCode>0.00</c:formatCode>
                <c:ptCount val="27"/>
                <c:pt idx="0">
                  <c:v>0.39895887294911436</c:v>
                </c:pt>
                <c:pt idx="1">
                  <c:v>0.84928870445522298</c:v>
                </c:pt>
                <c:pt idx="2">
                  <c:v>-8.739734507748291E-2</c:v>
                </c:pt>
                <c:pt idx="3">
                  <c:v>1.1915393763998654</c:v>
                </c:pt>
                <c:pt idx="4">
                  <c:v>1.0114074437974219</c:v>
                </c:pt>
                <c:pt idx="5">
                  <c:v>0.47101164599009149</c:v>
                </c:pt>
                <c:pt idx="6">
                  <c:v>1.3536581157420648</c:v>
                </c:pt>
                <c:pt idx="7">
                  <c:v>-1.1501757474318992</c:v>
                </c:pt>
                <c:pt idx="8">
                  <c:v>0.43498525946960293</c:v>
                </c:pt>
                <c:pt idx="9">
                  <c:v>1.0474338303179105</c:v>
                </c:pt>
                <c:pt idx="10">
                  <c:v>-1.3122944867740993</c:v>
                </c:pt>
                <c:pt idx="11">
                  <c:v>-0.68183272266554651</c:v>
                </c:pt>
                <c:pt idx="12">
                  <c:v>1.1735261831396213</c:v>
                </c:pt>
                <c:pt idx="13">
                  <c:v>-1.078122974390922</c:v>
                </c:pt>
                <c:pt idx="14">
                  <c:v>1.299618535961331</c:v>
                </c:pt>
                <c:pt idx="15">
                  <c:v>0.7231963516335127</c:v>
                </c:pt>
                <c:pt idx="16">
                  <c:v>-1.3122944867740993</c:v>
                </c:pt>
                <c:pt idx="17">
                  <c:v>2.0681814483983429E-2</c:v>
                </c:pt>
                <c:pt idx="18">
                  <c:v>-1.0240833946101895</c:v>
                </c:pt>
                <c:pt idx="19">
                  <c:v>0.57909080555155712</c:v>
                </c:pt>
                <c:pt idx="20">
                  <c:v>-1.6905715452392296</c:v>
                </c:pt>
                <c:pt idx="21">
                  <c:v>0.21882694034667022</c:v>
                </c:pt>
                <c:pt idx="22">
                  <c:v>-1.6005055789380078</c:v>
                </c:pt>
                <c:pt idx="23">
                  <c:v>-1.4023604530753211</c:v>
                </c:pt>
                <c:pt idx="24">
                  <c:v>0.4710116459900921</c:v>
                </c:pt>
                <c:pt idx="25">
                  <c:v>0.43498525946960293</c:v>
                </c:pt>
                <c:pt idx="26">
                  <c:v>-0.33958205072090353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15-4DB6-8FEF-D25221291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084112"/>
        <c:axId val="638082936"/>
      </c:scatterChart>
      <c:valAx>
        <c:axId val="63808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82936"/>
        <c:crosses val="autoZero"/>
        <c:crossBetween val="midCat"/>
      </c:valAx>
      <c:valAx>
        <c:axId val="63808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8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66596194503171E-2"/>
          <c:y val="6.3451855285155359E-2"/>
          <c:w val="0.7161192080657024"/>
          <c:h val="0.832488341341238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'Tendencia proporciones'!$F$7</c:f>
              <c:strCache>
                <c:ptCount val="1"/>
                <c:pt idx="0">
                  <c:v>observada*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'Tendencia proporciones'!$C$8:$C$107</c:f>
              <c:numCache>
                <c:formatCode>General</c:formatCode>
                <c:ptCount val="10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xVal>
          <c:yVal>
            <c:numRef>
              <c:f>'Tendencia proporciones'!$F$8:$F$107</c:f>
              <c:numCache>
                <c:formatCode>0.00000</c:formatCode>
                <c:ptCount val="100"/>
                <c:pt idx="0">
                  <c:v>0.15599946068757878</c:v>
                </c:pt>
                <c:pt idx="1">
                  <c:v>0.15850882581945461</c:v>
                </c:pt>
                <c:pt idx="2">
                  <c:v>8.9349016468363976E-2</c:v>
                </c:pt>
                <c:pt idx="3">
                  <c:v>0.11743480628476287</c:v>
                </c:pt>
                <c:pt idx="4">
                  <c:v>9.9139084808314584E-2</c:v>
                </c:pt>
                <c:pt idx="5">
                  <c:v>4.7196445335360777E-2</c:v>
                </c:pt>
                <c:pt idx="6">
                  <c:v>7.0382666156978857E-2</c:v>
                </c:pt>
                <c:pt idx="7">
                  <c:v>8.7122559660802831E-2</c:v>
                </c:pt>
                <c:pt idx="8">
                  <c:v>0.112376826059573</c:v>
                </c:pt>
                <c:pt idx="9">
                  <c:v>0.10903953306156527</c:v>
                </c:pt>
                <c:pt idx="10">
                  <c:v>9.3606372721854902E-2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'Tendencia proporciones'!$G$7</c:f>
              <c:strCache>
                <c:ptCount val="1"/>
                <c:pt idx="0">
                  <c:v>estimada*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'Tendencia proporciones'!$C$8:$C$107</c:f>
              <c:numCache>
                <c:formatCode>General</c:formatCode>
                <c:ptCount val="10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xVal>
          <c:yVal>
            <c:numRef>
              <c:f>'Tendencia proporciones'!$G$8:$G$107</c:f>
              <c:numCache>
                <c:formatCode>0.0000</c:formatCode>
                <c:ptCount val="100"/>
                <c:pt idx="0">
                  <c:v>0.12566202194268045</c:v>
                </c:pt>
                <c:pt idx="1">
                  <c:v>0.12089608985561265</c:v>
                </c:pt>
                <c:pt idx="2">
                  <c:v>0.11613015776854485</c:v>
                </c:pt>
                <c:pt idx="3">
                  <c:v>0.11136422568147705</c:v>
                </c:pt>
                <c:pt idx="4">
                  <c:v>0.10659829359440819</c:v>
                </c:pt>
                <c:pt idx="5">
                  <c:v>0.10183236150734039</c:v>
                </c:pt>
                <c:pt idx="6">
                  <c:v>9.7066429420272604E-2</c:v>
                </c:pt>
                <c:pt idx="7">
                  <c:v>9.2300497333204806E-2</c:v>
                </c:pt>
                <c:pt idx="8">
                  <c:v>8.7534565246137008E-2</c:v>
                </c:pt>
                <c:pt idx="9">
                  <c:v>8.2768633159068128E-2</c:v>
                </c:pt>
                <c:pt idx="10">
                  <c:v>7.8002701072000344E-2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219224"/>
        <c:axId val="539217656"/>
      </c:scatterChart>
      <c:valAx>
        <c:axId val="53921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17656"/>
        <c:crosses val="autoZero"/>
        <c:crossBetween val="midCat"/>
      </c:valAx>
      <c:valAx>
        <c:axId val="5392176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19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10790364241038"/>
          <c:y val="5.7943136689065693E-2"/>
          <c:w val="0.16905474256099551"/>
          <c:h val="0.109137156284783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1.png"/><Relationship Id="rId1" Type="http://schemas.openxmlformats.org/officeDocument/2006/relationships/hyperlink" Target="#CC!A1"/><Relationship Id="rId4" Type="http://schemas.openxmlformats.org/officeDocument/2006/relationships/hyperlink" Target="https://creativecommons.org/licenses/by-nc-nd/4.0/?ref=chooser-v1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creativecommons.org/licenses/by-nc-nd/4.0/" TargetMode="External"/><Relationship Id="rId4" Type="http://schemas.openxmlformats.org/officeDocument/2006/relationships/hyperlink" Target="https://creativecommons.org/licenses/by-nc-nd/4.0/?ref=chooser-v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28696</xdr:colOff>
      <xdr:row>2</xdr:row>
      <xdr:rowOff>38099</xdr:rowOff>
    </xdr:from>
    <xdr:to>
      <xdr:col>14</xdr:col>
      <xdr:colOff>191340</xdr:colOff>
      <xdr:row>3</xdr:row>
      <xdr:rowOff>190499</xdr:rowOff>
    </xdr:to>
    <xdr:pic>
      <xdr:nvPicPr>
        <xdr:cNvPr id="4" name="Imagen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1071" y="647699"/>
          <a:ext cx="924644" cy="3333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5</xdr:row>
      <xdr:rowOff>0</xdr:rowOff>
    </xdr:to>
    <xdr:sp macro="" textlink="">
      <xdr:nvSpPr>
        <xdr:cNvPr id="11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76200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0</xdr:rowOff>
    </xdr:to>
    <xdr:sp macro="" textlink="">
      <xdr:nvSpPr>
        <xdr:cNvPr id="12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96202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5</xdr:row>
      <xdr:rowOff>0</xdr:rowOff>
    </xdr:to>
    <xdr:sp macro="" textlink="">
      <xdr:nvSpPr>
        <xdr:cNvPr id="13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6200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0</xdr:rowOff>
    </xdr:to>
    <xdr:sp macro="" textlink="">
      <xdr:nvSpPr>
        <xdr:cNvPr id="14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6202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5</xdr:row>
      <xdr:rowOff>0</xdr:rowOff>
    </xdr:to>
    <xdr:sp macro="" textlink="">
      <xdr:nvSpPr>
        <xdr:cNvPr id="15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162050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4</xdr:row>
      <xdr:rowOff>0</xdr:rowOff>
    </xdr:from>
    <xdr:to>
      <xdr:col>14</xdr:col>
      <xdr:colOff>28575</xdr:colOff>
      <xdr:row>5</xdr:row>
      <xdr:rowOff>0</xdr:rowOff>
    </xdr:to>
    <xdr:sp macro="" textlink="">
      <xdr:nvSpPr>
        <xdr:cNvPr id="16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362075" y="6477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9</xdr:col>
      <xdr:colOff>676275</xdr:colOff>
      <xdr:row>29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1352BA-6ED1-4607-A5A7-1F2C8E8E2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34</xdr:row>
      <xdr:rowOff>38100</xdr:rowOff>
    </xdr:from>
    <xdr:to>
      <xdr:col>9</xdr:col>
      <xdr:colOff>685800</xdr:colOff>
      <xdr:row>58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A51352BA-6ED1-4607-A5A7-1F2C8E8E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17</xdr:row>
      <xdr:rowOff>28575</xdr:rowOff>
    </xdr:from>
    <xdr:to>
      <xdr:col>16</xdr:col>
      <xdr:colOff>561975</xdr:colOff>
      <xdr:row>40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142875</xdr:rowOff>
    </xdr:from>
    <xdr:to>
      <xdr:col>2</xdr:col>
      <xdr:colOff>152288</xdr:colOff>
      <xdr:row>3</xdr:row>
      <xdr:rowOff>142835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04800"/>
          <a:ext cx="895238" cy="3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sp macro="" textlink="">
      <xdr:nvSpPr>
        <xdr:cNvPr id="6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8258175" y="11715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200025</xdr:colOff>
      <xdr:row>4</xdr:row>
      <xdr:rowOff>0</xdr:rowOff>
    </xdr:from>
    <xdr:to>
      <xdr:col>1</xdr:col>
      <xdr:colOff>390525</xdr:colOff>
      <xdr:row>5</xdr:row>
      <xdr:rowOff>0</xdr:rowOff>
    </xdr:to>
    <xdr:sp macro="" textlink="">
      <xdr:nvSpPr>
        <xdr:cNvPr id="7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8458200" y="11715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sp macro="" textlink="">
      <xdr:nvSpPr>
        <xdr:cNvPr id="8193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286000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200025</xdr:colOff>
      <xdr:row>4</xdr:row>
      <xdr:rowOff>0</xdr:rowOff>
    </xdr:from>
    <xdr:to>
      <xdr:col>1</xdr:col>
      <xdr:colOff>390525</xdr:colOff>
      <xdr:row>5</xdr:row>
      <xdr:rowOff>0</xdr:rowOff>
    </xdr:to>
    <xdr:sp macro="" textlink="">
      <xdr:nvSpPr>
        <xdr:cNvPr id="8194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486025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400050</xdr:colOff>
      <xdr:row>4</xdr:row>
      <xdr:rowOff>0</xdr:rowOff>
    </xdr:from>
    <xdr:to>
      <xdr:col>1</xdr:col>
      <xdr:colOff>590550</xdr:colOff>
      <xdr:row>5</xdr:row>
      <xdr:rowOff>0</xdr:rowOff>
    </xdr:to>
    <xdr:sp macro="" textlink="">
      <xdr:nvSpPr>
        <xdr:cNvPr id="8195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686050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600075</xdr:colOff>
      <xdr:row>4</xdr:row>
      <xdr:rowOff>0</xdr:rowOff>
    </xdr:from>
    <xdr:to>
      <xdr:col>2</xdr:col>
      <xdr:colOff>28575</xdr:colOff>
      <xdr:row>5</xdr:row>
      <xdr:rowOff>0</xdr:rowOff>
    </xdr:to>
    <xdr:sp macro="" textlink="">
      <xdr:nvSpPr>
        <xdr:cNvPr id="8196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886075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ller\T-Programaci&#243;n\Excel\Calculo%20Estad&#237;stico\Cal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orrador"/>
      <sheetName val="Descriptiva"/>
      <sheetName val="Interpolación"/>
      <sheetName val="IC-medias"/>
      <sheetName val="IC- 1 proporción"/>
      <sheetName val="IC-Poisson"/>
      <sheetName val="Test 1 proporción"/>
      <sheetName val="Test homg. 2 Poisson"/>
      <sheetName val="2 proporciones indeps"/>
      <sheetName val="Tabla 2x2"/>
      <sheetName val="Tabla 2x2 (2)"/>
      <sheetName val="tendencia proporciones"/>
      <sheetName val="tendencia proporciones (2)"/>
      <sheetName val="McNemar"/>
      <sheetName val="Acuerdo 2x2 asintotico"/>
      <sheetName val="Test diagnostico binario"/>
      <sheetName val="Equivalencia de proporciones"/>
      <sheetName val="Test 1 media (con frecs)"/>
      <sheetName val="Test Student-Welch"/>
      <sheetName val="Test Student apareadas"/>
      <sheetName val="Regresión"/>
      <sheetName val="Correlacion y tam muestra"/>
      <sheetName val="Simula muestras apareadas"/>
      <sheetName val="Test Wilcoxon m. apareadas"/>
      <sheetName val="D'Agostino"/>
      <sheetName val="Simula Caso unico"/>
      <sheetName val="Simula normal"/>
      <sheetName val="Simula Poisson"/>
      <sheetName val="Simula ANOVA1"/>
      <sheetName val="Datos ANOVA1"/>
      <sheetName val="Hoja1"/>
      <sheetName val="D'Agostino (bk-con macro)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535</v>
          </cell>
        </row>
        <row r="9">
          <cell r="C9">
            <v>327</v>
          </cell>
        </row>
        <row r="11">
          <cell r="C11">
            <v>1.959963984540054</v>
          </cell>
        </row>
        <row r="15">
          <cell r="C15">
            <v>0.61121495327102804</v>
          </cell>
        </row>
        <row r="16">
          <cell r="C16">
            <v>0.38878504672897196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>
            <v>148</v>
          </cell>
          <cell r="D5">
            <v>77</v>
          </cell>
          <cell r="E5">
            <v>225</v>
          </cell>
        </row>
        <row r="6">
          <cell r="C6">
            <v>115</v>
          </cell>
          <cell r="D6">
            <v>52</v>
          </cell>
          <cell r="E6">
            <v>167</v>
          </cell>
        </row>
        <row r="7">
          <cell r="C7">
            <v>263</v>
          </cell>
          <cell r="D7">
            <v>129</v>
          </cell>
        </row>
        <row r="19">
          <cell r="D19">
            <v>0.1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ugr.es/~pfemia/apps/RegLin" TargetMode="External"/><Relationship Id="rId1" Type="http://schemas.openxmlformats.org/officeDocument/2006/relationships/hyperlink" Target="mailto:pfemia@ugr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pfemia@ugr.es" TargetMode="External"/><Relationship Id="rId1" Type="http://schemas.openxmlformats.org/officeDocument/2006/relationships/hyperlink" Target="http://www.ugr.es/~bioest/Resu_Tablas_1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tabSelected="1" workbookViewId="0">
      <pane ySplit="6" topLeftCell="A31" activePane="bottomLeft" state="frozen"/>
      <selection pane="bottomLeft" activeCell="C49" sqref="C49:I49"/>
    </sheetView>
  </sheetViews>
  <sheetFormatPr baseColWidth="10" defaultRowHeight="12.75" x14ac:dyDescent="0.2"/>
  <cols>
    <col min="1" max="1" width="2.28515625" style="337" customWidth="1"/>
    <col min="2" max="2" width="10.42578125" style="337" customWidth="1"/>
    <col min="3" max="3" width="11.7109375" style="337" customWidth="1"/>
    <col min="4" max="4" width="2.28515625" style="337" customWidth="1"/>
    <col min="5" max="5" width="10.42578125" style="337" customWidth="1"/>
    <col min="6" max="6" width="0.5703125" style="337" customWidth="1"/>
    <col min="7" max="12" width="11.42578125" style="337"/>
    <col min="13" max="13" width="0.5703125" style="337" customWidth="1"/>
    <col min="14" max="16384" width="11.42578125" style="337"/>
  </cols>
  <sheetData>
    <row r="1" spans="1:18" ht="21" customHeight="1" x14ac:dyDescent="0.2">
      <c r="A1" s="394"/>
      <c r="B1" s="492" t="s">
        <v>150</v>
      </c>
      <c r="C1" s="492"/>
      <c r="D1" s="492"/>
      <c r="E1" s="395" t="s">
        <v>117</v>
      </c>
      <c r="F1" s="395"/>
      <c r="G1" s="396"/>
      <c r="H1" s="396"/>
      <c r="I1" s="396"/>
      <c r="J1" s="396"/>
      <c r="K1" s="396"/>
      <c r="L1" s="396"/>
      <c r="M1" s="396"/>
      <c r="N1" s="397"/>
      <c r="O1" s="397"/>
      <c r="P1" s="397"/>
      <c r="Q1" s="397"/>
      <c r="R1" s="398"/>
    </row>
    <row r="2" spans="1:18" s="338" customFormat="1" ht="27" customHeight="1" x14ac:dyDescent="0.2">
      <c r="A2" s="399"/>
      <c r="B2" s="387" t="s">
        <v>147</v>
      </c>
      <c r="C2" s="388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8"/>
      <c r="O2" s="388"/>
      <c r="P2" s="388"/>
      <c r="Q2" s="388"/>
      <c r="R2" s="400"/>
    </row>
    <row r="3" spans="1:18" s="340" customFormat="1" ht="14.25" customHeight="1" x14ac:dyDescent="0.2">
      <c r="A3" s="401"/>
      <c r="B3" s="402" t="s">
        <v>112</v>
      </c>
      <c r="C3" s="384"/>
      <c r="D3" s="339" t="s">
        <v>98</v>
      </c>
      <c r="E3" s="384"/>
      <c r="F3" s="390"/>
      <c r="G3" s="408" t="s">
        <v>113</v>
      </c>
      <c r="H3" s="494" t="s">
        <v>148</v>
      </c>
      <c r="I3" s="494"/>
      <c r="J3" s="494"/>
      <c r="K3" s="494"/>
      <c r="L3" s="343"/>
      <c r="M3" s="392"/>
      <c r="N3" s="403"/>
      <c r="O3" s="403"/>
      <c r="P3" s="403"/>
      <c r="Q3" s="403"/>
      <c r="R3" s="404"/>
    </row>
    <row r="4" spans="1:18" ht="15" x14ac:dyDescent="0.25">
      <c r="A4" s="405"/>
      <c r="B4" s="309" t="s">
        <v>114</v>
      </c>
      <c r="C4" s="309"/>
      <c r="D4" s="309"/>
      <c r="E4" s="309"/>
      <c r="F4" s="385"/>
      <c r="G4" s="490" t="s">
        <v>138</v>
      </c>
      <c r="H4" s="490"/>
      <c r="I4" s="490"/>
      <c r="J4" s="490"/>
      <c r="K4" s="490"/>
      <c r="L4" s="490"/>
      <c r="M4" s="382"/>
      <c r="N4" s="386"/>
      <c r="O4" s="386"/>
      <c r="P4" s="386"/>
      <c r="Q4" s="386"/>
      <c r="R4" s="406"/>
    </row>
    <row r="5" spans="1:18" ht="15" x14ac:dyDescent="0.25">
      <c r="A5" s="405"/>
      <c r="B5" s="309" t="s">
        <v>115</v>
      </c>
      <c r="C5" s="309"/>
      <c r="D5" s="309"/>
      <c r="E5" s="309"/>
      <c r="F5" s="385"/>
      <c r="G5" s="491" t="str">
        <f>C49</f>
        <v>https://www.ugr.es/~pfemia/apps/RegLin</v>
      </c>
      <c r="H5" s="491"/>
      <c r="I5" s="491"/>
      <c r="J5" s="491"/>
      <c r="K5" s="491"/>
      <c r="L5" s="491"/>
      <c r="M5" s="383"/>
      <c r="N5" s="486" t="s">
        <v>258</v>
      </c>
      <c r="O5" s="486"/>
      <c r="P5" s="486"/>
      <c r="Q5" s="486"/>
      <c r="R5" s="487"/>
    </row>
    <row r="6" spans="1:18" ht="15" x14ac:dyDescent="0.25">
      <c r="A6" s="407"/>
      <c r="B6" s="310" t="s">
        <v>116</v>
      </c>
      <c r="C6" s="310"/>
      <c r="D6" s="310"/>
      <c r="E6" s="310"/>
      <c r="F6" s="391"/>
      <c r="G6" s="310"/>
      <c r="H6" s="310"/>
      <c r="I6" s="310"/>
      <c r="J6" s="310"/>
      <c r="K6" s="310"/>
      <c r="L6" s="310"/>
      <c r="M6" s="393"/>
      <c r="N6" s="488"/>
      <c r="O6" s="488"/>
      <c r="P6" s="488"/>
      <c r="Q6" s="488"/>
      <c r="R6" s="489"/>
    </row>
    <row r="8" spans="1:18" s="331" customFormat="1" ht="15" x14ac:dyDescent="0.25">
      <c r="A8" s="316" t="s">
        <v>122</v>
      </c>
      <c r="B8" s="315"/>
      <c r="C8" s="315"/>
      <c r="D8" s="315"/>
      <c r="E8" s="315"/>
      <c r="F8" s="315"/>
    </row>
    <row r="9" spans="1:18" s="331" customFormat="1" ht="15" x14ac:dyDescent="0.25">
      <c r="A9" s="379" t="s">
        <v>76</v>
      </c>
      <c r="B9" s="315" t="s">
        <v>201</v>
      </c>
      <c r="C9" s="315"/>
      <c r="D9" s="315"/>
      <c r="E9" s="315"/>
      <c r="F9" s="315"/>
    </row>
    <row r="10" spans="1:18" s="331" customFormat="1" ht="15" x14ac:dyDescent="0.25">
      <c r="A10" s="379"/>
      <c r="B10" s="315" t="s">
        <v>202</v>
      </c>
      <c r="C10" s="315"/>
      <c r="D10" s="315"/>
      <c r="E10" s="315"/>
      <c r="F10" s="315"/>
    </row>
    <row r="11" spans="1:18" s="331" customFormat="1" ht="15" x14ac:dyDescent="0.25">
      <c r="A11" s="379" t="s">
        <v>76</v>
      </c>
      <c r="B11" s="315" t="s">
        <v>124</v>
      </c>
      <c r="C11" s="315"/>
      <c r="D11" s="315"/>
      <c r="E11" s="315"/>
      <c r="F11" s="315"/>
    </row>
    <row r="12" spans="1:18" s="331" customFormat="1" ht="15" x14ac:dyDescent="0.25">
      <c r="A12" s="379"/>
      <c r="B12" s="315" t="s">
        <v>125</v>
      </c>
      <c r="C12" s="315"/>
      <c r="D12" s="315"/>
      <c r="E12" s="315"/>
      <c r="F12" s="315"/>
    </row>
    <row r="13" spans="1:18" s="331" customFormat="1" ht="15" x14ac:dyDescent="0.25">
      <c r="A13" s="379"/>
      <c r="B13" s="315"/>
      <c r="C13" s="315"/>
      <c r="D13" s="315"/>
      <c r="E13" s="315"/>
      <c r="F13" s="315"/>
    </row>
    <row r="14" spans="1:18" s="331" customFormat="1" ht="15" x14ac:dyDescent="0.25">
      <c r="A14" s="379" t="s">
        <v>76</v>
      </c>
      <c r="B14" s="317" t="s">
        <v>123</v>
      </c>
      <c r="C14" s="315"/>
      <c r="D14" s="315"/>
      <c r="E14" s="315"/>
      <c r="F14" s="315"/>
    </row>
    <row r="15" spans="1:18" s="331" customFormat="1" ht="15" x14ac:dyDescent="0.25">
      <c r="A15" s="379"/>
      <c r="B15" s="336" t="s">
        <v>126</v>
      </c>
      <c r="C15" s="315" t="s">
        <v>200</v>
      </c>
      <c r="D15" s="315"/>
      <c r="E15" s="315"/>
      <c r="F15" s="315"/>
    </row>
    <row r="16" spans="1:18" s="331" customFormat="1" ht="15" x14ac:dyDescent="0.25">
      <c r="A16" s="379"/>
      <c r="B16" s="315"/>
      <c r="C16" s="315" t="s">
        <v>129</v>
      </c>
      <c r="D16" s="315"/>
      <c r="E16" s="315"/>
      <c r="F16" s="315"/>
    </row>
    <row r="17" spans="1:8" s="331" customFormat="1" ht="15" x14ac:dyDescent="0.25">
      <c r="A17" s="379"/>
      <c r="B17" s="315"/>
      <c r="C17" s="315" t="s">
        <v>130</v>
      </c>
      <c r="D17" s="315"/>
      <c r="E17" s="315"/>
      <c r="F17" s="315"/>
    </row>
    <row r="18" spans="1:8" s="331" customFormat="1" ht="15" x14ac:dyDescent="0.25">
      <c r="A18" s="379"/>
      <c r="B18" s="315"/>
      <c r="C18" s="315" t="s">
        <v>131</v>
      </c>
      <c r="D18" s="315"/>
      <c r="E18" s="315"/>
      <c r="F18" s="315"/>
    </row>
    <row r="19" spans="1:8" s="331" customFormat="1" ht="15" x14ac:dyDescent="0.25">
      <c r="A19" s="379"/>
      <c r="B19" s="315"/>
      <c r="C19" s="315" t="s">
        <v>132</v>
      </c>
      <c r="D19" s="315"/>
      <c r="E19" s="315"/>
      <c r="F19" s="315"/>
    </row>
    <row r="20" spans="1:8" s="331" customFormat="1" ht="15" x14ac:dyDescent="0.25">
      <c r="A20" s="379"/>
      <c r="B20" s="315"/>
      <c r="C20" s="315" t="s">
        <v>133</v>
      </c>
      <c r="D20" s="315"/>
      <c r="E20" s="315"/>
      <c r="F20" s="315"/>
    </row>
    <row r="21" spans="1:8" s="331" customFormat="1" ht="15" x14ac:dyDescent="0.25">
      <c r="A21" s="380"/>
      <c r="C21" s="315" t="s">
        <v>134</v>
      </c>
    </row>
    <row r="22" spans="1:8" s="331" customFormat="1" ht="15" x14ac:dyDescent="0.25">
      <c r="A22" s="380"/>
    </row>
    <row r="23" spans="1:8" s="331" customFormat="1" ht="15" x14ac:dyDescent="0.25">
      <c r="A23" s="380"/>
      <c r="B23" s="493" t="s">
        <v>121</v>
      </c>
      <c r="C23" s="493"/>
      <c r="D23" s="331" t="s">
        <v>203</v>
      </c>
    </row>
    <row r="24" spans="1:8" s="331" customFormat="1" ht="15" x14ac:dyDescent="0.25">
      <c r="A24" s="380"/>
      <c r="C24" s="327" t="s">
        <v>204</v>
      </c>
    </row>
    <row r="25" spans="1:8" s="331" customFormat="1" ht="15" x14ac:dyDescent="0.25">
      <c r="A25" s="380"/>
      <c r="C25" s="327" t="s">
        <v>206</v>
      </c>
    </row>
    <row r="26" spans="1:8" s="331" customFormat="1" ht="15" x14ac:dyDescent="0.25">
      <c r="A26" s="380"/>
      <c r="C26" s="327" t="s">
        <v>205</v>
      </c>
    </row>
    <row r="27" spans="1:8" s="331" customFormat="1" ht="15" x14ac:dyDescent="0.25">
      <c r="A27" s="380"/>
      <c r="C27" s="327" t="s">
        <v>207</v>
      </c>
    </row>
    <row r="28" spans="1:8" s="331" customFormat="1" ht="15" x14ac:dyDescent="0.25">
      <c r="A28" s="380"/>
      <c r="C28" s="327"/>
    </row>
    <row r="29" spans="1:8" s="331" customFormat="1" ht="15" x14ac:dyDescent="0.25">
      <c r="A29" s="380"/>
      <c r="B29" s="265" t="s">
        <v>255</v>
      </c>
      <c r="C29" s="327"/>
      <c r="E29" s="331" t="s">
        <v>256</v>
      </c>
    </row>
    <row r="30" spans="1:8" s="331" customFormat="1" ht="15" x14ac:dyDescent="0.25">
      <c r="A30" s="380"/>
      <c r="C30" s="327"/>
    </row>
    <row r="31" spans="1:8" s="331" customFormat="1" ht="15" x14ac:dyDescent="0.25">
      <c r="A31" s="380"/>
      <c r="B31" s="381" t="s">
        <v>198</v>
      </c>
      <c r="C31" s="315" t="s">
        <v>199</v>
      </c>
      <c r="E31" s="315"/>
      <c r="F31" s="315"/>
      <c r="G31" s="315"/>
      <c r="H31" s="315"/>
    </row>
    <row r="32" spans="1:8" s="331" customFormat="1" ht="15" x14ac:dyDescent="0.25">
      <c r="A32" s="380"/>
      <c r="C32" s="327"/>
    </row>
    <row r="33" spans="1:10" s="331" customFormat="1" ht="15" x14ac:dyDescent="0.25">
      <c r="A33" s="378" t="s">
        <v>76</v>
      </c>
      <c r="B33" s="315" t="s">
        <v>197</v>
      </c>
      <c r="C33" s="315"/>
      <c r="D33" s="315"/>
      <c r="E33" s="315"/>
      <c r="F33" s="315"/>
      <c r="G33" s="315"/>
      <c r="H33" s="315"/>
      <c r="I33" s="315"/>
      <c r="J33" s="315"/>
    </row>
    <row r="34" spans="1:10" s="331" customFormat="1" ht="15" x14ac:dyDescent="0.25">
      <c r="A34" s="378"/>
      <c r="B34" s="315" t="s">
        <v>196</v>
      </c>
      <c r="C34" s="315"/>
      <c r="D34" s="315"/>
      <c r="E34" s="315"/>
      <c r="F34" s="315"/>
      <c r="G34" s="315"/>
      <c r="H34" s="315"/>
      <c r="I34" s="315"/>
      <c r="J34" s="315"/>
    </row>
    <row r="35" spans="1:10" s="331" customFormat="1" ht="15" x14ac:dyDescent="0.25"/>
    <row r="36" spans="1:10" s="331" customFormat="1" ht="15" x14ac:dyDescent="0.25">
      <c r="A36" s="330" t="s">
        <v>135</v>
      </c>
      <c r="C36" s="332"/>
    </row>
    <row r="37" spans="1:10" s="331" customFormat="1" ht="15" x14ac:dyDescent="0.25">
      <c r="A37" s="333" t="s">
        <v>73</v>
      </c>
      <c r="B37" s="334" t="str">
        <f>IF(OR(ISBLANK('!'!N69),ISERROR('!'!N69)),"",'!'!N69)</f>
        <v>Martín Andrés, A. y Luna del Castillo, J.D (2004)</v>
      </c>
    </row>
    <row r="38" spans="1:10" s="331" customFormat="1" ht="15" x14ac:dyDescent="0.25">
      <c r="A38" s="333" t="str">
        <f>IF(OR(ISBLANK('!'!M56),ISERROR('!'!M56)),"",'!'!M56)</f>
        <v/>
      </c>
      <c r="B38" s="335" t="str">
        <f>IF(OR(ISBLANK('!'!N70),ISERROR('!'!N70)),"",'!'!N70)</f>
        <v>Bioestadística para las Ciencias de la Salud</v>
      </c>
    </row>
    <row r="39" spans="1:10" s="331" customFormat="1" ht="15" x14ac:dyDescent="0.25">
      <c r="A39" s="333" t="str">
        <f>IF(OR(ISBLANK('!'!M57),ISERROR('!'!M57)),"",'!'!M57)</f>
        <v/>
      </c>
      <c r="B39" s="334" t="str">
        <f>IF(OR(ISBLANK('!'!N71),ISERROR('!'!N71)),"",'!'!N71)</f>
        <v>Ed. Norma (Madrid)</v>
      </c>
    </row>
    <row r="40" spans="1:10" s="331" customFormat="1" ht="15" x14ac:dyDescent="0.25">
      <c r="A40" s="333"/>
      <c r="B40" s="334"/>
    </row>
    <row r="41" spans="1:10" s="331" customFormat="1" ht="15" x14ac:dyDescent="0.25">
      <c r="A41" s="333" t="s">
        <v>73</v>
      </c>
      <c r="B41" s="334" t="s">
        <v>193</v>
      </c>
    </row>
    <row r="42" spans="1:10" s="331" customFormat="1" ht="15" x14ac:dyDescent="0.25">
      <c r="A42" s="333"/>
      <c r="B42" s="335" t="s">
        <v>194</v>
      </c>
    </row>
    <row r="43" spans="1:10" s="331" customFormat="1" ht="15" x14ac:dyDescent="0.25">
      <c r="B43" s="331" t="s">
        <v>195</v>
      </c>
    </row>
    <row r="44" spans="1:10" s="331" customFormat="1" ht="15" x14ac:dyDescent="0.25"/>
    <row r="45" spans="1:10" s="331" customFormat="1" ht="15" x14ac:dyDescent="0.25">
      <c r="A45" s="316" t="s">
        <v>139</v>
      </c>
      <c r="B45" s="315"/>
      <c r="C45" s="315"/>
      <c r="D45" s="315"/>
      <c r="E45" s="315"/>
      <c r="F45" s="315"/>
    </row>
    <row r="46" spans="1:10" s="331" customFormat="1" ht="15" x14ac:dyDescent="0.25">
      <c r="A46" s="315"/>
      <c r="B46" s="331" t="s">
        <v>145</v>
      </c>
      <c r="C46" s="331" t="s">
        <v>146</v>
      </c>
    </row>
    <row r="47" spans="1:10" s="331" customFormat="1" ht="15" x14ac:dyDescent="0.25">
      <c r="A47" s="315"/>
      <c r="B47" s="341" t="s">
        <v>140</v>
      </c>
      <c r="C47" s="315" t="s">
        <v>143</v>
      </c>
      <c r="D47" s="315"/>
      <c r="E47" s="315"/>
      <c r="F47" s="315"/>
    </row>
    <row r="48" spans="1:10" s="331" customFormat="1" ht="15" x14ac:dyDescent="0.25">
      <c r="A48" s="315"/>
      <c r="B48" s="315" t="s">
        <v>141</v>
      </c>
      <c r="C48" s="342">
        <v>2018</v>
      </c>
      <c r="D48" s="315"/>
      <c r="E48" s="315"/>
      <c r="F48" s="315"/>
    </row>
    <row r="49" spans="1:9" s="331" customFormat="1" ht="15" x14ac:dyDescent="0.25">
      <c r="A49" s="315"/>
      <c r="B49" s="315" t="s">
        <v>142</v>
      </c>
      <c r="C49" s="542" t="s">
        <v>144</v>
      </c>
      <c r="D49" s="542"/>
      <c r="E49" s="542"/>
      <c r="F49" s="542"/>
      <c r="G49" s="542"/>
      <c r="H49" s="542"/>
      <c r="I49" s="542"/>
    </row>
    <row r="50" spans="1:9" s="331" customFormat="1" ht="15" x14ac:dyDescent="0.25"/>
    <row r="51" spans="1:9" s="331" customFormat="1" ht="15" x14ac:dyDescent="0.25"/>
    <row r="52" spans="1:9" s="331" customFormat="1" ht="15" x14ac:dyDescent="0.25"/>
    <row r="53" spans="1:9" s="331" customFormat="1" ht="15" x14ac:dyDescent="0.25"/>
    <row r="54" spans="1:9" s="331" customFormat="1" ht="15" x14ac:dyDescent="0.25"/>
    <row r="55" spans="1:9" s="331" customFormat="1" ht="15" x14ac:dyDescent="0.25"/>
    <row r="56" spans="1:9" s="331" customFormat="1" ht="15" x14ac:dyDescent="0.25"/>
  </sheetData>
  <sheetProtection algorithmName="SHA-512" hashValue="h6ax8GxsdBaWbiN7i4rzp8zYXj0RCAsEN21LWzi2AgLSZHiWazbmw/iyyq9O86Et9FON8VmZoVC6nWdee4G50A==" saltValue="2zWAWcWxsV4GLuwj9QgBAw==" spinCount="100000" sheet="1" objects="1" scenarios="1"/>
  <mergeCells count="7">
    <mergeCell ref="C49:I49"/>
    <mergeCell ref="N5:R6"/>
    <mergeCell ref="G4:L4"/>
    <mergeCell ref="G5:L5"/>
    <mergeCell ref="B1:D1"/>
    <mergeCell ref="B23:C23"/>
    <mergeCell ref="H3:K3"/>
  </mergeCells>
  <hyperlinks>
    <hyperlink ref="D3" r:id="rId1"/>
    <hyperlink ref="B15" location="RLS!A1" display="RLS"/>
    <hyperlink ref="B23:C23" location="'Diagrama de dispersión'!A1" display="Diagrama de dispersión"/>
    <hyperlink ref="C49" r:id="rId2"/>
    <hyperlink ref="B31" location="CC!A1" display="cc"/>
    <hyperlink ref="B29" location="'Tendencia proporciones'!A1" display="Tendencia con proporciones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S223"/>
  <sheetViews>
    <sheetView showGridLines="0" zoomScaleNormal="100" workbookViewId="0">
      <pane ySplit="1" topLeftCell="A2" activePane="bottomLeft" state="frozenSplit"/>
      <selection pane="bottomLeft" activeCell="F40" sqref="F40"/>
    </sheetView>
  </sheetViews>
  <sheetFormatPr baseColWidth="10" defaultRowHeight="12.75" x14ac:dyDescent="0.2"/>
  <cols>
    <col min="1" max="1" width="1.140625" style="85" customWidth="1"/>
    <col min="2" max="2" width="3.140625" style="85" customWidth="1"/>
    <col min="3" max="3" width="14.42578125" style="85" customWidth="1"/>
    <col min="4" max="4" width="13.140625" style="85" customWidth="1"/>
    <col min="5" max="5" width="8.5703125" style="280" customWidth="1"/>
    <col min="6" max="6" width="3.140625" style="280" customWidth="1"/>
    <col min="7" max="7" width="3.28515625" style="221" customWidth="1"/>
    <col min="8" max="8" width="10.28515625" style="85" customWidth="1"/>
    <col min="9" max="9" width="17" style="85" customWidth="1"/>
    <col min="10" max="10" width="12" style="85" customWidth="1"/>
    <col min="11" max="11" width="11.28515625" style="85" customWidth="1"/>
    <col min="12" max="12" width="10.7109375" style="85" customWidth="1"/>
    <col min="13" max="14" width="11.7109375" style="85" customWidth="1"/>
    <col min="15" max="15" width="12.85546875" style="85" customWidth="1"/>
    <col min="16" max="16" width="12.28515625" style="85" customWidth="1"/>
    <col min="17" max="17" width="11.140625" style="85" customWidth="1"/>
    <col min="18" max="18" width="10.140625" style="85" customWidth="1"/>
    <col min="19" max="16384" width="11.42578125" style="85"/>
  </cols>
  <sheetData>
    <row r="1" spans="1:45" s="469" customFormat="1" ht="18.75" customHeight="1" x14ac:dyDescent="0.2">
      <c r="A1" s="462" t="str">
        <f>IF(OR(ISBLANK('!'!A5),ISERROR('!'!A5)),"",'!'!A5)</f>
        <v/>
      </c>
      <c r="B1" s="495" t="str">
        <f>Presentación!E1&amp;"       \"</f>
        <v>Reglin       \</v>
      </c>
      <c r="C1" s="495"/>
      <c r="D1" s="463" t="s">
        <v>173</v>
      </c>
      <c r="E1" s="464"/>
      <c r="F1" s="464"/>
      <c r="G1" s="465"/>
      <c r="H1" s="462"/>
      <c r="I1" s="466"/>
      <c r="J1" s="465"/>
      <c r="K1" s="465"/>
      <c r="L1" s="465"/>
      <c r="M1" s="465"/>
      <c r="N1" s="465"/>
      <c r="O1" s="465"/>
      <c r="P1" s="465"/>
      <c r="Q1" s="465"/>
      <c r="R1" s="467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</row>
    <row r="2" spans="1:45" s="86" customFormat="1" x14ac:dyDescent="0.2">
      <c r="A2" s="496" t="s">
        <v>149</v>
      </c>
      <c r="B2" s="496"/>
      <c r="C2" s="496"/>
      <c r="D2" s="86" t="str">
        <f>IF(OR(ISBLANK('!'!D6),ISERROR('!'!D6)),"",'!'!D6)</f>
        <v/>
      </c>
      <c r="E2" s="281" t="str">
        <f>IF(OR(ISBLANK('!'!L6),ISERROR('!'!L6)),"",'!'!L6)</f>
        <v/>
      </c>
      <c r="F2" s="281"/>
      <c r="G2" s="222" t="str">
        <f>IF(OR(ISBLANK('!'!M6),ISERROR('!'!M6)),"",'!'!M6)</f>
        <v/>
      </c>
      <c r="H2" s="86" t="str">
        <f>IF(OR(ISBLANK('!'!N6),ISERROR('!'!N6)),"",'!'!N6)</f>
        <v/>
      </c>
      <c r="I2" s="86" t="str">
        <f>IF(OR(ISBLANK('!'!O6),ISERROR('!'!O6)),"",'!'!O6)</f>
        <v/>
      </c>
      <c r="J2" s="86" t="str">
        <f>IF(OR(ISBLANK('!'!P6),ISERROR('!'!P6)),"",'!'!P6)</f>
        <v/>
      </c>
      <c r="K2" s="86" t="str">
        <f>IF(OR(ISBLANK('!'!Q6),ISERROR('!'!Q6)),"",'!'!Q6)</f>
        <v/>
      </c>
      <c r="L2" s="86" t="str">
        <f>IF(OR(ISBLANK('!'!R6),ISERROR('!'!R6)),"",'!'!R6)</f>
        <v/>
      </c>
      <c r="M2" s="86" t="str">
        <f>IF(OR(ISBLANK('!'!S6),ISERROR('!'!S6)),"",'!'!S6)</f>
        <v/>
      </c>
      <c r="N2" s="86" t="str">
        <f>IF(OR(ISBLANK('!'!T6),ISERROR('!'!T6)),"",'!'!T6)</f>
        <v/>
      </c>
      <c r="O2" s="86" t="str">
        <f>IF(OR(ISBLANK('!'!U6),ISERROR('!'!U6)),"",'!'!U6)</f>
        <v/>
      </c>
      <c r="P2" s="86" t="str">
        <f>IF(OR(ISBLANK('!'!V6),ISERROR('!'!V6)),"",'!'!V6)</f>
        <v/>
      </c>
      <c r="Q2" s="86" t="str">
        <f>IF(OR(ISBLANK('!'!W6),ISERROR('!'!W6)),"",'!'!W6)</f>
        <v/>
      </c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</row>
    <row r="3" spans="1:45" s="86" customFormat="1" ht="13.5" thickBot="1" x14ac:dyDescent="0.25">
      <c r="A3" s="86" t="str">
        <f>IF(OR(ISBLANK('!'!A7),ISERROR('!'!A7)),"",'!'!A7)</f>
        <v/>
      </c>
      <c r="B3" s="217" t="str">
        <f>IF(OR(ISBLANK('!'!B7),ISERROR('!'!B7)),"",'!'!B7)</f>
        <v>●</v>
      </c>
      <c r="C3" s="501" t="str">
        <f>IF(OR(ISBLANK('!'!C7),ISERROR('!'!C7)),"",'!'!C7)</f>
        <v>Datos</v>
      </c>
      <c r="D3" s="501" t="str">
        <f>IF(OR(ISBLANK('!'!D7),ISERROR('!'!D7)),"",'!'!D7)</f>
        <v/>
      </c>
      <c r="E3" s="281" t="str">
        <f>IF(OR(ISBLANK('!'!L7),ISERROR('!'!L7)),"",'!'!L7)</f>
        <v/>
      </c>
      <c r="F3" s="281"/>
      <c r="G3" s="223" t="str">
        <f>IF(OR(ISBLANK('!'!M7),ISERROR('!'!M7)),"",'!'!M7)</f>
        <v>●</v>
      </c>
      <c r="H3" s="87" t="str">
        <f>IF(OR(ISBLANK('!'!N7),ISERROR('!'!N7)),"",'!'!N7)</f>
        <v>Variables y parámetros de cálculo</v>
      </c>
      <c r="I3" s="88"/>
      <c r="J3" s="88"/>
      <c r="K3" s="88"/>
      <c r="L3" s="88"/>
      <c r="M3" s="88"/>
      <c r="N3" s="507" t="s">
        <v>108</v>
      </c>
      <c r="O3" s="507"/>
      <c r="P3" s="143"/>
      <c r="Q3" s="88" t="str">
        <f>IF(OR(ISBLANK('!'!W7),ISERROR('!'!W7)),"",'!'!W7)</f>
        <v/>
      </c>
      <c r="R3" s="291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</row>
    <row r="4" spans="1:45" s="86" customFormat="1" x14ac:dyDescent="0.2">
      <c r="A4" s="86" t="str">
        <f>IF(OR(ISBLANK('!'!A8),ISERROR('!'!A8)),"",'!'!A8)</f>
        <v/>
      </c>
      <c r="B4" s="89" t="str">
        <f>IF(OR(ISBLANK('!'!B8),ISERROR('!'!B8)),"",'!'!B8)</f>
        <v/>
      </c>
      <c r="C4" s="90" t="str">
        <f>IF(OR(ISBLANK('!'!C8),ISERROR('!'!C8)),"",'!'!C8)</f>
        <v>X</v>
      </c>
      <c r="D4" s="90" t="str">
        <f>IF(OR(ISBLANK('!'!D8),ISERROR('!'!D8)),"",'!'!D8)</f>
        <v>Y</v>
      </c>
      <c r="E4" s="281" t="str">
        <f>IF('!'!Q13=1,RLS!P8,"")</f>
        <v/>
      </c>
      <c r="F4" s="281"/>
      <c r="G4" s="224" t="str">
        <f>IF(OR(ISBLANK('!'!M8),ISERROR('!'!M8)),"",'!'!M8)</f>
        <v/>
      </c>
      <c r="H4" s="92" t="str">
        <f>IF(OR(ISBLANK('!'!N8),ISERROR('!'!N8)),"",'!'!N8)</f>
        <v>Var 1:</v>
      </c>
      <c r="I4" s="503" t="s">
        <v>119</v>
      </c>
      <c r="J4" s="504"/>
      <c r="K4" s="504"/>
      <c r="L4" s="504"/>
      <c r="M4" s="504"/>
      <c r="N4" s="508" t="str">
        <f>'!'!T8</f>
        <v>Variable explicativa (X):</v>
      </c>
      <c r="O4" s="508"/>
      <c r="P4" s="289" t="s">
        <v>55</v>
      </c>
      <c r="Q4" s="344" t="str">
        <f>IF(P4=H4,I4,I5)</f>
        <v>Días</v>
      </c>
      <c r="R4" s="190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</row>
    <row r="5" spans="1:45" s="91" customFormat="1" x14ac:dyDescent="0.2">
      <c r="A5" s="91" t="str">
        <f>IF(OR(ISBLANK('!'!A9),ISERROR('!'!A9)),"",'!'!A9)</f>
        <v/>
      </c>
      <c r="B5" s="85" t="str">
        <f>IF(OR(ISBLANK('!'!B9),ISERROR('!'!B9)),"",'!'!B9)</f>
        <v/>
      </c>
      <c r="C5" s="502" t="s">
        <v>111</v>
      </c>
      <c r="D5" s="502" t="str">
        <f>IF(OR(ISBLANK('!'!D9),ISERROR('!'!D9)),"",'!'!D9)</f>
        <v>Diámetro</v>
      </c>
      <c r="E5" s="282" t="str">
        <f>IF(OR(ISBLANK('!'!L9),ISERROR('!'!L9)),"",'!'!L9)</f>
        <v/>
      </c>
      <c r="F5" s="282"/>
      <c r="G5" s="224" t="str">
        <f>IF(OR(ISBLANK('!'!M9),ISERROR('!'!M9)),"",'!'!M9)</f>
        <v/>
      </c>
      <c r="H5" s="92" t="str">
        <f>IF(OR(ISBLANK('!'!N9),ISERROR('!'!N9)),"",'!'!N9)</f>
        <v>Var 2:</v>
      </c>
      <c r="I5" s="505" t="s">
        <v>120</v>
      </c>
      <c r="J5" s="506"/>
      <c r="K5" s="506"/>
      <c r="L5" s="506"/>
      <c r="M5" s="506"/>
      <c r="N5" s="508" t="str">
        <f>'!'!T9</f>
        <v>Variable explicada (Y):</v>
      </c>
      <c r="O5" s="508"/>
      <c r="P5" s="345" t="str">
        <f>IF(P4='!'!AB2,'!'!AB3,'!'!AB2)</f>
        <v>Var 2:</v>
      </c>
      <c r="Q5" s="346" t="str">
        <f>IF(P5=H5,I5,I4)</f>
        <v>Diámetro</v>
      </c>
      <c r="R5" s="190"/>
      <c r="S5" s="186"/>
      <c r="T5" s="284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</row>
    <row r="6" spans="1:45" x14ac:dyDescent="0.2">
      <c r="A6" s="85" t="str">
        <f>IF(OR(ISBLANK('!'!A10),ISERROR('!'!A10)),"",'!'!A10)</f>
        <v/>
      </c>
      <c r="B6" s="85" t="str">
        <f>IF(OR(ISBLANK('!'!B10),ISERROR('!'!B10)),"",'!'!B10)</f>
        <v/>
      </c>
      <c r="C6" s="502" t="str">
        <f>IF(OR(ISBLANK('!'!C10),ISERROR('!'!C10)),"",'!'!C10)</f>
        <v/>
      </c>
      <c r="D6" s="502" t="str">
        <f>IF(OR(ISBLANK('!'!D10),ISERROR('!'!D10)),"",'!'!D10)</f>
        <v/>
      </c>
      <c r="E6" s="282" t="str">
        <f>IF(OR(ISBLANK('!'!L10),ISERROR('!'!L10)),"",'!'!L10)</f>
        <v/>
      </c>
      <c r="F6" s="282"/>
      <c r="G6" s="221" t="str">
        <f>IF(OR(ISBLANK('!'!M10),ISERROR('!'!M10)),"",'!'!M10)</f>
        <v/>
      </c>
      <c r="H6" s="91" t="str">
        <f>IF(OR(ISBLANK('!'!N10),ISERROR('!'!N10)),"",'!'!N10)</f>
        <v/>
      </c>
      <c r="I6" s="91" t="str">
        <f>IF(OR(ISBLANK('!'!O10),ISERROR('!'!O10)),"",'!'!O10)</f>
        <v/>
      </c>
      <c r="J6" s="91" t="str">
        <f>IF(OR(ISBLANK('!'!P10),ISERROR('!'!P10)),"",'!'!P10)</f>
        <v/>
      </c>
      <c r="K6" s="91" t="str">
        <f>IF(OR(ISBLANK('!'!Q10),ISERROR('!'!Q10)),"",'!'!Q10)</f>
        <v/>
      </c>
      <c r="L6" s="91" t="str">
        <f>IF(OR(ISBLANK('!'!R10),ISERROR('!'!R10)),"",'!'!R10)</f>
        <v/>
      </c>
      <c r="M6" s="91" t="str">
        <f>IF(OR(ISBLANK('!'!S10),ISERROR('!'!S10)),"",'!'!S10)</f>
        <v/>
      </c>
      <c r="O6" s="95"/>
      <c r="P6" s="123" t="str">
        <f>IF(OR(ISBLANK('!'!O12),ISERROR('!'!O12)),"",'!'!O12)</f>
        <v/>
      </c>
      <c r="Q6" s="123" t="str">
        <f>IF(OR(ISBLANK('!'!P12),ISERROR('!'!P12)),"",'!'!P12)</f>
        <v/>
      </c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</row>
    <row r="7" spans="1:45" ht="12.75" customHeight="1" x14ac:dyDescent="0.2">
      <c r="A7" s="85">
        <f>IF(OR(ISBLANK('!'!A11),ISERROR('!'!A11)),"",'!'!A11)</f>
        <v>1</v>
      </c>
      <c r="B7" s="93">
        <f>IF(OR(ISBLANK('!'!B11),ISERROR('!'!B11)),"",'!'!B11)</f>
        <v>1</v>
      </c>
      <c r="C7" s="306">
        <v>26</v>
      </c>
      <c r="D7" s="227">
        <v>2.2999999999999998</v>
      </c>
      <c r="E7" s="280" t="str">
        <f>IF('!'!$Q$13=1,'!'!F11,"")</f>
        <v/>
      </c>
      <c r="G7" s="225" t="str">
        <f>IF(OR(ISBLANK('!'!M11),ISERROR('!'!M11)),"",'!'!M11)</f>
        <v/>
      </c>
      <c r="H7" s="94" t="str">
        <f>IF(OR(ISBLANK('!'!N12),ISERROR('!'!N12)),"",'!'!N12)</f>
        <v>Nivel de confianza para los intervalos</v>
      </c>
      <c r="K7" s="33">
        <v>0.95</v>
      </c>
      <c r="L7" s="91"/>
      <c r="M7" s="91"/>
      <c r="N7" s="91"/>
      <c r="O7" s="123" t="str">
        <f>IF(OR(ISBLANK('!'!N13),ISERROR('!'!N13)),"",'!'!N13)</f>
        <v>Contrastar homogeneidad:</v>
      </c>
      <c r="P7" s="285" t="s">
        <v>102</v>
      </c>
      <c r="Q7" s="264"/>
      <c r="R7" s="347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8"/>
      <c r="AH7" s="188"/>
      <c r="AI7" s="186"/>
      <c r="AJ7" s="186"/>
      <c r="AK7" s="186"/>
      <c r="AL7" s="188"/>
      <c r="AM7" s="186"/>
      <c r="AN7" s="186"/>
      <c r="AO7" s="186"/>
      <c r="AP7" s="186"/>
      <c r="AQ7" s="186"/>
      <c r="AR7" s="186"/>
      <c r="AS7" s="186"/>
    </row>
    <row r="8" spans="1:45" ht="12.75" customHeight="1" x14ac:dyDescent="0.2">
      <c r="A8" s="85">
        <f>IF(OR(ISBLANK('!'!A12),ISERROR('!'!A12)),"",'!'!A12)</f>
        <v>2</v>
      </c>
      <c r="B8" s="93">
        <f>IF(OR(ISBLANK('!'!B12),ISERROR('!'!B12)),"",'!'!B12)</f>
        <v>2</v>
      </c>
      <c r="C8" s="306">
        <v>26</v>
      </c>
      <c r="D8" s="227">
        <v>4.8</v>
      </c>
      <c r="E8" s="280" t="str">
        <f>IF('!'!$Q$13=1,'!'!F12,"")</f>
        <v/>
      </c>
      <c r="G8" s="221" t="str">
        <f>IF(OR(ISBLANK('!'!M12),ISERROR('!'!M12)),"",'!'!M12)</f>
        <v/>
      </c>
      <c r="L8" s="85" t="str">
        <f>IF(OR(ISBLANK('!'!R12),ISERROR('!'!R12)),"",'!'!R12)</f>
        <v/>
      </c>
      <c r="O8" s="96" t="str">
        <f>IF(OR(ISBLANK('!'!S12),ISERROR('!'!S12)),"",'!'!S12)</f>
        <v>Sentido de la diferencia:</v>
      </c>
      <c r="P8" s="285" t="s">
        <v>105</v>
      </c>
      <c r="Q8" s="118"/>
      <c r="R8" s="348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295"/>
      <c r="AH8" s="295"/>
      <c r="AI8" s="186"/>
      <c r="AJ8" s="186"/>
      <c r="AK8" s="186"/>
      <c r="AL8" s="295"/>
      <c r="AM8" s="186"/>
      <c r="AN8" s="186"/>
      <c r="AO8" s="186"/>
      <c r="AP8" s="186"/>
      <c r="AQ8" s="186"/>
      <c r="AR8" s="186"/>
      <c r="AS8" s="186"/>
    </row>
    <row r="9" spans="1:45" ht="12.75" customHeight="1" x14ac:dyDescent="0.2">
      <c r="A9" s="85">
        <f>IF(OR(ISBLANK('!'!A13),ISERROR('!'!A13)),"",'!'!A13)</f>
        <v>3</v>
      </c>
      <c r="B9" s="93">
        <f>IF(OR(ISBLANK('!'!B13),ISERROR('!'!B13)),"",'!'!B13)</f>
        <v>3</v>
      </c>
      <c r="C9" s="306">
        <v>30</v>
      </c>
      <c r="D9" s="227">
        <v>3.6</v>
      </c>
      <c r="E9" s="280" t="str">
        <f>IF('!'!$Q$13=1,'!'!F13,"")</f>
        <v/>
      </c>
      <c r="G9" s="225" t="str">
        <f>IF(OR(ISBLANK('!'!M13),ISERROR('!'!M13)),"",'!'!M13)</f>
        <v/>
      </c>
      <c r="I9" s="85" t="str">
        <f>IF(OR(ISBLANK('!'!O13),ISERROR('!'!O13)),"",'!'!O13)</f>
        <v/>
      </c>
      <c r="J9" s="85" t="str">
        <f>IF(OR(ISBLANK('!'!P13),ISERROR('!'!P13)),"",'!'!P13)</f>
        <v/>
      </c>
      <c r="M9" s="91" t="str">
        <f>IF(OR(ISBLANK('!'!S13),ISERROR('!'!S13)),"",'!'!S13)</f>
        <v/>
      </c>
      <c r="O9" s="91"/>
      <c r="P9" s="91"/>
      <c r="Q9" s="91" t="str">
        <f>IF(OR(ISBLANK('!'!W13),ISERROR('!'!W13)),"",'!'!W13)</f>
        <v/>
      </c>
      <c r="R9" s="91" t="str">
        <f>IF(OR(ISBLANK('!'!X13),ISERROR('!'!X13)),"",'!'!X13)</f>
        <v/>
      </c>
      <c r="S9" s="91" t="str">
        <f>IF(OR(ISBLANK('!'!Y13),ISERROR('!'!Y13)),"",'!'!Y13)</f>
        <v/>
      </c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9"/>
      <c r="AH9" s="189"/>
      <c r="AI9" s="189"/>
      <c r="AJ9" s="189"/>
      <c r="AK9" s="189"/>
      <c r="AL9" s="189"/>
      <c r="AM9" s="295"/>
      <c r="AN9" s="295"/>
      <c r="AO9" s="295"/>
      <c r="AP9" s="295"/>
      <c r="AQ9" s="186"/>
      <c r="AR9" s="186"/>
      <c r="AS9" s="186"/>
    </row>
    <row r="10" spans="1:45" ht="12.75" customHeight="1" thickBot="1" x14ac:dyDescent="0.25">
      <c r="A10" s="85">
        <f>IF(OR(ISBLANK('!'!A14),ISERROR('!'!A14)),"",'!'!A14)</f>
        <v>4</v>
      </c>
      <c r="B10" s="93">
        <f>IF(OR(ISBLANK('!'!B14),ISERROR('!'!B14)),"",'!'!B14)</f>
        <v>4</v>
      </c>
      <c r="C10" s="306">
        <v>33</v>
      </c>
      <c r="D10" s="227">
        <v>13.7</v>
      </c>
      <c r="E10" s="280" t="str">
        <f>IF('!'!$Q$13=1,'!'!F14,"")</f>
        <v/>
      </c>
      <c r="G10" s="225" t="str">
        <f>IF(OR(ISBLANK('!'!M14),ISERROR('!'!M14)),"",'!'!M14)</f>
        <v>●</v>
      </c>
      <c r="H10" s="87" t="str">
        <f>"Medidas descriptivas "&amp;C4&amp;", "&amp;D4&amp;", "&amp;Q8</f>
        <v xml:space="preserve">Medidas descriptivas X, Y, </v>
      </c>
      <c r="I10" s="87"/>
      <c r="J10" s="87"/>
      <c r="K10" s="88"/>
      <c r="L10" s="88"/>
      <c r="M10" s="88"/>
      <c r="N10" s="88"/>
      <c r="O10" s="88"/>
      <c r="P10" s="88"/>
      <c r="Q10" s="88"/>
      <c r="R10" s="292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90"/>
      <c r="AH10" s="190"/>
      <c r="AI10" s="186"/>
      <c r="AJ10" s="186"/>
      <c r="AK10" s="186"/>
      <c r="AL10" s="190"/>
      <c r="AM10" s="186"/>
      <c r="AN10" s="186"/>
      <c r="AO10" s="186"/>
      <c r="AP10" s="186"/>
      <c r="AQ10" s="186"/>
      <c r="AR10" s="186"/>
      <c r="AS10" s="186"/>
    </row>
    <row r="11" spans="1:45" ht="12.75" customHeight="1" x14ac:dyDescent="0.2">
      <c r="A11" s="85">
        <f>IF(OR(ISBLANK('!'!A15),ISERROR('!'!A15)),"",'!'!A15)</f>
        <v>5</v>
      </c>
      <c r="B11" s="93">
        <f>IF(OR(ISBLANK('!'!B15),ISERROR('!'!B15)),"",'!'!B15)</f>
        <v>5</v>
      </c>
      <c r="C11" s="306">
        <v>33</v>
      </c>
      <c r="D11" s="227">
        <v>12.7</v>
      </c>
      <c r="E11" s="280" t="str">
        <f>IF('!'!$Q$13=1,'!'!F15,"")</f>
        <v/>
      </c>
      <c r="G11" s="225" t="str">
        <f>IF(OR(ISBLANK('!'!M15),ISERROR('!'!M15)),"",'!'!M15)</f>
        <v/>
      </c>
      <c r="H11" s="299" t="str">
        <f>IF(OR(ISBLANK('!'!N15),ISERROR('!'!N15)),"",'!'!N15)</f>
        <v/>
      </c>
      <c r="I11" s="96" t="str">
        <f>IF(OR(ISBLANK('!'!Q15),ISERROR('!'!Q15)),"",'!'!Q15)</f>
        <v>n =</v>
      </c>
      <c r="J11" s="207">
        <f>IF(OR(ISBLANK('!'!Q16),ISERROR('!'!Q16)),"",'!'!Q16)</f>
        <v>27</v>
      </c>
      <c r="K11" s="96" t="str">
        <f>IF(OR(ISBLANK('!'!R15),ISERROR('!'!R15)),"",'!'!R15)</f>
        <v>Suma</v>
      </c>
      <c r="L11" s="96" t="str">
        <f>IF(OR(ISBLANK('!'!S15),ISERROR('!'!S15)),"",'!'!S15)</f>
        <v>Media</v>
      </c>
      <c r="M11" s="96" t="str">
        <f>IF(OR(ISBLANK('!'!T15),ISERROR('!'!T15)),"",'!'!T15)</f>
        <v>Var</v>
      </c>
      <c r="N11" s="96" t="str">
        <f>IF(OR(ISBLANK('!'!U15),ISERROR('!'!U15)),"",'!'!U15)</f>
        <v>DT</v>
      </c>
      <c r="O11" s="109" t="str">
        <f>IF(OR(ISBLANK('!'!V15),ISERROR('!'!V15)),"",'!'!V15)</f>
        <v>min</v>
      </c>
      <c r="P11" s="109" t="str">
        <f>IF(OR(ISBLANK('!'!W15),ISERROR('!'!W15)),"",'!'!W15)</f>
        <v>max</v>
      </c>
      <c r="Q11" s="109" t="str">
        <f>IF(OR(ISBLANK('!'!X15),ISERROR('!'!X15)),"",'!'!X15)</f>
        <v>CV(%)</v>
      </c>
      <c r="R11" s="91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90"/>
      <c r="AH11" s="190"/>
      <c r="AI11" s="186"/>
      <c r="AJ11" s="186"/>
      <c r="AK11" s="186"/>
      <c r="AL11" s="190"/>
      <c r="AM11" s="186"/>
      <c r="AN11" s="186"/>
      <c r="AO11" s="186"/>
      <c r="AP11" s="186"/>
      <c r="AQ11" s="186"/>
      <c r="AR11" s="186"/>
      <c r="AS11" s="186"/>
    </row>
    <row r="12" spans="1:45" ht="12.75" customHeight="1" x14ac:dyDescent="0.2">
      <c r="A12" s="85">
        <f>IF(OR(ISBLANK('!'!A16),ISERROR('!'!A16)),"",'!'!A16)</f>
        <v>6</v>
      </c>
      <c r="B12" s="93">
        <f>IF(OR(ISBLANK('!'!B16),ISERROR('!'!B16)),"",'!'!B16)</f>
        <v>6</v>
      </c>
      <c r="C12" s="306">
        <v>35</v>
      </c>
      <c r="D12" s="227">
        <v>11.7</v>
      </c>
      <c r="E12" s="280" t="str">
        <f>IF('!'!$Q$13=1,'!'!F16,"")</f>
        <v/>
      </c>
      <c r="G12" s="225" t="str">
        <f>IF(OR(ISBLANK('!'!M16),ISERROR('!'!M16)),"",'!'!M16)</f>
        <v/>
      </c>
      <c r="H12" s="509" t="str">
        <f>IF(OR(ISBLANK('!'!N16),ISERROR('!'!N16)),"",'!'!N16)</f>
        <v>Días</v>
      </c>
      <c r="I12" s="509" t="str">
        <f>IF(OR(ISBLANK('!'!O16),ISERROR('!'!O16)),"",'!'!O16)</f>
        <v/>
      </c>
      <c r="J12" s="509" t="str">
        <f>IF(OR(ISBLANK('!'!P16),ISERROR('!'!P16)),"",'!'!P16)</f>
        <v/>
      </c>
      <c r="K12" s="97">
        <f>IF(OR(ISBLANK('!'!R16),ISERROR('!'!R16)),"",'!'!R16)</f>
        <v>1510</v>
      </c>
      <c r="L12" s="98">
        <f>IF(OR(ISBLANK('!'!S16),ISERROR('!'!S16)),"",'!'!S16)</f>
        <v>55.925925925925924</v>
      </c>
      <c r="M12" s="71">
        <f>IF(OR(ISBLANK('!'!T16),ISERROR('!'!T16)),"",'!'!T16)</f>
        <v>362.99430199430208</v>
      </c>
      <c r="N12" s="71">
        <f>IF(OR(ISBLANK('!'!U16),ISERROR('!'!U16)),"",'!'!U16)</f>
        <v>19.052409348801586</v>
      </c>
      <c r="O12" s="75">
        <f>IF(OR(ISBLANK('!'!V16),ISERROR('!'!V16)),"",'!'!V16)</f>
        <v>26</v>
      </c>
      <c r="P12" s="75">
        <f>IF(OR(ISBLANK('!'!W16),ISERROR('!'!W16)),"",'!'!W16)</f>
        <v>86</v>
      </c>
      <c r="Q12" s="205">
        <f>IF(OR(ISBLANK('!'!X16),ISERROR('!'!X16)),"",'!'!X16)</f>
        <v>34.067222014413431</v>
      </c>
      <c r="R12" s="91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90"/>
      <c r="AH12" s="190"/>
      <c r="AI12" s="186"/>
      <c r="AJ12" s="186"/>
      <c r="AK12" s="186"/>
      <c r="AL12" s="190"/>
      <c r="AM12" s="186"/>
      <c r="AN12" s="186"/>
      <c r="AO12" s="186"/>
      <c r="AP12" s="186"/>
      <c r="AQ12" s="186"/>
      <c r="AR12" s="186"/>
      <c r="AS12" s="186"/>
    </row>
    <row r="13" spans="1:45" ht="12.75" customHeight="1" x14ac:dyDescent="0.2">
      <c r="A13" s="85">
        <f>IF(OR(ISBLANK('!'!A17),ISERROR('!'!A17)),"",'!'!A17)</f>
        <v>7</v>
      </c>
      <c r="B13" s="93">
        <f>IF(OR(ISBLANK('!'!B17),ISERROR('!'!B17)),"",'!'!B17)</f>
        <v>7</v>
      </c>
      <c r="C13" s="306">
        <v>40</v>
      </c>
      <c r="D13" s="227">
        <v>21.6</v>
      </c>
      <c r="E13" s="280" t="str">
        <f>IF('!'!$Q$13=1,'!'!F17,"")</f>
        <v/>
      </c>
      <c r="G13" s="225" t="str">
        <f>IF(OR(ISBLANK('!'!M17),ISERROR('!'!M17)),"",'!'!M17)</f>
        <v/>
      </c>
      <c r="H13" s="509" t="str">
        <f>IF(OR(ISBLANK('!'!N17),ISERROR('!'!N17)),"",'!'!N17)</f>
        <v>Diámetro</v>
      </c>
      <c r="I13" s="509" t="str">
        <f>IF(OR(ISBLANK('!'!O17),ISERROR('!'!O17)),"",'!'!O17)</f>
        <v/>
      </c>
      <c r="J13" s="510" t="str">
        <f>IF(OR(ISBLANK('!'!P17),ISERROR('!'!P17)),"",'!'!P17)</f>
        <v/>
      </c>
      <c r="K13" s="97">
        <f>IF(OR(ISBLANK('!'!R17),ISERROR('!'!R17)),"",'!'!R17)</f>
        <v>810.30000000000007</v>
      </c>
      <c r="L13" s="98">
        <f>IF(OR(ISBLANK('!'!S17),ISERROR('!'!S17)),"",'!'!S17)</f>
        <v>30.011111111111113</v>
      </c>
      <c r="M13" s="71">
        <f>IF(OR(ISBLANK('!'!T17),ISERROR('!'!T17)),"",'!'!T17)</f>
        <v>313.84948717948703</v>
      </c>
      <c r="N13" s="71">
        <f>IF(OR(ISBLANK('!'!U17),ISERROR('!'!U17)),"",'!'!U17)</f>
        <v>17.715797672684317</v>
      </c>
      <c r="O13" s="75">
        <f>IF(OR(ISBLANK('!'!V17),ISERROR('!'!V17)),"",'!'!V17)</f>
        <v>2.2999999999999998</v>
      </c>
      <c r="P13" s="75">
        <f>IF(OR(ISBLANK('!'!W17),ISERROR('!'!W17)),"",'!'!W17)</f>
        <v>62.5</v>
      </c>
      <c r="Q13" s="205">
        <f>IF(OR(ISBLANK('!'!X17),ISERROR('!'!X17)),"",'!'!X17)</f>
        <v>59.030795651299094</v>
      </c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90"/>
      <c r="AH13" s="190"/>
      <c r="AI13" s="186"/>
      <c r="AJ13" s="186"/>
      <c r="AK13" s="186"/>
      <c r="AL13" s="190"/>
      <c r="AM13" s="186"/>
      <c r="AN13" s="186"/>
      <c r="AO13" s="186"/>
      <c r="AP13" s="186"/>
      <c r="AQ13" s="186"/>
      <c r="AR13" s="186"/>
      <c r="AS13" s="186"/>
    </row>
    <row r="14" spans="1:45" ht="12.75" customHeight="1" x14ac:dyDescent="0.2">
      <c r="A14" s="85">
        <f>IF(OR(ISBLANK('!'!A18),ISERROR('!'!A18)),"",'!'!A18)</f>
        <v>8</v>
      </c>
      <c r="B14" s="93">
        <f>IF(OR(ISBLANK('!'!B18),ISERROR('!'!B18)),"",'!'!B18)</f>
        <v>8</v>
      </c>
      <c r="C14" s="306">
        <v>43</v>
      </c>
      <c r="D14" s="227">
        <v>10.7</v>
      </c>
      <c r="E14" s="280" t="str">
        <f>IF('!'!$Q$13=1,'!'!F18,"")</f>
        <v/>
      </c>
      <c r="G14" s="225" t="str">
        <f>IF(OR(ISBLANK('!'!M18),ISERROR('!'!M18)),"",'!'!M18)</f>
        <v/>
      </c>
      <c r="H14" s="513" t="str">
        <f>IF(OR(ISBLANK('!'!N18),ISERROR('!'!N18)),"",'!'!N18)</f>
        <v>Diámetro - Días</v>
      </c>
      <c r="I14" s="513"/>
      <c r="J14" s="513"/>
      <c r="K14" s="170">
        <f>IF(OR(ISBLANK('!'!R18),ISERROR('!'!R18)),"",'!'!R18)</f>
        <v>-699.69999999999993</v>
      </c>
      <c r="L14" s="171">
        <f>IF(OR(ISBLANK('!'!S18),ISERROR('!'!S18)),"",'!'!S18)</f>
        <v>-25.914814814814811</v>
      </c>
      <c r="M14" s="172">
        <f>IF(OR(ISBLANK('!'!T18),ISERROR('!'!T18)),"",'!'!T18)</f>
        <v>30.819002849003272</v>
      </c>
      <c r="N14" s="172">
        <f>IF(OR(ISBLANK('!'!U18),ISERROR('!'!U18)),"",'!'!U18)</f>
        <v>5.5514865440711709</v>
      </c>
      <c r="O14" s="75">
        <f>IF(OR(ISBLANK('!'!V18),ISERROR('!'!V18)),"",'!'!V18)</f>
        <v>-35.299999999999997</v>
      </c>
      <c r="P14" s="75">
        <f>IF(OR(ISBLANK('!'!W18),ISERROR('!'!W18)),"",'!'!W18)</f>
        <v>-18.399999999999999</v>
      </c>
      <c r="Q14" s="206" t="s">
        <v>73</v>
      </c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90"/>
      <c r="AH14" s="190"/>
      <c r="AI14" s="186"/>
      <c r="AJ14" s="186"/>
      <c r="AK14" s="186"/>
      <c r="AL14" s="190"/>
      <c r="AM14" s="186"/>
      <c r="AN14" s="186"/>
      <c r="AO14" s="186"/>
      <c r="AP14" s="186"/>
      <c r="AQ14" s="186"/>
      <c r="AR14" s="186"/>
      <c r="AS14" s="186"/>
    </row>
    <row r="15" spans="1:45" ht="12.75" customHeight="1" x14ac:dyDescent="0.2">
      <c r="A15" s="85">
        <f>IF(OR(ISBLANK('!'!A19),ISERROR('!'!A19)),"",'!'!A19)</f>
        <v>9</v>
      </c>
      <c r="B15" s="93">
        <f>IF(OR(ISBLANK('!'!B19),ISERROR('!'!B19)),"",'!'!B19)</f>
        <v>9</v>
      </c>
      <c r="C15" s="306">
        <v>44</v>
      </c>
      <c r="D15" s="227">
        <v>20.5</v>
      </c>
      <c r="E15" s="280" t="str">
        <f>IF('!'!$Q$13=1,'!'!F19,"")</f>
        <v/>
      </c>
      <c r="H15" s="91"/>
      <c r="I15" s="91"/>
      <c r="J15" s="91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90"/>
      <c r="AH15" s="190"/>
      <c r="AI15" s="186"/>
      <c r="AJ15" s="186"/>
      <c r="AK15" s="186"/>
      <c r="AL15" s="190"/>
      <c r="AM15" s="186"/>
      <c r="AN15" s="186"/>
      <c r="AO15" s="186"/>
      <c r="AP15" s="186"/>
      <c r="AQ15" s="186"/>
      <c r="AR15" s="186"/>
      <c r="AS15" s="186"/>
    </row>
    <row r="16" spans="1:45" ht="12.75" customHeight="1" thickBot="1" x14ac:dyDescent="0.25">
      <c r="A16" s="85">
        <f>IF(OR(ISBLANK('!'!A20),ISERROR('!'!A20)),"",'!'!A20)</f>
        <v>10</v>
      </c>
      <c r="B16" s="93">
        <f>IF(OR(ISBLANK('!'!B20),ISERROR('!'!B20)),"",'!'!B20)</f>
        <v>10</v>
      </c>
      <c r="C16" s="306">
        <v>49</v>
      </c>
      <c r="D16" s="227">
        <v>28.9</v>
      </c>
      <c r="E16" s="280" t="str">
        <f>IF('!'!$Q$13=1,'!'!F20,"")</f>
        <v/>
      </c>
      <c r="G16" s="225" t="str">
        <f>IF(OR(ISBLANK('!'!M19),ISERROR('!'!M19)),"",'!'!M19)</f>
        <v>●</v>
      </c>
      <c r="H16" s="87" t="str">
        <f>'!'!N19</f>
        <v>Inferencia medias</v>
      </c>
      <c r="I16" s="88"/>
      <c r="J16" s="143" t="str">
        <f>IF(OR(ISBLANK('!'!P19),ISERROR('!'!P19)),"",'!'!P19)</f>
        <v>df</v>
      </c>
      <c r="K16" s="143" t="str">
        <f>IF(OR(ISBLANK('!'!Q19),ISERROR('!'!Q19)),"",'!'!Q19)</f>
        <v>IC-</v>
      </c>
      <c r="L16" s="143" t="str">
        <f>IF(OR(ISBLANK('!'!R19),ISERROR('!'!R19)),"",'!'!R19)</f>
        <v>IC+</v>
      </c>
      <c r="M16" s="143" t="str">
        <f>IF(OR(ISBLANK('!'!S19),ISERROR('!'!S19)),"",'!'!S19)</f>
        <v>d</v>
      </c>
      <c r="N16" s="143" t="str">
        <f>IF(OR(ISBLANK('!'!T19),ISERROR('!'!T19)),"",'!'!T19)</f>
        <v>ES</v>
      </c>
      <c r="O16" s="143" t="str">
        <f>IF(OR(ISBLANK('!'!U19),ISERROR('!'!U19)),"",'!'!U19)</f>
        <v/>
      </c>
      <c r="P16" s="143" t="str">
        <f>IF(OR(ISBLANK('!'!V19),ISERROR('!'!V19)),"",'!'!V19)</f>
        <v/>
      </c>
      <c r="Q16" s="260" t="str">
        <f>IF(OR(ISBLANK('!'!W19),ISERROR('!'!W19)),"",'!'!W19)</f>
        <v>t(0,05)</v>
      </c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90"/>
      <c r="AH16" s="190"/>
      <c r="AI16" s="186"/>
      <c r="AJ16" s="186"/>
      <c r="AK16" s="186"/>
      <c r="AL16" s="190"/>
      <c r="AM16" s="186"/>
      <c r="AN16" s="186"/>
      <c r="AO16" s="186"/>
      <c r="AP16" s="186"/>
      <c r="AQ16" s="186"/>
      <c r="AR16" s="186"/>
      <c r="AS16" s="186"/>
    </row>
    <row r="17" spans="1:45" ht="12.75" customHeight="1" x14ac:dyDescent="0.2">
      <c r="A17" s="85">
        <f>IF(OR(ISBLANK('!'!A21),ISERROR('!'!A21)),"",'!'!A21)</f>
        <v>11</v>
      </c>
      <c r="B17" s="93">
        <f>IF(OR(ISBLANK('!'!B21),ISERROR('!'!B21)),"",'!'!B21)</f>
        <v>11</v>
      </c>
      <c r="C17" s="306">
        <v>49</v>
      </c>
      <c r="D17" s="227">
        <v>15.8</v>
      </c>
      <c r="E17" s="280" t="str">
        <f>IF('!'!$Q$13=1,'!'!F21,"")</f>
        <v/>
      </c>
      <c r="G17" s="225" t="str">
        <f>IF(OR(ISBLANK('!'!M21),ISERROR('!'!M21)),"",'!'!M21)</f>
        <v/>
      </c>
      <c r="H17" s="511" t="str">
        <f>'!'!N20</f>
        <v>Días</v>
      </c>
      <c r="I17" s="511"/>
      <c r="J17" s="91">
        <f>IF(OR(ISBLANK('!'!P20),ISERROR('!'!P20)),"",'!'!P20)</f>
        <v>26</v>
      </c>
      <c r="K17" s="115">
        <f>IF(OR(ISBLANK('!'!Q20),ISERROR('!'!Q20)),"",'!'!Q20)</f>
        <v>48.245471244562658</v>
      </c>
      <c r="L17" s="115">
        <f>IF(OR(ISBLANK('!'!R20),ISERROR('!'!R20)),"",'!'!R20)</f>
        <v>63.606380607289189</v>
      </c>
      <c r="M17" s="209">
        <f>IF(OR(ISBLANK('!'!S20),ISERROR('!'!S20)),"",'!'!S20)</f>
        <v>7.6804546813632673</v>
      </c>
      <c r="N17" s="209">
        <f>IF(OR(ISBLANK('!'!T20),ISERROR('!'!T20)),"",'!'!T20)</f>
        <v>3.736484886557573</v>
      </c>
      <c r="O17" s="123" t="s">
        <v>73</v>
      </c>
      <c r="P17" s="123" t="s">
        <v>73</v>
      </c>
      <c r="Q17" s="262">
        <f>IF(OR(ISBLANK('!'!W20),ISERROR('!'!W20)),"",'!'!W20)</f>
        <v>2.0555294386428731</v>
      </c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90"/>
      <c r="AH17" s="190"/>
      <c r="AI17" s="186"/>
      <c r="AJ17" s="186"/>
      <c r="AK17" s="186"/>
      <c r="AL17" s="190"/>
      <c r="AM17" s="186"/>
      <c r="AN17" s="186"/>
      <c r="AO17" s="186"/>
      <c r="AP17" s="186"/>
      <c r="AQ17" s="186"/>
      <c r="AR17" s="186"/>
      <c r="AS17" s="186"/>
    </row>
    <row r="18" spans="1:45" ht="12.75" customHeight="1" x14ac:dyDescent="0.2">
      <c r="A18" s="85">
        <f>IF(OR(ISBLANK('!'!A22),ISERROR('!'!A22)),"",'!'!A22)</f>
        <v>12</v>
      </c>
      <c r="B18" s="93">
        <f>IF(OR(ISBLANK('!'!B22),ISERROR('!'!B22)),"",'!'!B22)</f>
        <v>12</v>
      </c>
      <c r="C18" s="306">
        <v>51</v>
      </c>
      <c r="D18" s="227">
        <v>21.3</v>
      </c>
      <c r="E18" s="280" t="str">
        <f>IF('!'!$Q$13=1,'!'!F22,"")</f>
        <v/>
      </c>
      <c r="G18" s="225" t="str">
        <f>IF(OR(ISBLANK('!'!M22),ISERROR('!'!M22)),"",'!'!M22)</f>
        <v/>
      </c>
      <c r="H18" s="512" t="str">
        <f>'!'!N21</f>
        <v>Diámetro</v>
      </c>
      <c r="I18" s="512"/>
      <c r="J18" s="163">
        <f>IF(OR(ISBLANK('!'!P21),ISERROR('!'!P21)),"",'!'!P21)</f>
        <v>26</v>
      </c>
      <c r="K18" s="210">
        <f>IF(OR(ISBLANK('!'!Q21),ISERROR('!'!Q21)),"",'!'!Q21)</f>
        <v>22.869474655677124</v>
      </c>
      <c r="L18" s="210">
        <f>IF(OR(ISBLANK('!'!R21),ISERROR('!'!R21)),"",'!'!R21)</f>
        <v>37.152747566545102</v>
      </c>
      <c r="M18" s="211">
        <f>IF(OR(ISBLANK('!'!S21),ISERROR('!'!S21)),"",'!'!S21)</f>
        <v>7.1416364554339884</v>
      </c>
      <c r="N18" s="211">
        <f>IF(OR(ISBLANK('!'!T21),ISERROR('!'!T21)),"",'!'!T21)</f>
        <v>3.4743537704568839</v>
      </c>
      <c r="O18" s="123" t="s">
        <v>73</v>
      </c>
      <c r="P18" s="123" t="s">
        <v>73</v>
      </c>
      <c r="Q18" s="262">
        <f>IF(OR(ISBLANK('!'!W21),ISERROR('!'!W21)),"",'!'!W21)</f>
        <v>2.0555294386428731</v>
      </c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90"/>
      <c r="AH18" s="190"/>
      <c r="AI18" s="186"/>
      <c r="AJ18" s="186"/>
      <c r="AK18" s="186"/>
      <c r="AL18" s="190"/>
      <c r="AM18" s="186"/>
      <c r="AN18" s="186"/>
      <c r="AO18" s="186"/>
      <c r="AP18" s="186"/>
      <c r="AQ18" s="186"/>
      <c r="AR18" s="186"/>
      <c r="AS18" s="186"/>
    </row>
    <row r="19" spans="1:45" ht="12.75" customHeight="1" x14ac:dyDescent="0.2">
      <c r="A19" s="85">
        <f>IF(OR(ISBLANK('!'!A23),ISERROR('!'!A23)),"",'!'!A23)</f>
        <v>13</v>
      </c>
      <c r="B19" s="93">
        <f>IF(OR(ISBLANK('!'!B23),ISERROR('!'!B23)),"",'!'!B23)</f>
        <v>13</v>
      </c>
      <c r="C19" s="306">
        <v>54</v>
      </c>
      <c r="D19" s="227">
        <v>34.6</v>
      </c>
      <c r="E19" s="280" t="str">
        <f>IF('!'!$Q$13=1,'!'!F23,"")</f>
        <v/>
      </c>
      <c r="G19" s="225" t="str">
        <f>IF(OR(ISBLANK('!'!M23),ISERROR('!'!M23)),"",'!'!M23)</f>
        <v/>
      </c>
      <c r="H19" s="509" t="str">
        <f>'!'!N22</f>
        <v/>
      </c>
      <c r="I19" s="514"/>
      <c r="J19" s="259" t="str">
        <f>IF(OR(ISBLANK('!'!P22),ISERROR('!'!P22),('!'!$Q$13&lt;&gt;1)),"",'!'!P22)</f>
        <v/>
      </c>
      <c r="K19" s="218" t="str">
        <f>IF(OR(ISBLANK('!'!Q22),ISERROR('!'!Q22),('!'!$Q$13&lt;&gt;1)),"",'!'!Q22)</f>
        <v/>
      </c>
      <c r="L19" s="218" t="str">
        <f>IF(OR(ISBLANK('!'!R22),ISERROR('!'!R22),('!'!$Q$13&lt;&gt;1)),"",'!'!R22)</f>
        <v/>
      </c>
      <c r="M19" s="219" t="str">
        <f>IF(OR(ISBLANK('!'!S22),ISERROR('!'!S22),('!'!$Q$13&lt;&gt;1)),"",'!'!S22)</f>
        <v/>
      </c>
      <c r="N19" s="219" t="str">
        <f>IF(OR(ISBLANK('!'!T22),ISERROR('!'!T22),('!'!$Q$13&lt;&gt;1)),"",'!'!T22)</f>
        <v/>
      </c>
      <c r="O19" s="219" t="str">
        <f>IF(OR(ISBLANK('!'!U22),ISERROR('!'!U22),('!'!$Q$13&lt;&gt;1)),"",'!'!U22)</f>
        <v/>
      </c>
      <c r="P19" s="219" t="str">
        <f>IF(OR(ISBLANK('!'!V22),ISERROR('!'!V22),('!'!$Q$13&lt;&gt;1)),"",'!'!V22)</f>
        <v/>
      </c>
      <c r="Q19" s="261" t="str">
        <f>IF(OR(ISBLANK('!'!W22),ISERROR('!'!W22),('!'!$Q$13&lt;&gt;1)),"",'!'!W22)</f>
        <v/>
      </c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90"/>
      <c r="AH19" s="190"/>
      <c r="AI19" s="186"/>
      <c r="AJ19" s="186"/>
      <c r="AK19" s="186"/>
      <c r="AL19" s="190"/>
      <c r="AM19" s="186"/>
      <c r="AN19" s="186"/>
      <c r="AO19" s="186"/>
      <c r="AP19" s="186"/>
      <c r="AQ19" s="186"/>
      <c r="AR19" s="186"/>
      <c r="AS19" s="186"/>
    </row>
    <row r="20" spans="1:45" ht="12.75" customHeight="1" x14ac:dyDescent="0.2">
      <c r="A20" s="85">
        <f>IF(OR(ISBLANK('!'!A24),ISERROR('!'!A24)),"",'!'!A24)</f>
        <v>14</v>
      </c>
      <c r="B20" s="93">
        <f>IF(OR(ISBLANK('!'!B24),ISERROR('!'!B24)),"",'!'!B24)</f>
        <v>14</v>
      </c>
      <c r="C20" s="306">
        <v>54</v>
      </c>
      <c r="D20" s="227">
        <v>22.1</v>
      </c>
      <c r="E20" s="280" t="str">
        <f>IF('!'!$Q$13=1,'!'!F24,"")</f>
        <v/>
      </c>
      <c r="H20" s="311" t="str">
        <f>'!'!N23</f>
        <v/>
      </c>
      <c r="I20" s="311"/>
      <c r="J20" s="311"/>
      <c r="K20" s="311"/>
      <c r="L20" s="311"/>
      <c r="M20" s="311"/>
      <c r="N20" s="311"/>
      <c r="O20" s="311"/>
      <c r="P20" s="311"/>
      <c r="Q20" s="311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90"/>
      <c r="AH20" s="190"/>
      <c r="AI20" s="186"/>
      <c r="AJ20" s="186"/>
      <c r="AK20" s="186"/>
      <c r="AL20" s="190"/>
      <c r="AM20" s="186"/>
      <c r="AN20" s="186"/>
      <c r="AO20" s="186"/>
      <c r="AP20" s="186"/>
      <c r="AQ20" s="186"/>
      <c r="AR20" s="186"/>
      <c r="AS20" s="186"/>
    </row>
    <row r="21" spans="1:45" ht="12.75" customHeight="1" x14ac:dyDescent="0.2">
      <c r="A21" s="85">
        <f>IF(OR(ISBLANK('!'!A25),ISERROR('!'!A25)),"",'!'!A25)</f>
        <v>15</v>
      </c>
      <c r="B21" s="93">
        <f>IF(OR(ISBLANK('!'!B25),ISERROR('!'!B25)),"",'!'!B25)</f>
        <v>15</v>
      </c>
      <c r="C21" s="306">
        <v>54</v>
      </c>
      <c r="D21" s="227">
        <v>35.299999999999997</v>
      </c>
      <c r="E21" s="280" t="str">
        <f>IF('!'!$Q$13=1,'!'!F25,"")</f>
        <v/>
      </c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90"/>
      <c r="AH21" s="190"/>
      <c r="AI21" s="186"/>
      <c r="AJ21" s="186"/>
      <c r="AK21" s="186"/>
      <c r="AL21" s="190"/>
      <c r="AM21" s="186"/>
      <c r="AN21" s="186"/>
      <c r="AO21" s="186"/>
      <c r="AP21" s="186"/>
      <c r="AQ21" s="186"/>
      <c r="AR21" s="186"/>
      <c r="AS21" s="186"/>
    </row>
    <row r="22" spans="1:45" ht="12.75" customHeight="1" thickBot="1" x14ac:dyDescent="0.25">
      <c r="A22" s="85">
        <f>IF(OR(ISBLANK('!'!A26),ISERROR('!'!A26)),"",'!'!A26)</f>
        <v>16</v>
      </c>
      <c r="B22" s="93">
        <f>IF(OR(ISBLANK('!'!B26),ISERROR('!'!B26)),"",'!'!B26)</f>
        <v>16</v>
      </c>
      <c r="C22" s="306">
        <v>61</v>
      </c>
      <c r="D22" s="227">
        <v>39.1</v>
      </c>
      <c r="E22" s="280" t="str">
        <f>IF('!'!$Q$13=1,'!'!F26,"")</f>
        <v/>
      </c>
      <c r="G22" s="225" t="str">
        <f>IF(OR(ISBLANK('!'!M24),ISERROR('!'!M24)),"",'!'!M24)</f>
        <v>●</v>
      </c>
      <c r="H22" s="87" t="str">
        <f>IF(OR(ISBLANK('!'!N24),ISERROR('!'!N24)),"",'!'!N24)</f>
        <v>Cálculos intermedios</v>
      </c>
      <c r="I22" s="88"/>
      <c r="J22" s="88"/>
      <c r="K22" s="88"/>
      <c r="L22" s="88"/>
      <c r="M22" s="88"/>
      <c r="N22" s="88"/>
      <c r="O22" s="88"/>
      <c r="P22" s="88"/>
      <c r="Q22" s="88"/>
      <c r="R22" s="292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90"/>
      <c r="AH22" s="190"/>
      <c r="AI22" s="186"/>
      <c r="AJ22" s="186"/>
      <c r="AK22" s="186"/>
      <c r="AL22" s="190"/>
      <c r="AM22" s="186"/>
      <c r="AN22" s="186"/>
      <c r="AO22" s="186"/>
      <c r="AP22" s="186"/>
      <c r="AQ22" s="186"/>
      <c r="AR22" s="186"/>
      <c r="AS22" s="186"/>
    </row>
    <row r="23" spans="1:45" ht="12.75" customHeight="1" x14ac:dyDescent="0.2">
      <c r="A23" s="85">
        <f>IF(OR(ISBLANK('!'!A27),ISERROR('!'!A27)),"",'!'!A27)</f>
        <v>17</v>
      </c>
      <c r="B23" s="93">
        <f>IF(OR(ISBLANK('!'!B27),ISERROR('!'!B27)),"",'!'!B27)</f>
        <v>17</v>
      </c>
      <c r="C23" s="306">
        <v>64</v>
      </c>
      <c r="D23" s="227">
        <v>30.8</v>
      </c>
      <c r="E23" s="280" t="str">
        <f>IF('!'!$Q$13=1,'!'!F27,"")</f>
        <v/>
      </c>
      <c r="G23" s="225" t="str">
        <f>IF(OR(ISBLANK('!'!M26),ISERROR('!'!M26)),"",'!'!M26)</f>
        <v/>
      </c>
      <c r="H23" s="99" t="str">
        <f>IF(OR(ISBLANK('!'!N25),ISERROR('!'!N25)),"",'!'!N25)</f>
        <v>Sumas</v>
      </c>
      <c r="I23" s="100" t="str">
        <f>IF(OR(ISBLANK('!'!O25),ISERROR('!'!O25)),"",'!'!O25)</f>
        <v/>
      </c>
      <c r="J23" s="101" t="str">
        <f>IF(OR(ISBLANK('!'!P25),ISERROR('!'!P25)),"",'!'!P25)</f>
        <v/>
      </c>
      <c r="L23" s="298" t="str">
        <f>IF(OR(ISBLANK('!'!Q25),ISERROR('!'!Q25)),"",'!'!Q25)</f>
        <v>Variabilidad</v>
      </c>
      <c r="M23" s="515" t="str">
        <f>IF(OR(ISBLANK('!'!S25),ISERROR('!'!S25)),"",'!'!S25)</f>
        <v>(numeradores de varianzas y covarianza)</v>
      </c>
      <c r="N23" s="515"/>
      <c r="O23" s="515"/>
      <c r="P23" s="91" t="str">
        <f>IF(OR(ISBLANK('!'!V25),ISERROR('!'!V25)),"",'!'!V25)</f>
        <v/>
      </c>
      <c r="Q23" s="85" t="str">
        <f>IF(OR(ISBLANK('!'!#REF!),ISERROR('!'!#REF!)),"",'!'!#REF!)</f>
        <v/>
      </c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90"/>
      <c r="AH23" s="190"/>
      <c r="AI23" s="186"/>
      <c r="AJ23" s="186"/>
      <c r="AK23" s="186"/>
      <c r="AL23" s="190"/>
      <c r="AM23" s="186"/>
      <c r="AN23" s="186"/>
      <c r="AO23" s="186"/>
      <c r="AP23" s="186"/>
      <c r="AQ23" s="186"/>
      <c r="AR23" s="186"/>
      <c r="AS23" s="186"/>
    </row>
    <row r="24" spans="1:45" ht="12.75" customHeight="1" x14ac:dyDescent="0.2">
      <c r="A24" s="85">
        <f>IF(OR(ISBLANK('!'!A28),ISERROR('!'!A28)),"",'!'!A28)</f>
        <v>18</v>
      </c>
      <c r="B24" s="93">
        <f>IF(OR(ISBLANK('!'!B28),ISERROR('!'!B28)),"",'!'!B28)</f>
        <v>18</v>
      </c>
      <c r="C24" s="306">
        <v>65</v>
      </c>
      <c r="D24" s="227">
        <v>39.200000000000003</v>
      </c>
      <c r="E24" s="280" t="str">
        <f>IF('!'!$Q$13=1,'!'!F28,"")</f>
        <v/>
      </c>
      <c r="G24" s="225" t="str">
        <f>IF(OR(ISBLANK('!'!M27),ISERROR('!'!M27)),"",'!'!M27)</f>
        <v/>
      </c>
      <c r="H24" s="131" t="s">
        <v>43</v>
      </c>
      <c r="I24" s="296">
        <f>IF(OR(ISBLANK('!'!O26),ISERROR('!'!O26)),"",'!'!O26)</f>
        <v>93886</v>
      </c>
      <c r="J24" s="297" t="str">
        <f>IF(OR(ISBLANK('!'!P26),ISERROR('!'!P26)),"",'!'!P26)</f>
        <v/>
      </c>
      <c r="K24" s="103" t="str">
        <f>IF(OR(ISBLANK('!'!Q26),ISERROR('!'!Q26)),"",'!'!Q26)</f>
        <v/>
      </c>
      <c r="L24" s="96" t="s">
        <v>46</v>
      </c>
      <c r="M24" s="296">
        <f>IF(OR(ISBLANK('!'!S26),ISERROR('!'!S26)),"",'!'!S26)</f>
        <v>9437.851851851854</v>
      </c>
      <c r="N24" s="297" t="str">
        <f>IF(OR(ISBLANK('!'!T26),ISERROR('!'!T26)),"",'!'!T26)</f>
        <v/>
      </c>
      <c r="O24" s="91"/>
      <c r="P24" s="91" t="str">
        <f>IF(OR(ISBLANK('!'!V26),ISERROR('!'!V26)),"",'!'!V26)</f>
        <v/>
      </c>
      <c r="Q24" s="85" t="str">
        <f>IF(OR(ISBLANK('!'!W25),ISERROR('!'!W25)),"",'!'!W25)</f>
        <v/>
      </c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90"/>
      <c r="AH24" s="190"/>
      <c r="AI24" s="186"/>
      <c r="AJ24" s="186"/>
      <c r="AK24" s="186"/>
      <c r="AL24" s="190"/>
      <c r="AM24" s="186"/>
      <c r="AN24" s="186"/>
      <c r="AO24" s="186"/>
      <c r="AP24" s="186"/>
      <c r="AQ24" s="186"/>
      <c r="AR24" s="186"/>
      <c r="AS24" s="186"/>
    </row>
    <row r="25" spans="1:45" ht="12.75" customHeight="1" x14ac:dyDescent="0.2">
      <c r="A25" s="85">
        <f>IF(OR(ISBLANK('!'!A29),ISERROR('!'!A29)),"",'!'!A29)</f>
        <v>19</v>
      </c>
      <c r="B25" s="93">
        <f>IF(OR(ISBLANK('!'!B29),ISERROR('!'!B29)),"",'!'!B29)</f>
        <v>19</v>
      </c>
      <c r="C25" s="306">
        <v>69</v>
      </c>
      <c r="D25" s="227">
        <v>37.4</v>
      </c>
      <c r="E25" s="280" t="str">
        <f>IF('!'!$Q$13=1,'!'!F29,"")</f>
        <v/>
      </c>
      <c r="G25" s="225" t="str">
        <f>IF(OR(ISBLANK('!'!M28),ISERROR('!'!M28)),"",'!'!M28)</f>
        <v/>
      </c>
      <c r="H25" s="131" t="s">
        <v>42</v>
      </c>
      <c r="I25" s="296">
        <f>IF(OR(ISBLANK('!'!O27),ISERROR('!'!O27)),"",'!'!O27)</f>
        <v>32478.09</v>
      </c>
      <c r="J25" s="297" t="str">
        <f>IF(OR(ISBLANK('!'!P27),ISERROR('!'!P27)),"",'!'!P27)</f>
        <v/>
      </c>
      <c r="K25" s="104" t="str">
        <f>IF(OR(ISBLANK('!'!Q27),ISERROR('!'!Q27)),"",'!'!Q27)</f>
        <v/>
      </c>
      <c r="L25" s="96" t="s">
        <v>45</v>
      </c>
      <c r="M25" s="296">
        <f>IF(OR(ISBLANK('!'!S27),ISERROR('!'!S27)),"",'!'!S27)</f>
        <v>8160.0866666666625</v>
      </c>
      <c r="N25" s="297" t="str">
        <f>IF(OR(ISBLANK('!'!T27),ISERROR('!'!T27)),"",'!'!T27)</f>
        <v/>
      </c>
      <c r="O25" s="91"/>
      <c r="P25" s="91" t="str">
        <f>IF(OR(ISBLANK('!'!V27),ISERROR('!'!V27)),"",'!'!V27)</f>
        <v/>
      </c>
      <c r="Q25" s="85" t="str">
        <f>IF(OR(ISBLANK('!'!W27),ISERROR('!'!W27)),"",'!'!W27)</f>
        <v/>
      </c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90"/>
      <c r="AH25" s="190"/>
      <c r="AI25" s="186"/>
      <c r="AJ25" s="186"/>
      <c r="AK25" s="186"/>
      <c r="AL25" s="190"/>
      <c r="AM25" s="186"/>
      <c r="AN25" s="186"/>
      <c r="AO25" s="186"/>
      <c r="AP25" s="186"/>
      <c r="AQ25" s="186"/>
      <c r="AR25" s="186"/>
      <c r="AS25" s="186"/>
    </row>
    <row r="26" spans="1:45" ht="12.75" customHeight="1" x14ac:dyDescent="0.25">
      <c r="A26" s="85">
        <f>IF(OR(ISBLANK('!'!A30),ISERROR('!'!A30)),"",'!'!A30)</f>
        <v>20</v>
      </c>
      <c r="B26" s="93">
        <f>IF(OR(ISBLANK('!'!B30),ISERROR('!'!B30)),"",'!'!B30)</f>
        <v>20</v>
      </c>
      <c r="C26" s="306">
        <v>71</v>
      </c>
      <c r="D26" s="227">
        <v>48.3</v>
      </c>
      <c r="E26" s="280" t="str">
        <f>IF('!'!$Q$13=1,'!'!F30,"")</f>
        <v/>
      </c>
      <c r="G26" s="225" t="str">
        <f>IF(OR(ISBLANK('!'!M29),ISERROR('!'!M29)),"",'!'!M29)</f>
        <v/>
      </c>
      <c r="H26" s="131" t="s">
        <v>41</v>
      </c>
      <c r="I26" s="301">
        <f>IF(OR(ISBLANK('!'!O28),ISERROR('!'!O28)),"",'!'!O28)</f>
        <v>53715.1</v>
      </c>
      <c r="J26" s="302" t="str">
        <f>IF(OR(ISBLANK('!'!P28),ISERROR('!'!P28)),"",'!'!P28)</f>
        <v/>
      </c>
      <c r="K26" s="104" t="str">
        <f>IF(OR(ISBLANK('!'!Q28),ISERROR('!'!Q28)),"",'!'!Q28)</f>
        <v/>
      </c>
      <c r="L26" s="96" t="s">
        <v>44</v>
      </c>
      <c r="M26" s="296">
        <f>IF(OR(ISBLANK('!'!S28),ISERROR('!'!S28)),"",'!'!S28)</f>
        <v>8398.3222222222175</v>
      </c>
      <c r="N26" s="297" t="str">
        <f>IF(OR(ISBLANK('!'!T28),ISERROR('!'!T28)),"",'!'!T28)</f>
        <v/>
      </c>
      <c r="O26" s="91"/>
      <c r="P26" s="91" t="str">
        <f>IF(OR(ISBLANK('!'!V28),ISERROR('!'!V28)),"",'!'!V28)</f>
        <v/>
      </c>
      <c r="Q26" s="85" t="str">
        <f>IF(OR(ISBLANK('!'!W28),ISERROR('!'!W28)),"",'!'!W28)</f>
        <v/>
      </c>
      <c r="R26" s="186"/>
      <c r="S26" s="191"/>
      <c r="T26" s="192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90"/>
      <c r="AH26" s="190"/>
      <c r="AI26" s="186"/>
      <c r="AJ26" s="186"/>
      <c r="AK26" s="186"/>
      <c r="AL26" s="190"/>
      <c r="AM26" s="186"/>
      <c r="AN26" s="186"/>
      <c r="AO26" s="186"/>
      <c r="AP26" s="186"/>
      <c r="AQ26" s="186"/>
      <c r="AR26" s="186"/>
      <c r="AS26" s="186"/>
    </row>
    <row r="27" spans="1:45" ht="12.75" customHeight="1" x14ac:dyDescent="0.2">
      <c r="A27" s="85">
        <f>IF(OR(ISBLANK('!'!A31),ISERROR('!'!A31)),"",'!'!A31)</f>
        <v>21</v>
      </c>
      <c r="B27" s="93">
        <f>IF(OR(ISBLANK('!'!B31),ISERROR('!'!B31)),"",'!'!B31)</f>
        <v>21</v>
      </c>
      <c r="C27" s="306">
        <v>71</v>
      </c>
      <c r="D27" s="227">
        <v>35.700000000000003</v>
      </c>
      <c r="E27" s="280" t="str">
        <f>IF('!'!$Q$13=1,'!'!F31,"")</f>
        <v/>
      </c>
      <c r="H27" s="105" t="str">
        <f>IF(OR(ISBLANK('!'!N29),ISERROR('!'!N29)),"",'!'!N29)</f>
        <v/>
      </c>
      <c r="I27" s="101" t="str">
        <f>IF(OR(ISBLANK('!'!O29),ISERROR('!'!O29)),"",'!'!O29)</f>
        <v/>
      </c>
      <c r="J27" s="100" t="str">
        <f>IF(OR(ISBLANK('!'!P29),ISERROR('!'!P29)),"",'!'!P29)</f>
        <v/>
      </c>
      <c r="K27" s="101" t="str">
        <f>IF(OR(ISBLANK('!'!Q29),ISERROR('!'!Q29)),"",'!'!Q29)</f>
        <v/>
      </c>
      <c r="L27" s="101" t="str">
        <f>IF(OR(ISBLANK('!'!R29),ISERROR('!'!R29)),"",'!'!R29)</f>
        <v/>
      </c>
      <c r="M27" s="102" t="str">
        <f>IF(OR(ISBLANK('!'!S29),ISERROR('!'!S29)),"",'!'!S29)</f>
        <v/>
      </c>
      <c r="N27" s="102" t="str">
        <f>IF(OR(ISBLANK('!'!T29),ISERROR('!'!T29)),"",'!'!T29)</f>
        <v/>
      </c>
      <c r="O27" s="101" t="str">
        <f>IF(OR(ISBLANK('!'!U29),ISERROR('!'!U29)),"",'!'!U29)</f>
        <v/>
      </c>
      <c r="P27" s="101" t="str">
        <f>IF(OR(ISBLANK('!'!V29),ISERROR('!'!V29)),"",'!'!V29)</f>
        <v/>
      </c>
      <c r="Q27" s="102" t="str">
        <f>IF(OR(ISBLANK('!'!W29),ISERROR('!'!W29)),"",'!'!W29)</f>
        <v/>
      </c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90"/>
      <c r="AH27" s="190"/>
      <c r="AI27" s="186"/>
      <c r="AJ27" s="186"/>
      <c r="AK27" s="186"/>
      <c r="AL27" s="190"/>
      <c r="AM27" s="186"/>
      <c r="AN27" s="186"/>
      <c r="AO27" s="186"/>
      <c r="AP27" s="186"/>
      <c r="AQ27" s="186"/>
      <c r="AR27" s="186"/>
      <c r="AS27" s="186"/>
    </row>
    <row r="28" spans="1:45" ht="12.75" customHeight="1" thickBot="1" x14ac:dyDescent="0.25">
      <c r="A28" s="85">
        <f>IF(OR(ISBLANK('!'!A32),ISERROR('!'!A32)),"",'!'!A32)</f>
        <v>22</v>
      </c>
      <c r="B28" s="93">
        <f>IF(OR(ISBLANK('!'!B32),ISERROR('!'!B32)),"",'!'!B32)</f>
        <v>22</v>
      </c>
      <c r="C28" s="306">
        <v>75</v>
      </c>
      <c r="D28" s="227">
        <v>50.3</v>
      </c>
      <c r="E28" s="280" t="str">
        <f>IF('!'!$Q$13=1,'!'!F32,"")</f>
        <v/>
      </c>
      <c r="G28" s="225" t="str">
        <f>IF(OR(ISBLANK('!'!M30),ISERROR('!'!M30)),"",'!'!M30)</f>
        <v>●</v>
      </c>
      <c r="H28" s="106" t="str">
        <f>IF(OR(ISBLANK('!'!N30),ISERROR('!'!N30)),"",'!'!N30)</f>
        <v>Asociación lineal entre 'Diámetro' y 'Días'</v>
      </c>
      <c r="I28" s="107"/>
      <c r="J28" s="107"/>
      <c r="K28" s="107"/>
      <c r="L28" s="107"/>
      <c r="M28" s="107"/>
      <c r="N28" s="107"/>
      <c r="O28" s="107"/>
      <c r="P28" s="107"/>
      <c r="Q28" s="107"/>
      <c r="R28" s="292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90"/>
      <c r="AH28" s="190"/>
      <c r="AI28" s="186"/>
      <c r="AJ28" s="186"/>
      <c r="AK28" s="186"/>
      <c r="AL28" s="190"/>
      <c r="AM28" s="186"/>
      <c r="AN28" s="186"/>
      <c r="AO28" s="186"/>
      <c r="AP28" s="186"/>
      <c r="AQ28" s="186"/>
      <c r="AR28" s="186"/>
      <c r="AS28" s="186"/>
    </row>
    <row r="29" spans="1:45" ht="12.75" customHeight="1" x14ac:dyDescent="0.2">
      <c r="A29" s="85">
        <f>IF(OR(ISBLANK('!'!A33),ISERROR('!'!A33)),"",'!'!A33)</f>
        <v>23</v>
      </c>
      <c r="B29" s="93">
        <f>IF(OR(ISBLANK('!'!B33),ISERROR('!'!B33)),"",'!'!B33)</f>
        <v>23</v>
      </c>
      <c r="C29" s="307">
        <v>78</v>
      </c>
      <c r="D29" s="308">
        <v>43.2</v>
      </c>
      <c r="E29" s="280" t="str">
        <f>IF('!'!$Q$13=1,'!'!F33,"")</f>
        <v/>
      </c>
      <c r="G29" s="225" t="str">
        <f>IF(OR(ISBLANK('!'!M32),ISERROR('!'!M32)),"",'!'!M32)</f>
        <v/>
      </c>
      <c r="H29" s="108" t="str">
        <f>IF(OR(ISBLANK('!'!N31),ISERROR('!'!N31)),"",'!'!N31)</f>
        <v/>
      </c>
      <c r="I29" s="108" t="str">
        <f>IF(OR(ISBLANK('!'!O31),ISERROR('!'!O31)),"",'!'!O31)</f>
        <v/>
      </c>
      <c r="J29" s="108" t="str">
        <f>IF(OR(ISBLANK('!'!P31),ISERROR('!'!P31)),"",'!'!P31)</f>
        <v/>
      </c>
      <c r="K29" s="96" t="str">
        <f>IF(OR(ISBLANK('!'!Q31),ISERROR('!'!Q31)),"",'!'!Q31)</f>
        <v>estimación</v>
      </c>
      <c r="L29" s="96" t="str">
        <f>IF(OR(ISBLANK('!'!R31),ISERROR('!'!R31)),"",'!'!R31)</f>
        <v>SE</v>
      </c>
      <c r="M29" s="96" t="str">
        <f>IF(OR(ISBLANK('!'!S31),ISERROR('!'!S31)),"",'!'!S31)</f>
        <v>IC(–)</v>
      </c>
      <c r="N29" s="109" t="str">
        <f>IF(OR(ISBLANK('!'!T31),ISERROR('!'!T31)),"",'!'!T31)</f>
        <v>IC(+)</v>
      </c>
      <c r="O29" s="96" t="str">
        <f>IF(OR(ISBLANK('!'!U31),ISERROR('!'!U31)),"",'!'!U31)</f>
        <v>texp</v>
      </c>
      <c r="P29" s="96" t="str">
        <f>IF(OR(ISBLANK('!'!V31),ISERROR('!'!V31)),"",'!'!V31)</f>
        <v>g.l.</v>
      </c>
      <c r="Q29" s="96" t="str">
        <f>IF(OR(ISBLANK('!'!W31),ISERROR('!'!W31)),"",'!'!W31)</f>
        <v>P</v>
      </c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90"/>
      <c r="AH29" s="190"/>
      <c r="AI29" s="186"/>
      <c r="AJ29" s="186"/>
      <c r="AK29" s="186"/>
      <c r="AL29" s="190"/>
      <c r="AM29" s="186"/>
      <c r="AN29" s="186"/>
      <c r="AO29" s="186"/>
      <c r="AP29" s="186"/>
      <c r="AQ29" s="186"/>
      <c r="AR29" s="186"/>
      <c r="AS29" s="186"/>
    </row>
    <row r="30" spans="1:45" ht="12.75" customHeight="1" x14ac:dyDescent="0.2">
      <c r="A30" s="85">
        <f>IF(OR(ISBLANK('!'!A34),ISERROR('!'!A34)),"",'!'!A34)</f>
        <v>24</v>
      </c>
      <c r="B30" s="93">
        <f>IF(OR(ISBLANK('!'!B34),ISERROR('!'!B34)),"",'!'!B34)</f>
        <v>24</v>
      </c>
      <c r="C30" s="307">
        <v>78</v>
      </c>
      <c r="D30" s="308">
        <v>44.3</v>
      </c>
      <c r="E30" s="280" t="str">
        <f>IF('!'!$Q$13=1,'!'!F34,"")</f>
        <v/>
      </c>
      <c r="G30" s="221" t="str">
        <f>IF(OR(ISBLANK('!'!M32),ISERROR('!'!M32)),"",'!'!M32)</f>
        <v/>
      </c>
      <c r="H30" s="101" t="str">
        <f>IF(OR(ISBLANK('!'!N32),ISERROR('!'!N32)),"",'!'!N32)</f>
        <v>Correlación lineal de Pearson:   r =</v>
      </c>
      <c r="I30" s="101"/>
      <c r="J30" s="96"/>
      <c r="K30" s="133">
        <f>IF(OR(ISBLANK('!'!Q32),ISERROR('!'!Q32)),"",'!'!Q32)</f>
        <v>0.95699257845914198</v>
      </c>
      <c r="L30" s="133">
        <f>IF(OR(ISBLANK('!'!R32),ISERROR('!'!R32)),"",'!'!R32)</f>
        <v>5.8022480048382258E-2</v>
      </c>
      <c r="M30" s="301">
        <f>IF(OR(ISBLANK('!'!S32),ISERROR('!'!S32)),"",'!'!S32)</f>
        <v>0.83749304387313972</v>
      </c>
      <c r="N30" s="133">
        <f>IF(OR(ISBLANK('!'!T32),ISERROR('!'!T32)),"",'!'!T32)</f>
        <v>1</v>
      </c>
      <c r="O30" s="98">
        <f>IF(OR(ISBLANK('!'!U32),ISERROR('!'!U32)),"",'!'!U32)</f>
        <v>16.493479383527735</v>
      </c>
      <c r="P30" s="243">
        <f>IF(OR(ISBLANK('!'!V32),ISERROR('!'!V32)),"",'!'!V32)</f>
        <v>25</v>
      </c>
      <c r="Q30" s="134">
        <f>IF(OR(ISBLANK('!'!W32),ISERROR('!'!W32)),"",'!'!W32)</f>
        <v>6.0312894090591417E-15</v>
      </c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90"/>
      <c r="AH30" s="190"/>
      <c r="AI30" s="186"/>
      <c r="AJ30" s="186"/>
      <c r="AK30" s="186"/>
      <c r="AL30" s="190"/>
      <c r="AM30" s="186"/>
      <c r="AN30" s="186"/>
      <c r="AO30" s="186"/>
      <c r="AP30" s="186"/>
      <c r="AQ30" s="186"/>
      <c r="AR30" s="186"/>
      <c r="AS30" s="186"/>
    </row>
    <row r="31" spans="1:45" ht="12.75" customHeight="1" x14ac:dyDescent="0.2">
      <c r="A31" s="85">
        <f>IF(OR(ISBLANK('!'!A35),ISERROR('!'!A35)),"",'!'!A35)</f>
        <v>25</v>
      </c>
      <c r="B31" s="93">
        <f>IF(OR(ISBLANK('!'!B35),ISERROR('!'!B35)),"",'!'!B35)</f>
        <v>25</v>
      </c>
      <c r="C31" s="307">
        <v>85</v>
      </c>
      <c r="D31" s="308">
        <v>61.7</v>
      </c>
      <c r="E31" s="280" t="str">
        <f>IF('!'!$Q$13=1,'!'!F35,"")</f>
        <v/>
      </c>
      <c r="G31" s="221" t="str">
        <f>IF(OR(ISBLANK('!'!M33),ISERROR('!'!M33)),"",'!'!M33)</f>
        <v/>
      </c>
      <c r="H31" s="102" t="str">
        <f>IF(OR(ISBLANK('!'!N33),ISERROR('!'!N33)),"",'!'!N33)</f>
        <v/>
      </c>
      <c r="I31" s="102"/>
      <c r="J31" s="102"/>
      <c r="K31" s="85" t="str">
        <f>IF(OR(ISBLANK('!'!Q33),ISERROR('!'!Q33)),"",'!'!Q33)</f>
        <v/>
      </c>
      <c r="L31" s="85" t="str">
        <f>IF(OR(ISBLANK('!'!R33),ISERROR('!'!R33)),"",'!'!R33)</f>
        <v/>
      </c>
      <c r="M31" s="85" t="str">
        <f>IF(OR(ISBLANK('!'!S33),ISERROR('!'!S33)),"",'!'!S33)</f>
        <v/>
      </c>
      <c r="N31" s="85" t="str">
        <f>IF(OR(ISBLANK('!'!T33),ISERROR('!'!T33)),"",'!'!T33)</f>
        <v/>
      </c>
      <c r="O31" s="85" t="str">
        <f>IF(OR(ISBLANK('!'!U33),ISERROR('!'!U33)),"",'!'!U33)</f>
        <v/>
      </c>
      <c r="P31" s="85" t="str">
        <f>IF(OR(ISBLANK('!'!V33),ISERROR('!'!V33)),"",'!'!V33)</f>
        <v/>
      </c>
      <c r="Q31" s="85" t="str">
        <f>IF(OR(ISBLANK('!'!W33),ISERROR('!'!W33)),"",'!'!W33)</f>
        <v/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90"/>
      <c r="AH31" s="190"/>
      <c r="AI31" s="186"/>
      <c r="AJ31" s="186"/>
      <c r="AK31" s="186"/>
      <c r="AL31" s="190"/>
      <c r="AM31" s="186"/>
      <c r="AN31" s="186"/>
      <c r="AO31" s="186"/>
      <c r="AP31" s="186"/>
      <c r="AQ31" s="186"/>
      <c r="AR31" s="186"/>
      <c r="AS31" s="186"/>
    </row>
    <row r="32" spans="1:45" ht="12.75" customHeight="1" x14ac:dyDescent="0.2">
      <c r="A32" s="85">
        <f>IF(OR(ISBLANK('!'!A36),ISERROR('!'!A36)),"",'!'!A36)</f>
        <v>26</v>
      </c>
      <c r="B32" s="93">
        <f>IF(OR(ISBLANK('!'!B36),ISERROR('!'!B36)),"",'!'!B36)</f>
        <v>26</v>
      </c>
      <c r="C32" s="307">
        <v>86</v>
      </c>
      <c r="D32" s="308">
        <v>62.5</v>
      </c>
      <c r="E32" s="280" t="str">
        <f>IF('!'!$Q$13=1,'!'!F36,"")</f>
        <v/>
      </c>
      <c r="G32" s="221" t="str">
        <f>IF(OR(ISBLANK('!'!M34),ISERROR('!'!M34)),"",'!'!M34)</f>
        <v/>
      </c>
      <c r="H32" s="101" t="str">
        <f>IF(OR(ISBLANK('!'!N34),ISERROR('!'!N34)),"",'!'!N34)</f>
        <v>Coeficiente de Determinación:    R² =</v>
      </c>
      <c r="I32" s="101"/>
      <c r="J32" s="101"/>
      <c r="K32" s="276">
        <f>IF(OR(ISBLANK('!'!Q34),ISERROR('!'!Q34)),"",'!'!Q34)</f>
        <v>0.91583479522587707</v>
      </c>
      <c r="L32" s="498" t="str">
        <f>IF(OR(ISBLANK('!'!R34),ISERROR('!'!R34)),"",'!'!R34)</f>
        <v>El 91,6% de la variación observada en la variable 'Diámetro' se explica por su relación lineal con la variable 'Días'</v>
      </c>
      <c r="M32" s="498"/>
      <c r="N32" s="498"/>
      <c r="O32" s="498"/>
      <c r="P32" s="498"/>
      <c r="Q32" s="498"/>
      <c r="R32" s="186"/>
      <c r="S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90"/>
      <c r="AH32" s="190"/>
      <c r="AI32" s="186"/>
      <c r="AJ32" s="186"/>
      <c r="AK32" s="186"/>
      <c r="AL32" s="190"/>
      <c r="AM32" s="186"/>
      <c r="AN32" s="186"/>
      <c r="AO32" s="186"/>
      <c r="AP32" s="186"/>
      <c r="AQ32" s="186"/>
      <c r="AR32" s="186"/>
      <c r="AS32" s="186"/>
    </row>
    <row r="33" spans="1:45" ht="12.75" customHeight="1" x14ac:dyDescent="0.2">
      <c r="A33" s="85">
        <f>IF(OR(ISBLANK('!'!A37),ISERROR('!'!A37)),"",'!'!A37)</f>
        <v>27</v>
      </c>
      <c r="B33" s="93">
        <f>IF(OR(ISBLANK('!'!B37),ISERROR('!'!B37)),"",'!'!B37)</f>
        <v>27</v>
      </c>
      <c r="C33" s="307">
        <v>86</v>
      </c>
      <c r="D33" s="308">
        <v>58.2</v>
      </c>
      <c r="E33" s="280" t="str">
        <f>IF('!'!$Q$13=1,'!'!F37,"")</f>
        <v/>
      </c>
      <c r="G33" s="221" t="str">
        <f>IF(OR(ISBLANK('!'!M35),ISERROR('!'!M35)),"",'!'!M35)</f>
        <v/>
      </c>
      <c r="H33" s="91" t="str">
        <f>IF(OR(ISBLANK('!'!N35),ISERROR('!'!N35)),"",'!'!N35)</f>
        <v/>
      </c>
      <c r="I33" s="91"/>
      <c r="J33" s="91" t="str">
        <f>IF(OR(ISBLANK('!'!P35),ISERROR('!'!P35)),"",'!'!P35)</f>
        <v/>
      </c>
      <c r="K33" s="91" t="str">
        <f>IF(OR(ISBLANK('!'!Q35),ISERROR('!'!Q35)),"",'!'!Q35)</f>
        <v/>
      </c>
      <c r="L33" s="498"/>
      <c r="M33" s="498"/>
      <c r="N33" s="498"/>
      <c r="O33" s="498"/>
      <c r="P33" s="498"/>
      <c r="Q33" s="498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90"/>
      <c r="AH33" s="190"/>
      <c r="AI33" s="186"/>
      <c r="AJ33" s="186"/>
      <c r="AK33" s="186"/>
      <c r="AL33" s="190"/>
      <c r="AM33" s="186"/>
      <c r="AN33" s="186"/>
      <c r="AO33" s="186"/>
      <c r="AP33" s="186"/>
      <c r="AQ33" s="186"/>
      <c r="AR33" s="186"/>
      <c r="AS33" s="186"/>
    </row>
    <row r="34" spans="1:45" ht="12.75" customHeight="1" x14ac:dyDescent="0.2">
      <c r="A34" s="85" t="str">
        <f>IF(OR(ISBLANK('!'!A38),ISERROR('!'!A38)),"",'!'!A38)</f>
        <v/>
      </c>
      <c r="B34" s="93">
        <f>IF(OR(ISBLANK('!'!B38),ISERROR('!'!B38)),"",'!'!B38)</f>
        <v>28</v>
      </c>
      <c r="C34" s="182"/>
      <c r="D34" s="182"/>
      <c r="E34" s="280" t="str">
        <f>IF('!'!$Q$13=1,'!'!F38,"")</f>
        <v/>
      </c>
      <c r="G34" s="224" t="str">
        <f>IF(OR(ISBLANK('!'!M36),ISERROR('!'!M36)),"",'!'!M36)</f>
        <v/>
      </c>
      <c r="H34" s="85" t="str">
        <f>IF(OR(ISBLANK('!'!N36),ISERROR('!'!N36)),"",'!'!N36)</f>
        <v/>
      </c>
      <c r="I34" s="91"/>
      <c r="J34" s="91" t="str">
        <f>IF(OR(ISBLANK('!'!P36),ISERROR('!'!P36)),"",'!'!P36)</f>
        <v/>
      </c>
      <c r="K34" s="91" t="str">
        <f>IF(OR(ISBLANK('!'!Q36),ISERROR('!'!Q36)),"",'!'!Q36)</f>
        <v/>
      </c>
      <c r="L34" s="300" t="str">
        <f>IF(OR(ISBLANK('!'!R36),ISERROR('!'!R36)),"",'!'!R36)</f>
        <v/>
      </c>
      <c r="M34" s="300" t="str">
        <f>IF(OR(ISBLANK('!'!S36),ISERROR('!'!S36)),"",'!'!S36)</f>
        <v/>
      </c>
      <c r="N34" s="300" t="str">
        <f>IF(OR(ISBLANK('!'!T36),ISERROR('!'!T36)),"",'!'!T36)</f>
        <v/>
      </c>
      <c r="O34" s="300" t="str">
        <f>IF(OR(ISBLANK('!'!U36),ISERROR('!'!U36)),"",'!'!U36)</f>
        <v/>
      </c>
      <c r="P34" s="300" t="str">
        <f>IF(OR(ISBLANK('!'!V36),ISERROR('!'!V36)),"",'!'!V36)</f>
        <v/>
      </c>
      <c r="Q34" s="300" t="str">
        <f>IF(OR(ISBLANK('!'!W36),ISERROR('!'!W36)),"",'!'!W36)</f>
        <v/>
      </c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90"/>
      <c r="AH34" s="190"/>
      <c r="AI34" s="186"/>
      <c r="AJ34" s="186"/>
      <c r="AK34" s="186"/>
      <c r="AL34" s="190"/>
      <c r="AM34" s="186"/>
      <c r="AN34" s="186"/>
      <c r="AO34" s="186"/>
      <c r="AP34" s="186"/>
      <c r="AQ34" s="186"/>
      <c r="AR34" s="186"/>
      <c r="AS34" s="186"/>
    </row>
    <row r="35" spans="1:45" ht="12.75" customHeight="1" thickBot="1" x14ac:dyDescent="0.25">
      <c r="A35" s="85" t="str">
        <f>IF(OR(ISBLANK('!'!A39),ISERROR('!'!A39)),"",'!'!A39)</f>
        <v/>
      </c>
      <c r="B35" s="93">
        <f>IF(OR(ISBLANK('!'!B39),ISERROR('!'!B39)),"",'!'!B39)</f>
        <v>29</v>
      </c>
      <c r="C35" s="182"/>
      <c r="D35" s="182"/>
      <c r="E35" s="280" t="str">
        <f>IF('!'!$Q$13=1,'!'!F39,"")</f>
        <v/>
      </c>
      <c r="G35" s="226" t="str">
        <f>IF(OR(ISBLANK('!'!M37),ISERROR('!'!M37)),"",'!'!M37)</f>
        <v>●</v>
      </c>
      <c r="H35" s="294" t="str">
        <f>IF(OR(ISBLANK('!'!N37),ISERROR('!'!N37)),"",'!'!N37)</f>
        <v>Modelo de regresión lineal simple para explicar la variable 'Diámetro' en función de la variable 'Días'</v>
      </c>
      <c r="I35" s="88"/>
      <c r="J35" s="88"/>
      <c r="K35" s="88"/>
      <c r="L35" s="110"/>
      <c r="M35" s="110"/>
      <c r="N35" s="110"/>
      <c r="O35" s="110"/>
      <c r="P35" s="110"/>
      <c r="Q35" s="110"/>
      <c r="R35" s="292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90"/>
      <c r="AH35" s="190"/>
      <c r="AI35" s="186"/>
      <c r="AJ35" s="186"/>
      <c r="AK35" s="186"/>
      <c r="AL35" s="190"/>
      <c r="AM35" s="186"/>
      <c r="AN35" s="186"/>
      <c r="AO35" s="186"/>
      <c r="AP35" s="186"/>
      <c r="AQ35" s="186"/>
      <c r="AR35" s="186"/>
      <c r="AS35" s="186"/>
    </row>
    <row r="36" spans="1:45" ht="12.75" customHeight="1" x14ac:dyDescent="0.2">
      <c r="A36" s="85" t="str">
        <f>IF(OR(ISBLANK('!'!A40),ISERROR('!'!A40)),"",'!'!A40)</f>
        <v/>
      </c>
      <c r="B36" s="93">
        <f>IF(OR(ISBLANK('!'!B40),ISERROR('!'!B40)),"",'!'!B40)</f>
        <v>30</v>
      </c>
      <c r="C36" s="182"/>
      <c r="D36" s="182"/>
      <c r="E36" s="280" t="str">
        <f>IF('!'!$Q$13=1,'!'!F40,"")</f>
        <v/>
      </c>
      <c r="G36" s="221" t="str">
        <f>IF(OR(ISBLANK('!'!M38),ISERROR('!'!M38)),"",'!'!M38)</f>
        <v/>
      </c>
      <c r="H36" s="101" t="str">
        <f>IF(OR(ISBLANK('!'!N38),ISERROR('!'!N38)),"",'!'!N38)</f>
        <v/>
      </c>
      <c r="I36" s="101"/>
      <c r="J36" s="96" t="str">
        <f>IF(OR(ISBLANK('!'!P38),ISERROR('!'!P38)),"",'!'!P38)</f>
        <v>estimación</v>
      </c>
      <c r="K36" s="266" t="str">
        <f>IF(OR(ISBLANK('!'!Q38),ISERROR('!'!Q38)),"",'!'!Q38)</f>
        <v>SE</v>
      </c>
      <c r="L36" s="266" t="str">
        <f>IF(OR(ISBLANK('!'!R38),ISERROR('!'!R38)),"",'!'!R38)</f>
        <v>IC(–)</v>
      </c>
      <c r="M36" s="266" t="str">
        <f>IF(OR(ISBLANK('!'!S38),ISERROR('!'!S38)),"",'!'!S38)</f>
        <v>IC(+)</v>
      </c>
      <c r="N36" s="266" t="str">
        <f>IF(OR(ISBLANK('!'!T38),ISERROR('!'!T38)),"",'!'!T38)</f>
        <v>texp</v>
      </c>
      <c r="O36" s="266" t="str">
        <f>IF(OR(ISBLANK('!'!U38),ISERROR('!'!U38)),"",'!'!U38)</f>
        <v>g.l.</v>
      </c>
      <c r="P36" s="266" t="str">
        <f>IF(OR(ISBLANK('!'!V38),ISERROR('!'!V38)),"",'!'!V38)</f>
        <v>P</v>
      </c>
      <c r="Q36" s="267" t="str">
        <f>IF(OR(ISBLANK('!'!W38),ISERROR('!'!W38)),"",'!'!W38)</f>
        <v/>
      </c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90"/>
      <c r="AH36" s="190"/>
      <c r="AI36" s="186"/>
      <c r="AJ36" s="186"/>
      <c r="AK36" s="186"/>
      <c r="AL36" s="190"/>
      <c r="AM36" s="186"/>
      <c r="AN36" s="186"/>
      <c r="AO36" s="186"/>
      <c r="AP36" s="186"/>
      <c r="AQ36" s="186"/>
      <c r="AR36" s="186"/>
      <c r="AS36" s="186"/>
    </row>
    <row r="37" spans="1:45" ht="12.75" customHeight="1" x14ac:dyDescent="0.2">
      <c r="A37" s="85" t="str">
        <f>IF(OR(ISBLANK('!'!A41),ISERROR('!'!A41)),"",'!'!A41)</f>
        <v/>
      </c>
      <c r="B37" s="93">
        <f>IF(OR(ISBLANK('!'!B41),ISERROR('!'!B41)),"",'!'!B41)</f>
        <v>31</v>
      </c>
      <c r="C37" s="182"/>
      <c r="D37" s="182"/>
      <c r="E37" s="280" t="str">
        <f>IF('!'!$Q$13=1,'!'!F41,"")</f>
        <v/>
      </c>
      <c r="G37" s="221" t="str">
        <f>IF(OR(ISBLANK('!'!M39),ISERROR('!'!M39)),"",'!'!M39)</f>
        <v/>
      </c>
      <c r="H37" s="164" t="str">
        <f>IF(OR(ISBLANK('!'!N39),ISERROR('!'!N39)),"",'!'!N39)</f>
        <v>Varianza de regresión</v>
      </c>
      <c r="I37" s="164"/>
      <c r="J37" s="165">
        <f>IF(OR(ISBLANK('!'!P39),ISERROR('!'!P39)),"",'!'!P39)</f>
        <v>27.471814610983564</v>
      </c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90"/>
      <c r="AH37" s="190"/>
      <c r="AI37" s="186"/>
      <c r="AJ37" s="186"/>
      <c r="AK37" s="186"/>
      <c r="AL37" s="190"/>
      <c r="AM37" s="186"/>
      <c r="AN37" s="186"/>
      <c r="AO37" s="186"/>
      <c r="AP37" s="186"/>
      <c r="AQ37" s="186"/>
      <c r="AR37" s="186"/>
      <c r="AS37" s="186"/>
    </row>
    <row r="38" spans="1:45" ht="12.75" customHeight="1" x14ac:dyDescent="0.2">
      <c r="A38" s="85" t="str">
        <f>IF(OR(ISBLANK('!'!A42),ISERROR('!'!A42)),"",'!'!A42)</f>
        <v/>
      </c>
      <c r="B38" s="93">
        <f>IF(OR(ISBLANK('!'!B42),ISERROR('!'!B42)),"",'!'!B42)</f>
        <v>32</v>
      </c>
      <c r="C38" s="182"/>
      <c r="D38" s="182"/>
      <c r="E38" s="280" t="str">
        <f>IF('!'!$Q$13=1,'!'!F42,"")</f>
        <v/>
      </c>
      <c r="G38" s="221" t="str">
        <f>IF(OR(ISBLANK('!'!M40),ISERROR('!'!M40)),"",'!'!M40)</f>
        <v/>
      </c>
      <c r="H38" s="157" t="str">
        <f>IF(OR(ISBLANK('!'!N40),ISERROR('!'!N40)),"",'!'!N40)</f>
        <v>Ordenada en el origen</v>
      </c>
      <c r="I38" s="157"/>
      <c r="J38" s="158">
        <f>IF(OR(ISBLANK('!'!P40),ISERROR('!'!P40)),"",'!'!P40)</f>
        <v>-19.754868888871407</v>
      </c>
      <c r="K38" s="159">
        <f>IF(OR(ISBLANK('!'!Q40),ISERROR('!'!Q40)),"",'!'!Q40)</f>
        <v>3.1814538790483113</v>
      </c>
      <c r="L38" s="159">
        <f>IF(OR(ISBLANK('!'!R40),ISERROR('!'!R40)),"",'!'!R40)</f>
        <v>-26.30719580657793</v>
      </c>
      <c r="M38" s="159">
        <f>IF(OR(ISBLANK('!'!S40),ISERROR('!'!S40)),"",'!'!S40)</f>
        <v>-13.202541971164884</v>
      </c>
      <c r="N38" s="159">
        <f>IF(OR(ISBLANK('!'!T40),ISERROR('!'!T40)),"",'!'!T40)</f>
        <v>6.2093840237535698</v>
      </c>
      <c r="O38" s="244">
        <f>IF(OR(ISBLANK('!'!U40),ISERROR('!'!U40)),"",'!'!U40)</f>
        <v>25</v>
      </c>
      <c r="P38" s="159">
        <f>IF(OR(ISBLANK('!'!V40),ISERROR('!'!V40)),"",'!'!V40)</f>
        <v>1.7061126694451437E-6</v>
      </c>
      <c r="Q38" s="160" t="str">
        <f>IF(OR(ISBLANK('!'!W39),ISERROR('!'!W39)),"",'!'!W39)</f>
        <v/>
      </c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90"/>
      <c r="AH38" s="190"/>
      <c r="AI38" s="186"/>
      <c r="AJ38" s="186"/>
      <c r="AK38" s="186"/>
      <c r="AL38" s="190"/>
      <c r="AM38" s="186"/>
      <c r="AN38" s="186"/>
      <c r="AO38" s="186"/>
      <c r="AP38" s="186"/>
      <c r="AQ38" s="186"/>
      <c r="AR38" s="186"/>
      <c r="AS38" s="186"/>
    </row>
    <row r="39" spans="1:45" ht="12.75" customHeight="1" x14ac:dyDescent="0.2">
      <c r="A39" s="85" t="str">
        <f>IF(OR(ISBLANK('!'!A43),ISERROR('!'!A43)),"",'!'!A43)</f>
        <v/>
      </c>
      <c r="B39" s="93">
        <f>IF(OR(ISBLANK('!'!B43),ISERROR('!'!B43)),"",'!'!B43)</f>
        <v>33</v>
      </c>
      <c r="C39" s="182"/>
      <c r="D39" s="182"/>
      <c r="E39" s="280" t="str">
        <f>IF('!'!$Q$13=1,'!'!F43,"")</f>
        <v/>
      </c>
      <c r="G39" s="221" t="str">
        <f>IF(OR(ISBLANK('!'!M41),ISERROR('!'!M41)),"",'!'!M41)</f>
        <v/>
      </c>
      <c r="H39" s="111" t="str">
        <f>IF(OR(ISBLANK('!'!N41),ISERROR('!'!N41)),"",'!'!N41)</f>
        <v>Pendiente (Y/X)</v>
      </c>
      <c r="I39" s="111"/>
      <c r="J39" s="161">
        <f>IF(OR(ISBLANK('!'!P41),ISERROR('!'!P41)),"",'!'!P41)</f>
        <v>0.88985527152286625</v>
      </c>
      <c r="K39" s="162">
        <f>IF(OR(ISBLANK('!'!Q41),ISERROR('!'!Q41)),"",'!'!Q41)</f>
        <v>5.3951943724595587E-2</v>
      </c>
      <c r="L39" s="162">
        <f>IF(OR(ISBLANK('!'!R41),ISERROR('!'!R41)),"",'!'!R41)</f>
        <v>0.77873916342608529</v>
      </c>
      <c r="M39" s="162">
        <f>IF(OR(ISBLANK('!'!S41),ISERROR('!'!S41)),"",'!'!S41)</f>
        <v>1.0009713796196471</v>
      </c>
      <c r="N39" s="162">
        <f>IF(OR(ISBLANK('!'!T41),ISERROR('!'!T41)),"",'!'!T41)</f>
        <v>16.493479383527742</v>
      </c>
      <c r="O39" s="245">
        <f>IF(OR(ISBLANK('!'!U41),ISERROR('!'!U41)),"",'!'!U41)</f>
        <v>25</v>
      </c>
      <c r="P39" s="162">
        <f>IF(OR(ISBLANK('!'!V41),ISERROR('!'!V41)),"",'!'!V41)</f>
        <v>6.0312894090590983E-15</v>
      </c>
      <c r="Q39" s="163" t="str">
        <f>IF(OR(ISBLANK('!'!W40),ISERROR('!'!W40)),"",'!'!W40)</f>
        <v/>
      </c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90"/>
      <c r="AH39" s="190"/>
      <c r="AI39" s="186"/>
      <c r="AJ39" s="186"/>
      <c r="AK39" s="186"/>
      <c r="AL39" s="190"/>
      <c r="AM39" s="186"/>
      <c r="AN39" s="186"/>
      <c r="AO39" s="186"/>
      <c r="AP39" s="186"/>
      <c r="AQ39" s="186"/>
      <c r="AR39" s="186"/>
      <c r="AS39" s="186"/>
    </row>
    <row r="40" spans="1:45" ht="12.75" customHeight="1" x14ac:dyDescent="0.2">
      <c r="A40" s="85" t="str">
        <f>IF(OR(ISBLANK('!'!A44),ISERROR('!'!A44)),"",'!'!A44)</f>
        <v/>
      </c>
      <c r="B40" s="93">
        <f>IF(OR(ISBLANK('!'!B44),ISERROR('!'!B44)),"",'!'!B44)</f>
        <v>34</v>
      </c>
      <c r="C40" s="182"/>
      <c r="D40" s="182"/>
      <c r="E40" s="280" t="str">
        <f>IF('!'!$Q$13=1,'!'!F44,"")</f>
        <v/>
      </c>
      <c r="G40" s="221" t="str">
        <f>IF(OR(ISBLANK('!'!M42),ISERROR('!'!M42)),"",'!'!M42)</f>
        <v/>
      </c>
      <c r="H40" s="272">
        <v>7</v>
      </c>
      <c r="I40" s="273" t="str">
        <f>IF(OR(ISBLANK('!'!O42),ISERROR('!'!O42)),"",'!'!O42)</f>
        <v>× Pendiente (Y/X)</v>
      </c>
      <c r="J40" s="274">
        <f>IF(OR(ISBLANK('!'!P42),ISERROR('!'!P42)),"",'!'!P42)</f>
        <v>6.2289869006600638</v>
      </c>
      <c r="K40" s="273" t="str">
        <f>IF(OR(ISBLANK('!'!Q42),ISERROR('!'!Q42)),"",'!'!Q42)</f>
        <v/>
      </c>
      <c r="L40" s="275">
        <f>IF(OR(ISBLANK('!'!R42),ISERROR('!'!R42)),"",'!'!R42)</f>
        <v>5.4511741439825974</v>
      </c>
      <c r="M40" s="275">
        <f>IF(OR(ISBLANK('!'!S42),ISERROR('!'!S42)),"",'!'!S42)</f>
        <v>7.0067996573375293</v>
      </c>
      <c r="N40" s="164" t="str">
        <f>IF(OR(ISBLANK('!'!T42),ISERROR('!'!T42)),"",'!'!T42)</f>
        <v/>
      </c>
      <c r="O40" s="164" t="str">
        <f>IF(OR(ISBLANK('!'!U42),ISERROR('!'!U42)),"",'!'!U42)</f>
        <v/>
      </c>
      <c r="P40" s="164" t="str">
        <f>IF(OR(ISBLANK('!'!V42),ISERROR('!'!V42)),"",'!'!V42)</f>
        <v/>
      </c>
      <c r="Q40" s="271"/>
      <c r="R40" s="186"/>
      <c r="S40" s="186"/>
      <c r="T40" s="188"/>
      <c r="U40" s="188"/>
      <c r="V40" s="188"/>
      <c r="W40" s="188"/>
      <c r="X40" s="193"/>
      <c r="Y40" s="186"/>
      <c r="Z40" s="186"/>
      <c r="AA40" s="186"/>
      <c r="AB40" s="186"/>
      <c r="AC40" s="186"/>
      <c r="AD40" s="186"/>
      <c r="AE40" s="186"/>
      <c r="AF40" s="186"/>
      <c r="AG40" s="190"/>
      <c r="AH40" s="190"/>
      <c r="AI40" s="186"/>
      <c r="AJ40" s="186"/>
      <c r="AK40" s="186"/>
      <c r="AL40" s="190"/>
      <c r="AM40" s="186"/>
      <c r="AN40" s="186"/>
      <c r="AO40" s="186"/>
      <c r="AP40" s="186"/>
      <c r="AQ40" s="186"/>
      <c r="AR40" s="186"/>
      <c r="AS40" s="186"/>
    </row>
    <row r="41" spans="1:45" ht="12.75" customHeight="1" x14ac:dyDescent="0.2">
      <c r="A41" s="85" t="str">
        <f>IF(OR(ISBLANK('!'!A45),ISERROR('!'!A45)),"",'!'!A45)</f>
        <v/>
      </c>
      <c r="B41" s="93">
        <f>IF(OR(ISBLANK('!'!B45),ISERROR('!'!B45)),"",'!'!B45)</f>
        <v>35</v>
      </c>
      <c r="C41" s="182"/>
      <c r="D41" s="182"/>
      <c r="E41" s="280" t="str">
        <f>IF('!'!$Q$13=1,'!'!F45,"")</f>
        <v/>
      </c>
      <c r="G41" s="221" t="str">
        <f>IF(OR(ISBLANK('!'!M43),ISERROR('!'!M43)),"",'!'!M43)</f>
        <v/>
      </c>
      <c r="H41" s="497" t="str">
        <f>IF(OR(ISBLANK('!'!P43),ISERROR('!'!P43)),"",'!'!P43)</f>
        <v>Por cada unidad que aumenta la variable ' Días', la variable ' Diámetro'  aumenta en promedio  b=0,89 unidades.</v>
      </c>
      <c r="I41" s="497"/>
      <c r="J41" s="497"/>
      <c r="K41" s="497"/>
      <c r="L41" s="497"/>
      <c r="M41" s="497"/>
      <c r="N41" s="497"/>
      <c r="O41" s="497"/>
      <c r="P41" s="497"/>
      <c r="Q41" s="497"/>
      <c r="R41" s="349"/>
      <c r="S41" s="186"/>
      <c r="T41" s="186"/>
      <c r="U41" s="186"/>
      <c r="V41" s="186"/>
      <c r="W41" s="186"/>
      <c r="X41" s="193"/>
      <c r="Y41" s="186"/>
      <c r="Z41" s="186"/>
      <c r="AA41" s="186"/>
      <c r="AB41" s="186"/>
      <c r="AC41" s="186"/>
      <c r="AD41" s="186"/>
      <c r="AE41" s="186"/>
      <c r="AF41" s="186"/>
      <c r="AG41" s="190"/>
      <c r="AH41" s="190"/>
      <c r="AI41" s="186"/>
      <c r="AJ41" s="186"/>
      <c r="AK41" s="186"/>
      <c r="AL41" s="190"/>
      <c r="AM41" s="186"/>
      <c r="AN41" s="186"/>
      <c r="AO41" s="186"/>
      <c r="AP41" s="186"/>
      <c r="AQ41" s="186"/>
      <c r="AR41" s="186"/>
      <c r="AS41" s="186"/>
    </row>
    <row r="42" spans="1:45" ht="12.75" customHeight="1" x14ac:dyDescent="0.2">
      <c r="A42" s="85" t="str">
        <f>IF(OR(ISBLANK('!'!A46),ISERROR('!'!A46)),"",'!'!A46)</f>
        <v/>
      </c>
      <c r="B42" s="93">
        <f>IF(OR(ISBLANK('!'!B46),ISERROR('!'!B46)),"",'!'!B46)</f>
        <v>36</v>
      </c>
      <c r="C42" s="182"/>
      <c r="D42" s="182"/>
      <c r="E42" s="280" t="str">
        <f>IF('!'!$Q$13=1,'!'!F46,"")</f>
        <v/>
      </c>
      <c r="G42" s="221" t="str">
        <f>IF(OR(ISBLANK('!'!M44),ISERROR('!'!M44)),"",'!'!M44)</f>
        <v/>
      </c>
      <c r="H42" s="500" t="str">
        <f>IF(OR(ISBLANK('!'!P44),ISERROR('!'!P44)),"",'!'!P44)</f>
        <v>Por cada 7 unidades de aumento en la variable Días el aumento  en Diámetro es, puntualmente, de 6,229 unidades (lo mismo es aplicable para el intervalo)</v>
      </c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186"/>
      <c r="T42" s="186"/>
      <c r="U42" s="186"/>
      <c r="V42" s="186"/>
      <c r="W42" s="186"/>
      <c r="X42" s="193"/>
      <c r="Y42" s="186"/>
      <c r="Z42" s="186"/>
      <c r="AA42" s="186"/>
      <c r="AB42" s="186"/>
      <c r="AC42" s="186"/>
      <c r="AD42" s="186"/>
      <c r="AE42" s="186"/>
      <c r="AF42" s="186"/>
      <c r="AG42" s="190"/>
      <c r="AH42" s="190"/>
      <c r="AI42" s="186"/>
      <c r="AJ42" s="186"/>
      <c r="AK42" s="186"/>
      <c r="AL42" s="190"/>
      <c r="AM42" s="186"/>
      <c r="AN42" s="186"/>
      <c r="AO42" s="186"/>
      <c r="AP42" s="186"/>
      <c r="AQ42" s="186"/>
      <c r="AR42" s="186"/>
      <c r="AS42" s="186"/>
    </row>
    <row r="43" spans="1:45" ht="12.75" customHeight="1" x14ac:dyDescent="0.2">
      <c r="A43" s="85" t="str">
        <f>IF(OR(ISBLANK('!'!A47),ISERROR('!'!A47)),"",'!'!A47)</f>
        <v/>
      </c>
      <c r="B43" s="93">
        <f>IF(OR(ISBLANK('!'!B47),ISERROR('!'!B47)),"",'!'!B47)</f>
        <v>37</v>
      </c>
      <c r="C43" s="182"/>
      <c r="D43" s="182"/>
      <c r="E43" s="280" t="str">
        <f>IF('!'!$Q$13=1,'!'!F47,"")</f>
        <v/>
      </c>
      <c r="R43" s="186"/>
      <c r="S43" s="186"/>
      <c r="T43" s="186"/>
      <c r="U43" s="186"/>
      <c r="V43" s="186"/>
      <c r="W43" s="186"/>
      <c r="X43" s="193"/>
      <c r="Y43" s="186"/>
      <c r="Z43" s="186"/>
      <c r="AA43" s="186"/>
      <c r="AB43" s="186"/>
      <c r="AC43" s="186"/>
      <c r="AD43" s="186"/>
      <c r="AE43" s="186"/>
      <c r="AF43" s="186"/>
      <c r="AG43" s="190"/>
      <c r="AH43" s="190"/>
      <c r="AI43" s="186"/>
      <c r="AJ43" s="186"/>
      <c r="AK43" s="186"/>
      <c r="AL43" s="190"/>
      <c r="AM43" s="186"/>
      <c r="AN43" s="186"/>
      <c r="AO43" s="186"/>
      <c r="AP43" s="186"/>
      <c r="AQ43" s="186"/>
      <c r="AR43" s="186"/>
      <c r="AS43" s="186"/>
    </row>
    <row r="44" spans="1:45" ht="12.75" customHeight="1" thickBot="1" x14ac:dyDescent="0.25">
      <c r="A44" s="85" t="str">
        <f>IF(OR(ISBLANK('!'!A48),ISERROR('!'!A48)),"",'!'!A48)</f>
        <v/>
      </c>
      <c r="B44" s="93">
        <f>IF(OR(ISBLANK('!'!B48),ISERROR('!'!B48)),"",'!'!B48)</f>
        <v>38</v>
      </c>
      <c r="C44" s="182"/>
      <c r="D44" s="182"/>
      <c r="E44" s="280" t="str">
        <f>IF('!'!$Q$13=1,'!'!F48,"")</f>
        <v/>
      </c>
      <c r="G44" s="225" t="str">
        <f>IF(OR(ISBLANK('!'!M45),ISERROR('!'!M45)),"",'!'!M45)</f>
        <v>●</v>
      </c>
      <c r="H44" s="87" t="str">
        <f>IF(OR(ISBLANK('!'!N45),ISERROR('!'!N45)),"",'!'!N45)</f>
        <v>Pronósticos</v>
      </c>
      <c r="I44" s="88"/>
      <c r="J44" s="88"/>
      <c r="K44" s="88"/>
      <c r="L44" s="88"/>
      <c r="M44" s="88"/>
      <c r="N44" s="88"/>
      <c r="O44" s="88"/>
      <c r="P44" s="88"/>
      <c r="Q44" s="88"/>
      <c r="R44" s="292"/>
      <c r="S44" s="186"/>
      <c r="T44" s="186"/>
      <c r="U44" s="186"/>
      <c r="V44" s="186"/>
      <c r="W44" s="186"/>
      <c r="X44" s="193"/>
      <c r="Y44" s="186"/>
      <c r="Z44" s="186"/>
      <c r="AA44" s="186"/>
      <c r="AB44" s="186"/>
      <c r="AC44" s="186"/>
      <c r="AD44" s="186"/>
      <c r="AE44" s="186"/>
      <c r="AF44" s="186"/>
      <c r="AG44" s="190"/>
      <c r="AH44" s="190"/>
      <c r="AI44" s="186"/>
      <c r="AJ44" s="186"/>
      <c r="AK44" s="186"/>
      <c r="AL44" s="190"/>
      <c r="AM44" s="186"/>
      <c r="AN44" s="186"/>
      <c r="AO44" s="186"/>
      <c r="AP44" s="186"/>
      <c r="AQ44" s="186"/>
      <c r="AR44" s="186"/>
      <c r="AS44" s="186"/>
    </row>
    <row r="45" spans="1:45" ht="12.75" customHeight="1" x14ac:dyDescent="0.2">
      <c r="A45" s="85" t="str">
        <f>IF(OR(ISBLANK('!'!A49),ISERROR('!'!A49)),"",'!'!A49)</f>
        <v/>
      </c>
      <c r="B45" s="93">
        <f>IF(OR(ISBLANK('!'!B49),ISERROR('!'!B49)),"",'!'!B49)</f>
        <v>39</v>
      </c>
      <c r="C45" s="182"/>
      <c r="D45" s="182"/>
      <c r="E45" s="280" t="str">
        <f>IF('!'!$Q$13=1,'!'!F49,"")</f>
        <v/>
      </c>
      <c r="G45" s="221" t="str">
        <f>IF(OR(ISBLANK('!'!M47),ISERROR('!'!M47)),"",'!'!M47)</f>
        <v/>
      </c>
      <c r="H45" s="101" t="str">
        <f>IF(OR(ISBLANK('!'!N46),ISERROR('!'!N46)),"",'!'!N46)</f>
        <v>Valor medio esperado de la variable 'Diámetro' en función de la variable 'Días'</v>
      </c>
      <c r="I45" s="91"/>
      <c r="J45" s="91"/>
      <c r="K45" s="91"/>
      <c r="L45" s="91"/>
      <c r="M45" s="91"/>
      <c r="N45" s="91"/>
      <c r="O45" s="91"/>
      <c r="P45" s="91"/>
      <c r="Q45" s="91"/>
      <c r="R45" s="186"/>
      <c r="S45" s="194"/>
      <c r="T45" s="186"/>
      <c r="U45" s="186"/>
      <c r="V45" s="186"/>
      <c r="W45" s="186"/>
      <c r="X45" s="193"/>
      <c r="Y45" s="186"/>
      <c r="Z45" s="186"/>
      <c r="AA45" s="186"/>
      <c r="AB45" s="186"/>
      <c r="AC45" s="186"/>
      <c r="AD45" s="186"/>
      <c r="AE45" s="186"/>
      <c r="AF45" s="186"/>
      <c r="AG45" s="190"/>
      <c r="AH45" s="190"/>
      <c r="AI45" s="186"/>
      <c r="AJ45" s="186"/>
      <c r="AK45" s="186"/>
      <c r="AL45" s="190"/>
      <c r="AM45" s="186"/>
      <c r="AN45" s="186"/>
      <c r="AO45" s="186"/>
      <c r="AP45" s="186"/>
      <c r="AQ45" s="186"/>
      <c r="AR45" s="186"/>
      <c r="AS45" s="186"/>
    </row>
    <row r="46" spans="1:45" ht="12.75" customHeight="1" x14ac:dyDescent="0.2">
      <c r="A46" s="85" t="str">
        <f>IF(OR(ISBLANK('!'!A50),ISERROR('!'!A50)),"",'!'!A50)</f>
        <v/>
      </c>
      <c r="B46" s="93">
        <f>IF(OR(ISBLANK('!'!B50),ISERROR('!'!B50)),"",'!'!B50)</f>
        <v>40</v>
      </c>
      <c r="C46" s="182"/>
      <c r="D46" s="182"/>
      <c r="E46" s="280" t="str">
        <f>IF('!'!$Q$13=1,'!'!F50,"")</f>
        <v/>
      </c>
      <c r="G46" s="221" t="str">
        <f>IF(OR(ISBLANK('!'!M48),ISERROR('!'!M48)),"",'!'!M48)</f>
        <v/>
      </c>
      <c r="H46" s="105" t="str">
        <f>IF(OR(ISBLANK('!'!N47),ISERROR('!'!N47)),"",'!'!N47)</f>
        <v/>
      </c>
      <c r="J46" s="96" t="str">
        <f>IF(OR(ISBLANK('!'!P47),ISERROR('!'!P47)),"",'!'!P47)</f>
        <v>Días</v>
      </c>
      <c r="K46" s="96" t="str">
        <f>IF(OR(ISBLANK('!'!Q47),ISERROR('!'!Q47)),"",'!'!Q47)</f>
        <v>E[Y]</v>
      </c>
      <c r="L46" s="96" t="str">
        <f>IF(OR(ISBLANK('!'!R47),ISERROR('!'!R47)),"",'!'!R47)</f>
        <v>SE</v>
      </c>
      <c r="M46" s="96" t="str">
        <f>IF(OR(ISBLANK('!'!S47),ISERROR('!'!S47)),"",'!'!S47)</f>
        <v>IC-</v>
      </c>
      <c r="N46" s="96" t="str">
        <f>IF(OR(ISBLANK('!'!T47),ISERROR('!'!T47)),"",'!'!T47)</f>
        <v>IC+</v>
      </c>
      <c r="O46" s="91" t="str">
        <f>IF(OR(ISBLANK('!'!U47),ISERROR('!'!U47)),"",'!'!U47)</f>
        <v/>
      </c>
      <c r="P46" s="91" t="str">
        <f>IF(OR(ISBLANK('!'!V47),ISERROR('!'!V47)),"",'!'!V47)</f>
        <v/>
      </c>
      <c r="Q46" s="91" t="str">
        <f>IF(OR(ISBLANK('!'!W47),ISERROR('!'!W47)),"",'!'!W47)</f>
        <v/>
      </c>
      <c r="R46" s="186"/>
      <c r="S46" s="195"/>
      <c r="T46" s="186"/>
      <c r="U46" s="186"/>
      <c r="V46" s="186"/>
      <c r="W46" s="186"/>
      <c r="X46" s="193"/>
      <c r="Y46" s="186"/>
      <c r="Z46" s="186"/>
      <c r="AA46" s="186"/>
      <c r="AB46" s="186"/>
      <c r="AC46" s="186"/>
      <c r="AD46" s="186"/>
      <c r="AE46" s="186"/>
      <c r="AF46" s="186"/>
      <c r="AG46" s="190"/>
      <c r="AH46" s="190"/>
      <c r="AI46" s="186"/>
      <c r="AJ46" s="186"/>
      <c r="AK46" s="186"/>
      <c r="AL46" s="190"/>
      <c r="AM46" s="186"/>
      <c r="AN46" s="186"/>
      <c r="AO46" s="186"/>
      <c r="AP46" s="186"/>
      <c r="AQ46" s="186"/>
      <c r="AR46" s="186"/>
      <c r="AS46" s="186"/>
    </row>
    <row r="47" spans="1:45" ht="12.75" customHeight="1" x14ac:dyDescent="0.2">
      <c r="A47" s="85" t="str">
        <f>IF(OR(ISBLANK('!'!A51),ISERROR('!'!A51)),"",'!'!A51)</f>
        <v/>
      </c>
      <c r="B47" s="93">
        <f>IF(OR(ISBLANK('!'!B51),ISERROR('!'!B51)),"",'!'!B51)</f>
        <v>41</v>
      </c>
      <c r="C47" s="182"/>
      <c r="D47" s="182"/>
      <c r="E47" s="280" t="str">
        <f>IF('!'!$Q$13=1,'!'!F51,"")</f>
        <v/>
      </c>
      <c r="G47" s="221" t="str">
        <f>IF(OR(ISBLANK('!'!M49),ISERROR('!'!M49)),"",'!'!M49)</f>
        <v/>
      </c>
      <c r="H47" s="149" t="str">
        <f>IF(OR(ISBLANK('!'!N48),ISERROR('!'!N48)),"",'!'!N48)</f>
        <v>Media de Días</v>
      </c>
      <c r="I47" s="69"/>
      <c r="J47" s="70">
        <f>IF(OR(ISBLANK('!'!P48),ISERROR('!'!P48)),"",'!'!P48)</f>
        <v>55.925925925925924</v>
      </c>
      <c r="K47" s="71">
        <f>IF(OR(ISBLANK('!'!Q48),ISERROR('!'!Q48)),"",'!'!Q48)</f>
        <v>30.011111111111113</v>
      </c>
      <c r="L47" s="72">
        <f>IF(OR(ISBLANK('!'!R48),ISERROR('!'!R48)),"",'!'!R48)</f>
        <v>10.992860913059232</v>
      </c>
      <c r="M47" s="71">
        <f>IF(OR(ISBLANK('!'!S48),ISERROR('!'!S48)),"",'!'!S48)</f>
        <v>19.018250198051881</v>
      </c>
      <c r="N47" s="71">
        <f>IF(OR(ISBLANK('!'!T48),ISERROR('!'!T48)),"",'!'!T48)</f>
        <v>41.003972024170345</v>
      </c>
      <c r="O47" s="91" t="str">
        <f>IF(OR(ISBLANK('!'!U48),ISERROR('!'!U48)),"",'!'!U48)</f>
        <v/>
      </c>
      <c r="P47" s="91" t="str">
        <f>IF(OR(ISBLANK('!'!V48),ISERROR('!'!V48)),"",'!'!V48)</f>
        <v/>
      </c>
      <c r="Q47" s="91" t="str">
        <f>IF(OR(ISBLANK('!'!W48),ISERROR('!'!W48)),"",'!'!W48)</f>
        <v/>
      </c>
      <c r="R47" s="186"/>
      <c r="S47" s="186"/>
      <c r="T47" s="186"/>
      <c r="U47" s="186"/>
      <c r="V47" s="186"/>
      <c r="W47" s="186"/>
      <c r="X47" s="193"/>
      <c r="Y47" s="186"/>
      <c r="Z47" s="186"/>
      <c r="AA47" s="186"/>
      <c r="AB47" s="186"/>
      <c r="AC47" s="186"/>
      <c r="AD47" s="186"/>
      <c r="AE47" s="186"/>
      <c r="AF47" s="186"/>
      <c r="AG47" s="190"/>
      <c r="AH47" s="190"/>
      <c r="AI47" s="186"/>
      <c r="AJ47" s="186"/>
      <c r="AK47" s="186"/>
      <c r="AL47" s="190"/>
      <c r="AM47" s="186"/>
      <c r="AN47" s="186"/>
      <c r="AO47" s="186"/>
      <c r="AP47" s="186"/>
      <c r="AQ47" s="186"/>
      <c r="AR47" s="186"/>
      <c r="AS47" s="186"/>
    </row>
    <row r="48" spans="1:45" ht="12.75" customHeight="1" x14ac:dyDescent="0.2">
      <c r="A48" s="85" t="str">
        <f>IF(OR(ISBLANK('!'!A52),ISERROR('!'!A52)),"",'!'!A52)</f>
        <v/>
      </c>
      <c r="B48" s="93">
        <f>IF(OR(ISBLANK('!'!B52),ISERROR('!'!B52)),"",'!'!B52)</f>
        <v>42</v>
      </c>
      <c r="C48" s="182"/>
      <c r="D48" s="182"/>
      <c r="E48" s="280" t="str">
        <f>IF('!'!$Q$13=1,'!'!F52,"")</f>
        <v/>
      </c>
      <c r="G48" s="221" t="str">
        <f>IF(OR(ISBLANK('!'!M50),ISERROR('!'!M50)),"",'!'!M50)</f>
        <v/>
      </c>
      <c r="H48" s="73" t="str">
        <f>IF(OR(ISBLANK('!'!N49),ISERROR('!'!N49)),"",'!'!N49)</f>
        <v>Min(Días)</v>
      </c>
      <c r="I48" s="74"/>
      <c r="J48" s="75">
        <f>IF(OR(ISBLANK('!'!P49),ISERROR('!'!P49)),"",'!'!P49)</f>
        <v>26</v>
      </c>
      <c r="K48" s="71">
        <f>IF(OR(ISBLANK('!'!Q49),ISERROR('!'!Q49)),"",'!'!Q49)</f>
        <v>3.381368170723114</v>
      </c>
      <c r="L48" s="72">
        <f>IF(OR(ISBLANK('!'!R49),ISERROR('!'!R49)),"",'!'!R49)</f>
        <v>11.484785357642648</v>
      </c>
      <c r="M48" s="71">
        <f>IF(OR(ISBLANK('!'!S49),ISERROR('!'!S49)),"",'!'!S49)</f>
        <v>-8.1034171869195344</v>
      </c>
      <c r="N48" s="71">
        <f>IF(OR(ISBLANK('!'!T49),ISERROR('!'!T49)),"",'!'!T49)</f>
        <v>14.866153528365762</v>
      </c>
      <c r="O48" s="85" t="str">
        <f>IF(OR(ISBLANK('!'!U49),ISERROR('!'!U49)),"",'!'!U49)</f>
        <v/>
      </c>
      <c r="P48" s="91" t="str">
        <f>IF(OR(ISBLANK('!'!V49),ISERROR('!'!V49)),"",'!'!V49)</f>
        <v/>
      </c>
      <c r="Q48" s="91" t="str">
        <f>IF(OR(ISBLANK('!'!W49),ISERROR('!'!W49)),"",'!'!W49)</f>
        <v/>
      </c>
      <c r="R48" s="186"/>
      <c r="S48" s="186"/>
      <c r="T48" s="186"/>
      <c r="U48" s="186"/>
      <c r="V48" s="186"/>
      <c r="W48" s="186"/>
      <c r="X48" s="193"/>
      <c r="Y48" s="186"/>
      <c r="Z48" s="186"/>
      <c r="AA48" s="186"/>
      <c r="AB48" s="186"/>
      <c r="AC48" s="186"/>
      <c r="AD48" s="186"/>
      <c r="AE48" s="186"/>
      <c r="AF48" s="186"/>
      <c r="AG48" s="190"/>
      <c r="AH48" s="190"/>
      <c r="AI48" s="186"/>
      <c r="AJ48" s="186"/>
      <c r="AK48" s="186"/>
      <c r="AL48" s="190"/>
      <c r="AM48" s="186"/>
      <c r="AN48" s="186"/>
      <c r="AO48" s="186"/>
      <c r="AP48" s="186"/>
      <c r="AQ48" s="186"/>
      <c r="AR48" s="186"/>
      <c r="AS48" s="186"/>
    </row>
    <row r="49" spans="1:45" ht="12.75" customHeight="1" x14ac:dyDescent="0.2">
      <c r="A49" s="85" t="str">
        <f>IF(OR(ISBLANK('!'!A53),ISERROR('!'!A53)),"",'!'!A53)</f>
        <v/>
      </c>
      <c r="B49" s="93">
        <f>IF(OR(ISBLANK('!'!B53),ISERROR('!'!B53)),"",'!'!B53)</f>
        <v>43</v>
      </c>
      <c r="C49" s="182"/>
      <c r="D49" s="182"/>
      <c r="E49" s="280" t="str">
        <f>IF('!'!$Q$13=1,'!'!F53,"")</f>
        <v/>
      </c>
      <c r="G49" s="221" t="str">
        <f>IF(OR(ISBLANK('!'!M51),ISERROR('!'!M51)),"",'!'!M51)</f>
        <v/>
      </c>
      <c r="H49" s="73" t="str">
        <f>IF(OR(ISBLANK('!'!N50),ISERROR('!'!N50)),"",'!'!N50)</f>
        <v>Max(Días)</v>
      </c>
      <c r="I49" s="74"/>
      <c r="J49" s="75">
        <f>IF(OR(ISBLANK('!'!P50),ISERROR('!'!P50)),"",'!'!P50)</f>
        <v>86</v>
      </c>
      <c r="K49" s="71">
        <f>IF(OR(ISBLANK('!'!Q50),ISERROR('!'!Q50)),"",'!'!Q50)</f>
        <v>56.772684462095093</v>
      </c>
      <c r="L49" s="72">
        <f>IF(OR(ISBLANK('!'!R50),ISERROR('!'!R50)),"",'!'!R50)</f>
        <v>11.489562391620167</v>
      </c>
      <c r="M49" s="71">
        <f>IF(OR(ISBLANK('!'!S50),ISERROR('!'!S50)),"",'!'!S50)</f>
        <v>45.283122070474924</v>
      </c>
      <c r="N49" s="71">
        <f>IF(OR(ISBLANK('!'!T50),ISERROR('!'!T50)),"",'!'!T50)</f>
        <v>68.262246853715254</v>
      </c>
      <c r="O49" s="85" t="str">
        <f>IF(OR(ISBLANK('!'!U50),ISERROR('!'!U50)),"",'!'!U50)</f>
        <v/>
      </c>
      <c r="P49" s="85" t="str">
        <f>IF(OR(ISBLANK('!'!V50),ISERROR('!'!V50)),"",'!'!V50)</f>
        <v/>
      </c>
      <c r="Q49" s="85" t="str">
        <f>IF(OR(ISBLANK('!'!W50),ISERROR('!'!W50)),"",'!'!W50)</f>
        <v/>
      </c>
      <c r="R49" s="186"/>
      <c r="S49" s="186"/>
      <c r="T49" s="186"/>
      <c r="U49" s="186"/>
      <c r="V49" s="186"/>
      <c r="W49" s="186"/>
      <c r="X49" s="116"/>
      <c r="Y49" s="116"/>
      <c r="Z49" s="186"/>
      <c r="AA49" s="186"/>
      <c r="AB49" s="186"/>
      <c r="AC49" s="186"/>
      <c r="AD49" s="186"/>
      <c r="AE49" s="186"/>
      <c r="AF49" s="186"/>
      <c r="AG49" s="190"/>
      <c r="AH49" s="190"/>
      <c r="AI49" s="186"/>
      <c r="AJ49" s="186"/>
      <c r="AK49" s="186"/>
      <c r="AL49" s="190"/>
      <c r="AM49" s="186"/>
      <c r="AN49" s="186"/>
      <c r="AO49" s="186"/>
      <c r="AP49" s="186"/>
      <c r="AQ49" s="186"/>
      <c r="AR49" s="186"/>
      <c r="AS49" s="186"/>
    </row>
    <row r="50" spans="1:45" ht="12.75" customHeight="1" x14ac:dyDescent="0.2">
      <c r="A50" s="85" t="str">
        <f>IF(OR(ISBLANK('!'!A54),ISERROR('!'!A54)),"",'!'!A54)</f>
        <v/>
      </c>
      <c r="B50" s="93">
        <f>IF(OR(ISBLANK('!'!B54),ISERROR('!'!B54)),"",'!'!B54)</f>
        <v>44</v>
      </c>
      <c r="C50" s="182"/>
      <c r="D50" s="182"/>
      <c r="E50" s="280" t="str">
        <f>IF('!'!$Q$13=1,'!'!F54,"")</f>
        <v/>
      </c>
      <c r="G50" s="221" t="str">
        <f>IF(OR(ISBLANK('!'!M52),ISERROR('!'!M52)),"",'!'!M52)</f>
        <v/>
      </c>
      <c r="H50" s="150" t="str">
        <f>IF(OR(ISBLANK('!'!N51),ISERROR('!'!N51)),"",'!'!N51)</f>
        <v>Valor de Días</v>
      </c>
      <c r="I50" s="112"/>
      <c r="J50" s="277">
        <v>55</v>
      </c>
      <c r="K50" s="71">
        <f>IF(OR(ISBLANK('!'!Q51),ISERROR('!'!Q51)),"",'!'!Q51)</f>
        <v>29.187171044886234</v>
      </c>
      <c r="L50" s="72">
        <f>IF(OR(ISBLANK('!'!R51),ISERROR('!'!R51)),"",'!'!R51)</f>
        <v>10.993342368715329</v>
      </c>
      <c r="M50" s="71">
        <f>IF(OR(ISBLANK('!'!S51),ISERROR('!'!S51)),"",'!'!S51)</f>
        <v>18.193828676170906</v>
      </c>
      <c r="N50" s="71">
        <f>IF(OR(ISBLANK('!'!T51),ISERROR('!'!T51)),"",'!'!T51)</f>
        <v>40.18051341360156</v>
      </c>
      <c r="O50" s="85" t="str">
        <f>IF(OR(ISBLANK('!'!U51),ISERROR('!'!U51)),"",'!'!U51)</f>
        <v/>
      </c>
      <c r="P50" s="85" t="str">
        <f>IF(OR(ISBLANK('!'!V51),ISERROR('!'!V51)),"",'!'!V51)</f>
        <v/>
      </c>
      <c r="Q50" s="85" t="str">
        <f>IF(OR(ISBLANK('!'!W51),ISERROR('!'!W51)),"",'!'!W51)</f>
        <v/>
      </c>
      <c r="R50" s="186"/>
      <c r="S50" s="186"/>
      <c r="T50" s="186"/>
      <c r="U50" s="186"/>
      <c r="V50" s="186"/>
      <c r="W50" s="186"/>
      <c r="X50" s="116"/>
      <c r="Y50" s="196"/>
      <c r="Z50" s="186"/>
      <c r="AA50" s="186"/>
      <c r="AB50" s="186"/>
      <c r="AC50" s="186"/>
      <c r="AD50" s="186"/>
      <c r="AE50" s="186"/>
      <c r="AF50" s="186"/>
      <c r="AG50" s="190"/>
      <c r="AH50" s="190"/>
      <c r="AI50" s="186"/>
      <c r="AJ50" s="186"/>
      <c r="AK50" s="186"/>
      <c r="AL50" s="190"/>
      <c r="AM50" s="186"/>
      <c r="AN50" s="186"/>
      <c r="AO50" s="186"/>
      <c r="AP50" s="186"/>
      <c r="AQ50" s="186"/>
      <c r="AR50" s="186"/>
      <c r="AS50" s="186"/>
    </row>
    <row r="51" spans="1:45" ht="12.75" customHeight="1" x14ac:dyDescent="0.2">
      <c r="A51" s="85" t="str">
        <f>IF(OR(ISBLANK('!'!A55),ISERROR('!'!A55)),"",'!'!A55)</f>
        <v/>
      </c>
      <c r="B51" s="93">
        <f>IF(OR(ISBLANK('!'!B55),ISERROR('!'!B55)),"",'!'!B55)</f>
        <v>45</v>
      </c>
      <c r="C51" s="182"/>
      <c r="D51" s="182"/>
      <c r="E51" s="280" t="str">
        <f>IF('!'!$Q$13=1,'!'!F55,"")</f>
        <v/>
      </c>
      <c r="G51" s="221" t="str">
        <f>IF(OR(ISBLANK('!'!M53),ISERROR('!'!M53)),"",'!'!M53)</f>
        <v/>
      </c>
      <c r="H51" s="113" t="str">
        <f>IF(OR(ISBLANK('!'!#REF!),ISERROR('!'!#REF!)),"",'!'!#REF!)</f>
        <v/>
      </c>
      <c r="I51" s="114"/>
      <c r="J51" s="499" t="str">
        <f>IF(OR(ISBLANK('!'!P52),ISERROR('!'!P52)),"",'!'!P52)</f>
        <v/>
      </c>
      <c r="K51" s="499"/>
      <c r="L51" s="499"/>
      <c r="M51" s="499"/>
      <c r="N51" s="499"/>
      <c r="O51" s="115" t="str">
        <f>IF(OR(ISBLANK('!'!U53),ISERROR('!'!U53)),"",'!'!U53)</f>
        <v/>
      </c>
      <c r="P51" s="91" t="str">
        <f>IF(OR(ISBLANK('!'!V53),ISERROR('!'!V53)),"",'!'!V53)</f>
        <v/>
      </c>
      <c r="Q51" s="91" t="str">
        <f>IF(OR(ISBLANK('!'!W53),ISERROR('!'!W53)),"",'!'!W53)</f>
        <v/>
      </c>
      <c r="R51" s="186"/>
      <c r="S51" s="186"/>
      <c r="T51" s="186"/>
      <c r="U51" s="186"/>
      <c r="V51" s="186"/>
      <c r="W51" s="186"/>
      <c r="X51" s="116"/>
      <c r="Y51" s="116"/>
      <c r="Z51" s="186"/>
      <c r="AA51" s="186"/>
      <c r="AB51" s="186"/>
      <c r="AC51" s="186"/>
      <c r="AD51" s="186"/>
      <c r="AE51" s="186"/>
      <c r="AF51" s="186"/>
      <c r="AG51" s="190"/>
      <c r="AH51" s="190"/>
      <c r="AI51" s="186"/>
      <c r="AJ51" s="186"/>
      <c r="AK51" s="186"/>
      <c r="AL51" s="190"/>
      <c r="AM51" s="186"/>
      <c r="AN51" s="186"/>
      <c r="AO51" s="186"/>
      <c r="AP51" s="186"/>
      <c r="AQ51" s="186"/>
      <c r="AR51" s="186"/>
      <c r="AS51" s="186"/>
    </row>
    <row r="52" spans="1:45" ht="12.75" customHeight="1" x14ac:dyDescent="0.2">
      <c r="A52" s="85" t="str">
        <f>IF(OR(ISBLANK('!'!A56),ISERROR('!'!A56)),"",'!'!A56)</f>
        <v/>
      </c>
      <c r="B52" s="93">
        <f>IF(OR(ISBLANK('!'!B56),ISERROR('!'!B56)),"",'!'!B56)</f>
        <v>46</v>
      </c>
      <c r="C52" s="182"/>
      <c r="D52" s="182"/>
      <c r="E52" s="280" t="str">
        <f>IF('!'!$Q$13=1,'!'!F56,"")</f>
        <v/>
      </c>
      <c r="S52" s="186"/>
      <c r="T52" s="186"/>
      <c r="U52" s="186"/>
      <c r="V52" s="186"/>
      <c r="W52" s="186"/>
      <c r="X52" s="186"/>
      <c r="Y52" s="116"/>
      <c r="Z52" s="186"/>
      <c r="AA52" s="186"/>
      <c r="AB52" s="186"/>
      <c r="AC52" s="186"/>
      <c r="AD52" s="186"/>
      <c r="AE52" s="186"/>
      <c r="AF52" s="186"/>
      <c r="AG52" s="190"/>
      <c r="AH52" s="190"/>
      <c r="AI52" s="186"/>
      <c r="AJ52" s="186"/>
      <c r="AK52" s="186"/>
      <c r="AL52" s="190"/>
      <c r="AM52" s="186"/>
      <c r="AN52" s="186"/>
      <c r="AO52" s="186"/>
      <c r="AP52" s="186"/>
      <c r="AQ52" s="186"/>
      <c r="AR52" s="186"/>
      <c r="AS52" s="186"/>
    </row>
    <row r="53" spans="1:45" ht="12.75" customHeight="1" x14ac:dyDescent="0.2">
      <c r="A53" s="85" t="str">
        <f>IF(OR(ISBLANK('!'!A57),ISERROR('!'!A57)),"",'!'!A57)</f>
        <v/>
      </c>
      <c r="B53" s="93">
        <f>IF(OR(ISBLANK('!'!B57),ISERROR('!'!B57)),"",'!'!B57)</f>
        <v>47</v>
      </c>
      <c r="C53" s="182"/>
      <c r="D53" s="182"/>
      <c r="E53" s="280" t="str">
        <f>IF('!'!$Q$13=1,'!'!F57,"")</f>
        <v/>
      </c>
      <c r="G53" s="224"/>
      <c r="H53" s="91"/>
      <c r="I53" s="91"/>
      <c r="J53" s="91"/>
      <c r="K53" s="101"/>
      <c r="L53" s="101"/>
      <c r="M53" s="101"/>
      <c r="N53" s="91"/>
      <c r="O53" s="91"/>
      <c r="P53" s="91"/>
      <c r="Q53" s="91"/>
      <c r="R53" s="186"/>
      <c r="S53" s="186"/>
      <c r="T53" s="186"/>
      <c r="U53" s="186"/>
      <c r="V53" s="186"/>
      <c r="W53" s="186"/>
      <c r="X53" s="186"/>
      <c r="Y53" s="116"/>
      <c r="Z53" s="186"/>
      <c r="AA53" s="186"/>
      <c r="AB53" s="186"/>
      <c r="AC53" s="186"/>
      <c r="AD53" s="186"/>
      <c r="AE53" s="186"/>
      <c r="AF53" s="186"/>
      <c r="AG53" s="190"/>
      <c r="AH53" s="190"/>
      <c r="AI53" s="186"/>
      <c r="AJ53" s="186"/>
      <c r="AK53" s="186"/>
      <c r="AL53" s="190"/>
      <c r="AM53" s="186"/>
      <c r="AN53" s="186"/>
      <c r="AO53" s="186"/>
      <c r="AP53" s="186"/>
      <c r="AQ53" s="186"/>
      <c r="AR53" s="186"/>
      <c r="AS53" s="186"/>
    </row>
    <row r="54" spans="1:45" ht="12.75" customHeight="1" x14ac:dyDescent="0.2">
      <c r="A54" s="85" t="str">
        <f>IF(OR(ISBLANK('!'!A58),ISERROR('!'!A58)),"",'!'!A58)</f>
        <v/>
      </c>
      <c r="B54" s="93">
        <f>IF(OR(ISBLANK('!'!B58),ISERROR('!'!B58)),"",'!'!B58)</f>
        <v>48</v>
      </c>
      <c r="C54" s="182"/>
      <c r="D54" s="182"/>
      <c r="E54" s="280" t="str">
        <f>IF('!'!$Q$13=1,'!'!F58,"")</f>
        <v/>
      </c>
      <c r="G54" s="224"/>
      <c r="H54" s="91"/>
      <c r="I54" s="91"/>
      <c r="J54" s="91"/>
      <c r="K54" s="91"/>
      <c r="L54" s="91" t="str">
        <f>IF(OR(ISBLANK('!'!R69),ISERROR('!'!R69)),"",'!'!R69)</f>
        <v/>
      </c>
      <c r="M54" s="91" t="str">
        <f>IF(OR(ISBLANK('!'!S69),ISERROR('!'!S69)),"",'!'!S69)</f>
        <v/>
      </c>
      <c r="N54" s="91" t="str">
        <f>IF(OR(ISBLANK('!'!T69),ISERROR('!'!T69)),"",'!'!T69)</f>
        <v/>
      </c>
      <c r="O54" s="91" t="str">
        <f>IF(OR(ISBLANK('!'!U69),ISERROR('!'!U69)),"",'!'!U69)</f>
        <v/>
      </c>
      <c r="P54" s="91" t="str">
        <f>IF(OR(ISBLANK('!'!V69),ISERROR('!'!V69)),"",'!'!V69)</f>
        <v/>
      </c>
      <c r="Q54" s="91" t="str">
        <f>IF(OR(ISBLANK('!'!W69),ISERROR('!'!W69)),"",'!'!W69)</f>
        <v/>
      </c>
      <c r="R54" s="186"/>
      <c r="S54" s="186"/>
      <c r="T54" s="186"/>
      <c r="U54" s="186"/>
      <c r="V54" s="186"/>
      <c r="W54" s="186"/>
      <c r="X54" s="186"/>
      <c r="Y54" s="116"/>
      <c r="Z54" s="186"/>
      <c r="AA54" s="186"/>
      <c r="AB54" s="186"/>
      <c r="AC54" s="186"/>
      <c r="AD54" s="186"/>
      <c r="AE54" s="186"/>
      <c r="AF54" s="186"/>
      <c r="AG54" s="190"/>
      <c r="AH54" s="190"/>
      <c r="AI54" s="186"/>
      <c r="AJ54" s="186"/>
      <c r="AK54" s="186"/>
      <c r="AL54" s="190"/>
      <c r="AM54" s="186"/>
      <c r="AN54" s="186"/>
      <c r="AO54" s="186"/>
      <c r="AP54" s="186"/>
      <c r="AQ54" s="186"/>
      <c r="AR54" s="186"/>
      <c r="AS54" s="186"/>
    </row>
    <row r="55" spans="1:45" ht="12.75" customHeight="1" x14ac:dyDescent="0.2">
      <c r="A55" s="85" t="str">
        <f>IF(OR(ISBLANK('!'!A59),ISERROR('!'!A59)),"",'!'!A59)</f>
        <v/>
      </c>
      <c r="B55" s="93">
        <f>IF(OR(ISBLANK('!'!B59),ISERROR('!'!B59)),"",'!'!B59)</f>
        <v>49</v>
      </c>
      <c r="C55" s="182"/>
      <c r="D55" s="182"/>
      <c r="E55" s="280" t="str">
        <f>IF('!'!$Q$13=1,'!'!F59,"")</f>
        <v/>
      </c>
      <c r="G55" s="224"/>
      <c r="H55" s="91"/>
      <c r="I55" s="91"/>
      <c r="J55" s="91"/>
      <c r="K55" s="91"/>
      <c r="L55" s="91" t="str">
        <f>IF(OR(ISBLANK('!'!R70),ISERROR('!'!R70)),"",'!'!R70)</f>
        <v/>
      </c>
      <c r="M55" s="91" t="str">
        <f>IF(OR(ISBLANK('!'!S70),ISERROR('!'!S70)),"",'!'!S70)</f>
        <v/>
      </c>
      <c r="N55" s="91" t="str">
        <f>IF(OR(ISBLANK('!'!T70),ISERROR('!'!T70)),"",'!'!T70)</f>
        <v/>
      </c>
      <c r="O55" s="91" t="str">
        <f>IF(OR(ISBLANK('!'!U70),ISERROR('!'!U70)),"",'!'!U70)</f>
        <v/>
      </c>
      <c r="P55" s="91" t="str">
        <f>IF(OR(ISBLANK('!'!V70),ISERROR('!'!V70)),"",'!'!V70)</f>
        <v/>
      </c>
      <c r="Q55" s="91" t="str">
        <f>IF(OR(ISBLANK('!'!W70),ISERROR('!'!W70)),"",'!'!W70)</f>
        <v/>
      </c>
      <c r="R55" s="186"/>
      <c r="S55" s="186"/>
      <c r="T55" s="186"/>
      <c r="U55" s="186"/>
      <c r="V55" s="186"/>
      <c r="W55" s="186"/>
      <c r="X55" s="186"/>
      <c r="Y55" s="116"/>
      <c r="Z55" s="186"/>
      <c r="AA55" s="186"/>
      <c r="AB55" s="186"/>
      <c r="AC55" s="186"/>
      <c r="AD55" s="186"/>
      <c r="AE55" s="186"/>
      <c r="AF55" s="186"/>
      <c r="AG55" s="190"/>
      <c r="AH55" s="190"/>
      <c r="AI55" s="186"/>
      <c r="AJ55" s="186"/>
      <c r="AK55" s="186"/>
      <c r="AL55" s="190"/>
      <c r="AM55" s="186"/>
      <c r="AN55" s="186"/>
      <c r="AO55" s="186"/>
      <c r="AP55" s="186"/>
      <c r="AQ55" s="186"/>
      <c r="AR55" s="186"/>
      <c r="AS55" s="186"/>
    </row>
    <row r="56" spans="1:45" ht="12.75" customHeight="1" x14ac:dyDescent="0.2">
      <c r="A56" s="85" t="str">
        <f>IF(OR(ISBLANK('!'!A60),ISERROR('!'!A60)),"",'!'!A60)</f>
        <v/>
      </c>
      <c r="B56" s="93">
        <f>IF(OR(ISBLANK('!'!B60),ISERROR('!'!B60)),"",'!'!B60)</f>
        <v>50</v>
      </c>
      <c r="C56" s="182"/>
      <c r="D56" s="182"/>
      <c r="E56" s="280" t="str">
        <f>IF('!'!$Q$13=1,'!'!F60,"")</f>
        <v/>
      </c>
      <c r="G56" s="224"/>
      <c r="H56" s="91"/>
      <c r="I56" s="91"/>
      <c r="J56" s="80"/>
      <c r="K56" s="80"/>
      <c r="L56" s="91" t="str">
        <f>IF(OR(ISBLANK('!'!R71),ISERROR('!'!R71)),"",'!'!R71)</f>
        <v/>
      </c>
      <c r="M56" s="91" t="str">
        <f>IF(OR(ISBLANK('!'!S71),ISERROR('!'!S71)),"",'!'!S71)</f>
        <v/>
      </c>
      <c r="N56" s="91" t="str">
        <f>IF(OR(ISBLANK('!'!T71),ISERROR('!'!T71)),"",'!'!T71)</f>
        <v/>
      </c>
      <c r="O56" s="91" t="str">
        <f>IF(OR(ISBLANK('!'!U71),ISERROR('!'!U71)),"",'!'!U71)</f>
        <v/>
      </c>
      <c r="P56" s="91" t="str">
        <f>IF(OR(ISBLANK('!'!V71),ISERROR('!'!V71)),"",'!'!V71)</f>
        <v/>
      </c>
      <c r="Q56" s="91" t="str">
        <f>IF(OR(ISBLANK('!'!W71),ISERROR('!'!W71)),"",'!'!W71)</f>
        <v/>
      </c>
      <c r="R56" s="186"/>
      <c r="S56" s="186"/>
      <c r="T56" s="186"/>
      <c r="U56" s="186"/>
      <c r="V56" s="186"/>
      <c r="W56" s="186"/>
      <c r="X56" s="186"/>
      <c r="Y56" s="116"/>
      <c r="Z56" s="186"/>
      <c r="AA56" s="186"/>
      <c r="AB56" s="186"/>
      <c r="AC56" s="186"/>
      <c r="AD56" s="186"/>
      <c r="AE56" s="186"/>
      <c r="AF56" s="186"/>
      <c r="AG56" s="190"/>
      <c r="AH56" s="190"/>
      <c r="AI56" s="186"/>
      <c r="AJ56" s="186"/>
      <c r="AK56" s="186"/>
      <c r="AL56" s="190"/>
      <c r="AM56" s="186"/>
      <c r="AN56" s="186"/>
      <c r="AO56" s="186"/>
      <c r="AP56" s="186"/>
      <c r="AQ56" s="186"/>
      <c r="AR56" s="186"/>
      <c r="AS56" s="186"/>
    </row>
    <row r="57" spans="1:45" ht="12.75" customHeight="1" x14ac:dyDescent="0.2">
      <c r="A57" s="85" t="str">
        <f>IF(OR(ISBLANK('!'!A61),ISERROR('!'!A61)),"",'!'!A61)</f>
        <v/>
      </c>
      <c r="B57" s="85" t="str">
        <f>IF(OR(ISBLANK('!'!B61),ISERROR('!'!B61)),"",'!'!B61)</f>
        <v/>
      </c>
      <c r="C57" s="85" t="str">
        <f>IF(OR(ISBLANK('!'!C61),ISERROR('!'!C61)),"",'!'!C61)</f>
        <v/>
      </c>
      <c r="D57" s="85" t="str">
        <f>IF(OR(ISBLANK('!'!D61),ISERROR('!'!D61)),"",'!'!D61)</f>
        <v/>
      </c>
      <c r="G57" s="224" t="str">
        <f>IF(OR(ISBLANK('!'!M58),ISERROR('!'!M58)),"",'!'!M58)</f>
        <v/>
      </c>
      <c r="H57" s="91" t="str">
        <f>IF(OR(ISBLANK('!'!N72),ISERROR('!'!N72)),"",'!'!N72)</f>
        <v/>
      </c>
      <c r="I57" s="91"/>
      <c r="J57" s="91"/>
      <c r="K57" s="91" t="str">
        <f>IF(OR(ISBLANK('!'!Q72),ISERROR('!'!Q72)),"",'!'!Q72)</f>
        <v/>
      </c>
      <c r="L57" s="91" t="str">
        <f>IF(OR(ISBLANK('!'!R72),ISERROR('!'!R72)),"",'!'!R72)</f>
        <v/>
      </c>
      <c r="M57" s="91" t="str">
        <f>IF(OR(ISBLANK('!'!S72),ISERROR('!'!S72)),"",'!'!S72)</f>
        <v/>
      </c>
      <c r="N57" s="91" t="str">
        <f>IF(OR(ISBLANK('!'!T72),ISERROR('!'!T72)),"",'!'!T72)</f>
        <v/>
      </c>
      <c r="O57" s="91" t="str">
        <f>IF(OR(ISBLANK('!'!U72),ISERROR('!'!U72)),"",'!'!U72)</f>
        <v/>
      </c>
      <c r="P57" s="116" t="str">
        <f>IF(OR(ISBLANK('!'!V72),ISERROR('!'!V72)),"",'!'!V72)</f>
        <v/>
      </c>
      <c r="Q57" s="116" t="str">
        <f>IF(OR(ISBLANK('!'!W72),ISERROR('!'!W72)),"",'!'!W72)</f>
        <v/>
      </c>
      <c r="R57" s="186"/>
      <c r="S57" s="186"/>
      <c r="T57" s="186"/>
      <c r="U57" s="186"/>
      <c r="V57" s="186"/>
      <c r="W57" s="186"/>
      <c r="X57" s="186"/>
      <c r="Y57" s="116"/>
      <c r="Z57" s="186"/>
      <c r="AA57" s="186"/>
      <c r="AB57" s="186"/>
      <c r="AC57" s="186"/>
      <c r="AD57" s="186"/>
      <c r="AE57" s="186"/>
      <c r="AF57" s="186"/>
      <c r="AG57" s="190"/>
      <c r="AH57" s="190"/>
      <c r="AI57" s="186"/>
      <c r="AJ57" s="186"/>
      <c r="AK57" s="186"/>
      <c r="AL57" s="190"/>
      <c r="AM57" s="186"/>
      <c r="AN57" s="186"/>
      <c r="AO57" s="186"/>
      <c r="AP57" s="186"/>
      <c r="AQ57" s="186"/>
      <c r="AR57" s="186"/>
      <c r="AS57" s="186"/>
    </row>
    <row r="58" spans="1:45" x14ac:dyDescent="0.2">
      <c r="A58" s="85" t="str">
        <f>IF(OR(ISBLANK('!'!A62),ISERROR('!'!A62)),"",'!'!A62)</f>
        <v/>
      </c>
      <c r="B58" s="85" t="str">
        <f>IF(OR(ISBLANK('!'!B62),ISERROR('!'!B62)),"",'!'!B62)</f>
        <v/>
      </c>
      <c r="C58" s="85" t="str">
        <f>IF(OR(ISBLANK('!'!C62),ISERROR('!'!C62)),"",'!'!C62)</f>
        <v/>
      </c>
      <c r="D58" s="85" t="str">
        <f>IF(OR(ISBLANK('!'!D62),ISERROR('!'!D62)),"",'!'!D62)</f>
        <v/>
      </c>
      <c r="G58" s="224" t="str">
        <f>IF(OR(ISBLANK('!'!M59),ISERROR('!'!M59)),"",'!'!M59)</f>
        <v/>
      </c>
      <c r="H58" s="91" t="str">
        <f>IF(OR(ISBLANK('!'!N73),ISERROR('!'!N73)),"",'!'!N73)</f>
        <v/>
      </c>
      <c r="I58" s="91" t="str">
        <f>IF(OR(ISBLANK('!'!O73),ISERROR('!'!O73)),"",'!'!O73)</f>
        <v/>
      </c>
      <c r="J58" s="91"/>
      <c r="K58" s="91" t="str">
        <f>IF(OR(ISBLANK('!'!Q73),ISERROR('!'!Q73)),"",'!'!Q73)</f>
        <v/>
      </c>
      <c r="L58" s="91" t="str">
        <f>IF(OR(ISBLANK('!'!R73),ISERROR('!'!R73)),"",'!'!R73)</f>
        <v/>
      </c>
      <c r="M58" s="91" t="str">
        <f>IF(OR(ISBLANK('!'!S73),ISERROR('!'!S73)),"",'!'!S73)</f>
        <v/>
      </c>
      <c r="N58" s="91" t="str">
        <f>IF(OR(ISBLANK('!'!T73),ISERROR('!'!T73)),"",'!'!T73)</f>
        <v/>
      </c>
      <c r="O58" s="91" t="str">
        <f>IF(OR(ISBLANK('!'!U73),ISERROR('!'!U73)),"",'!'!U73)</f>
        <v/>
      </c>
      <c r="P58" s="196" t="str">
        <f>IF(OR(ISBLANK('!'!V73),ISERROR('!'!V73)),"",'!'!V73)</f>
        <v/>
      </c>
      <c r="Q58" s="196" t="str">
        <f>IF(OR(ISBLANK('!'!W73),ISERROR('!'!W73)),"",'!'!W73)</f>
        <v/>
      </c>
      <c r="R58" s="186"/>
      <c r="S58" s="186"/>
      <c r="T58" s="186"/>
      <c r="U58" s="186"/>
      <c r="V58" s="186"/>
      <c r="W58" s="186"/>
      <c r="X58" s="116"/>
      <c r="Y58" s="116"/>
      <c r="Z58" s="186"/>
      <c r="AA58" s="186"/>
      <c r="AB58" s="186"/>
      <c r="AC58" s="186"/>
      <c r="AD58" s="186"/>
      <c r="AE58" s="186"/>
      <c r="AF58" s="186"/>
      <c r="AG58" s="190"/>
      <c r="AH58" s="190"/>
      <c r="AI58" s="186"/>
      <c r="AJ58" s="186"/>
      <c r="AK58" s="186"/>
      <c r="AL58" s="190"/>
      <c r="AM58" s="186"/>
      <c r="AN58" s="186"/>
      <c r="AO58" s="186"/>
      <c r="AP58" s="186"/>
      <c r="AQ58" s="186"/>
      <c r="AR58" s="186"/>
      <c r="AS58" s="186"/>
    </row>
    <row r="59" spans="1:45" x14ac:dyDescent="0.2">
      <c r="A59" s="85" t="str">
        <f>IF(OR(ISBLANK('!'!A63),ISERROR('!'!A63)),"",'!'!A63)</f>
        <v/>
      </c>
      <c r="B59" s="85" t="str">
        <f>IF(OR(ISBLANK('!'!B63),ISERROR('!'!B63)),"",'!'!B63)</f>
        <v/>
      </c>
      <c r="C59" s="85" t="str">
        <f>IF(OR(ISBLANK('!'!C63),ISERROR('!'!C63)),"",'!'!C63)</f>
        <v/>
      </c>
      <c r="D59" s="85" t="str">
        <f>IF(OR(ISBLANK('!'!D63),ISERROR('!'!D63)),"",'!'!D63)</f>
        <v/>
      </c>
      <c r="G59" s="224" t="str">
        <f>IF(OR(ISBLANK('!'!M62),ISERROR('!'!M62)),"",'!'!M62)</f>
        <v/>
      </c>
      <c r="H59" s="105" t="str">
        <f>IF(OR(ISBLANK('!'!N62),ISERROR('!'!N62)),"",'!'!N62)</f>
        <v/>
      </c>
      <c r="I59" s="105" t="str">
        <f>IF(OR(ISBLANK('!'!O62),ISERROR('!'!O62)),"",'!'!O62)</f>
        <v/>
      </c>
      <c r="J59" s="108" t="str">
        <f>IF(OR(ISBLANK('!'!P62),ISERROR('!'!P62)),"",'!'!P62)</f>
        <v/>
      </c>
      <c r="K59" s="120" t="str">
        <f>IF(OR(ISBLANK('!'!Q62),ISERROR('!'!Q62)),"",'!'!Q62)</f>
        <v/>
      </c>
      <c r="L59" s="120" t="str">
        <f>IF(OR(ISBLANK('!'!R62),ISERROR('!'!R62)),"",'!'!R62)</f>
        <v/>
      </c>
      <c r="M59" s="118" t="str">
        <f>IF(OR(ISBLANK('!'!S62),ISERROR('!'!S62)),"",'!'!S62)</f>
        <v/>
      </c>
      <c r="N59" s="115" t="str">
        <f>IF(OR(ISBLANK('!'!T62),ISERROR('!'!T62)),"",'!'!T62)</f>
        <v/>
      </c>
      <c r="O59" s="115" t="str">
        <f>IF(OR(ISBLANK('!'!U62),ISERROR('!'!U62)),"",'!'!U62)</f>
        <v/>
      </c>
      <c r="P59" s="116" t="str">
        <f>IF(OR(ISBLANK('!'!V62),ISERROR('!'!V62)),"",'!'!V62)</f>
        <v/>
      </c>
      <c r="Q59" s="116" t="str">
        <f>IF(OR(ISBLANK('!'!W62),ISERROR('!'!W62)),"",'!'!W62)</f>
        <v/>
      </c>
      <c r="R59" s="186"/>
      <c r="S59" s="197"/>
      <c r="T59" s="197"/>
      <c r="U59" s="186"/>
      <c r="V59" s="186"/>
      <c r="W59" s="186"/>
      <c r="X59" s="116"/>
      <c r="Y59" s="116"/>
      <c r="Z59" s="186"/>
      <c r="AA59" s="186"/>
      <c r="AB59" s="186"/>
      <c r="AC59" s="186"/>
      <c r="AD59" s="186"/>
      <c r="AE59" s="186"/>
      <c r="AF59" s="186"/>
      <c r="AG59" s="190"/>
      <c r="AH59" s="190"/>
      <c r="AI59" s="186"/>
      <c r="AJ59" s="186"/>
      <c r="AK59" s="186"/>
      <c r="AL59" s="190"/>
      <c r="AM59" s="186"/>
      <c r="AN59" s="186"/>
      <c r="AO59" s="186"/>
      <c r="AP59" s="186"/>
      <c r="AQ59" s="186"/>
      <c r="AR59" s="186"/>
      <c r="AS59" s="186"/>
    </row>
    <row r="60" spans="1:45" x14ac:dyDescent="0.2">
      <c r="A60" s="85" t="str">
        <f>IF(OR(ISBLANK('!'!A64),ISERROR('!'!A64)),"",'!'!A64)</f>
        <v/>
      </c>
      <c r="B60" s="123" t="str">
        <f>IF(OR(ISBLANK('!'!B64),ISERROR('!'!B64)),"",'!'!B64)</f>
        <v/>
      </c>
      <c r="C60" s="85" t="str">
        <f>IF(OR(ISBLANK('!'!C64),ISERROR('!'!C64)),"",'!'!C64)</f>
        <v/>
      </c>
      <c r="D60" s="85" t="str">
        <f>IF(OR(ISBLANK('!'!D64),ISERROR('!'!D64)),"",'!'!D64)</f>
        <v/>
      </c>
      <c r="G60" s="221" t="str">
        <f>IF(OR(ISBLANK('!'!M63),ISERROR('!'!M63)),"",'!'!M63)</f>
        <v/>
      </c>
      <c r="H60" s="105" t="str">
        <f>IF(OR(ISBLANK('!'!N63),ISERROR('!'!N63)),"",'!'!N63)</f>
        <v/>
      </c>
      <c r="I60" s="105" t="str">
        <f>IF(OR(ISBLANK('!'!O63),ISERROR('!'!O63)),"",'!'!O63)</f>
        <v/>
      </c>
      <c r="J60" s="91" t="str">
        <f>IF(OR(ISBLANK('!'!P63),ISERROR('!'!P63)),"",'!'!P63)</f>
        <v/>
      </c>
      <c r="K60" s="121" t="str">
        <f>IF(OR(ISBLANK('!'!Q63),ISERROR('!'!Q63)),"",'!'!Q63)</f>
        <v/>
      </c>
      <c r="L60" s="121" t="str">
        <f>IF(OR(ISBLANK('!'!R63),ISERROR('!'!R63)),"",'!'!R63)</f>
        <v/>
      </c>
      <c r="M60" s="122" t="str">
        <f>IF(OR(ISBLANK('!'!S63),ISERROR('!'!S63)),"",'!'!S63)</f>
        <v/>
      </c>
      <c r="N60" s="115" t="str">
        <f>IF(OR(ISBLANK('!'!T63),ISERROR('!'!T63)),"",'!'!T63)</f>
        <v/>
      </c>
      <c r="O60" s="115" t="str">
        <f>IF(OR(ISBLANK('!'!U63),ISERROR('!'!U63)),"",'!'!U63)</f>
        <v/>
      </c>
      <c r="P60" s="116" t="str">
        <f>IF(OR(ISBLANK('!'!V63),ISERROR('!'!V63)),"",'!'!V63)</f>
        <v/>
      </c>
      <c r="Q60" s="116" t="str">
        <f>IF(OR(ISBLANK('!'!W63),ISERROR('!'!W63)),"",'!'!W63)</f>
        <v/>
      </c>
      <c r="R60" s="186"/>
      <c r="S60" s="198"/>
      <c r="T60" s="189"/>
      <c r="U60" s="189"/>
      <c r="V60" s="197"/>
      <c r="W60" s="189"/>
      <c r="X60" s="199"/>
      <c r="Y60" s="11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</row>
    <row r="61" spans="1:45" x14ac:dyDescent="0.2">
      <c r="A61" s="85" t="str">
        <f>IF(OR(ISBLANK('!'!A65),ISERROR('!'!A65)),"",'!'!A65)</f>
        <v/>
      </c>
      <c r="B61" s="123" t="str">
        <f>IF(OR(ISBLANK('!'!B65),ISERROR('!'!B65)),"",'!'!B65)</f>
        <v/>
      </c>
      <c r="C61" s="85" t="str">
        <f>IF(OR(ISBLANK('!'!C65),ISERROR('!'!C65)),"",'!'!C65)</f>
        <v/>
      </c>
      <c r="D61" s="85" t="str">
        <f>IF(OR(ISBLANK('!'!D65),ISERROR('!'!D65)),"",'!'!D65)</f>
        <v/>
      </c>
      <c r="G61" s="221" t="str">
        <f>IF(OR(ISBLANK('!'!M64),ISERROR('!'!M64)),"",'!'!M64)</f>
        <v/>
      </c>
      <c r="H61" s="105" t="str">
        <f>IF(OR(ISBLANK('!'!N64),ISERROR('!'!N64)),"",'!'!N64)</f>
        <v/>
      </c>
      <c r="I61" s="105" t="str">
        <f>IF(OR(ISBLANK('!'!O64),ISERROR('!'!O64)),"",'!'!O64)</f>
        <v/>
      </c>
      <c r="J61" s="91" t="str">
        <f>IF(OR(ISBLANK('!'!P64),ISERROR('!'!P64)),"",'!'!P64)</f>
        <v/>
      </c>
      <c r="K61" s="121" t="str">
        <f>IF(OR(ISBLANK('!'!Q64),ISERROR('!'!Q64)),"",'!'!Q64)</f>
        <v/>
      </c>
      <c r="L61" s="121" t="str">
        <f>IF(OR(ISBLANK('!'!R64),ISERROR('!'!R64)),"",'!'!R64)</f>
        <v/>
      </c>
      <c r="M61" s="118" t="str">
        <f>IF(OR(ISBLANK('!'!S64),ISERROR('!'!S64)),"",'!'!S64)</f>
        <v/>
      </c>
      <c r="N61" s="91" t="str">
        <f>IF(OR(ISBLANK('!'!T64),ISERROR('!'!T64)),"",'!'!T64)</f>
        <v/>
      </c>
      <c r="O61" s="91" t="str">
        <f>IF(OR(ISBLANK('!'!U64),ISERROR('!'!U64)),"",'!'!U64)</f>
        <v/>
      </c>
      <c r="P61" s="116" t="str">
        <f>IF(OR(ISBLANK('!'!V64),ISERROR('!'!V64)),"",'!'!V64)</f>
        <v/>
      </c>
      <c r="Q61" s="116" t="str">
        <f>IF(OR(ISBLANK('!'!W64),ISERROR('!'!W64)),"",'!'!W64)</f>
        <v/>
      </c>
      <c r="R61" s="186"/>
      <c r="S61" s="195"/>
      <c r="T61" s="200"/>
      <c r="U61" s="201"/>
      <c r="V61" s="195"/>
      <c r="W61" s="200"/>
      <c r="X61" s="117"/>
      <c r="Y61" s="11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</row>
    <row r="62" spans="1:45" x14ac:dyDescent="0.2">
      <c r="A62" s="85" t="str">
        <f>IF(OR(ISBLANK('!'!A66),ISERROR('!'!A66)),"",'!'!A66)</f>
        <v/>
      </c>
      <c r="B62" s="123" t="str">
        <f>IF(OR(ISBLANK('!'!B66),ISERROR('!'!B66)),"",'!'!B66)</f>
        <v/>
      </c>
      <c r="C62" s="85" t="str">
        <f>IF(OR(ISBLANK('!'!C66),ISERROR('!'!C66)),"",'!'!C66)</f>
        <v/>
      </c>
      <c r="D62" s="85" t="str">
        <f>IF(OR(ISBLANK('!'!D66),ISERROR('!'!D66)),"",'!'!D66)</f>
        <v/>
      </c>
      <c r="G62" s="221" t="str">
        <f>IF(OR(ISBLANK('!'!M65),ISERROR('!'!M65)),"",'!'!M65)</f>
        <v/>
      </c>
      <c r="H62" s="108" t="str">
        <f>IF(OR(ISBLANK('!'!N65),ISERROR('!'!N65)),"",'!'!N65)</f>
        <v/>
      </c>
      <c r="I62" s="115" t="str">
        <f>IF(OR(ISBLANK('!'!O65),ISERROR('!'!O65)),"",'!'!O65)</f>
        <v/>
      </c>
      <c r="J62" s="91" t="str">
        <f>IF(OR(ISBLANK('!'!P65),ISERROR('!'!P65)),"",'!'!P65)</f>
        <v/>
      </c>
      <c r="K62" s="91" t="str">
        <f>IF(OR(ISBLANK('!'!Q65),ISERROR('!'!Q65)),"",'!'!Q65)</f>
        <v/>
      </c>
      <c r="L62" s="124" t="str">
        <f>IF(OR(ISBLANK('!'!R65),ISERROR('!'!R65)),"",'!'!R65)</f>
        <v/>
      </c>
      <c r="M62" s="91" t="str">
        <f>IF(OR(ISBLANK('!'!S65),ISERROR('!'!S65)),"",'!'!S65)</f>
        <v/>
      </c>
      <c r="N62" s="91" t="str">
        <f>IF(OR(ISBLANK('!'!T65),ISERROR('!'!T65)),"",'!'!T65)</f>
        <v/>
      </c>
      <c r="O62" s="116" t="str">
        <f>IF(OR(ISBLANK('!'!U65),ISERROR('!'!U65)),"",'!'!U65)</f>
        <v/>
      </c>
      <c r="P62" s="116" t="str">
        <f>IF(OR(ISBLANK('!'!V65),ISERROR('!'!V65)),"",'!'!V65)</f>
        <v/>
      </c>
      <c r="Q62" s="116" t="str">
        <f>IF(OR(ISBLANK('!'!W65),ISERROR('!'!W65)),"",'!'!W65)</f>
        <v/>
      </c>
      <c r="R62" s="186"/>
      <c r="S62" s="195"/>
      <c r="T62" s="200"/>
      <c r="U62" s="201"/>
      <c r="V62" s="195"/>
      <c r="W62" s="200"/>
      <c r="X62" s="117"/>
      <c r="Y62" s="11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</row>
    <row r="63" spans="1:45" x14ac:dyDescent="0.2">
      <c r="A63" s="85" t="str">
        <f>IF(OR(ISBLANK('!'!A67),ISERROR('!'!A67)),"",'!'!A67)</f>
        <v/>
      </c>
      <c r="B63" s="123" t="str">
        <f>IF(OR(ISBLANK('!'!B67),ISERROR('!'!B67)),"",'!'!B67)</f>
        <v/>
      </c>
      <c r="C63" s="85" t="str">
        <f>IF(OR(ISBLANK('!'!C67),ISERROR('!'!C67)),"",'!'!C67)</f>
        <v/>
      </c>
      <c r="D63" s="85" t="str">
        <f>IF(OR(ISBLANK('!'!D67),ISERROR('!'!D67)),"",'!'!D67)</f>
        <v/>
      </c>
      <c r="G63" s="221" t="str">
        <f>IF(OR(ISBLANK('!'!M66),ISERROR('!'!M66)),"",'!'!M66)</f>
        <v/>
      </c>
      <c r="H63" s="91" t="str">
        <f>IF(OR(ISBLANK('!'!N66),ISERROR('!'!N66)),"",'!'!N66)</f>
        <v/>
      </c>
      <c r="I63" s="91" t="str">
        <f>IF(OR(ISBLANK('!'!O66),ISERROR('!'!O66)),"",'!'!O66)</f>
        <v/>
      </c>
      <c r="J63" s="91" t="str">
        <f>IF(OR(ISBLANK('!'!P66),ISERROR('!'!P66)),"",'!'!P66)</f>
        <v/>
      </c>
      <c r="K63" s="91" t="str">
        <f>IF(OR(ISBLANK('!'!Q66),ISERROR('!'!Q66)),"",'!'!Q66)</f>
        <v/>
      </c>
      <c r="L63" s="91" t="str">
        <f>IF(OR(ISBLANK('!'!R66),ISERROR('!'!R66)),"",'!'!R66)</f>
        <v/>
      </c>
      <c r="M63" s="91" t="str">
        <f>IF(OR(ISBLANK('!'!S66),ISERROR('!'!S66)),"",'!'!S66)</f>
        <v/>
      </c>
      <c r="N63" s="91" t="str">
        <f>IF(OR(ISBLANK('!'!T66),ISERROR('!'!T66)),"",'!'!T66)</f>
        <v/>
      </c>
      <c r="O63" s="116" t="str">
        <f>IF(OR(ISBLANK('!'!U66),ISERROR('!'!U66)),"",'!'!U66)</f>
        <v/>
      </c>
      <c r="P63" s="116" t="str">
        <f>IF(OR(ISBLANK('!'!V66),ISERROR('!'!V66)),"",'!'!V66)</f>
        <v/>
      </c>
      <c r="Q63" s="116" t="str">
        <f>IF(OR(ISBLANK('!'!W66),ISERROR('!'!W66)),"",'!'!W66)</f>
        <v/>
      </c>
      <c r="R63" s="186"/>
      <c r="S63" s="195"/>
      <c r="T63" s="200"/>
      <c r="U63" s="201"/>
      <c r="V63" s="195"/>
      <c r="W63" s="200"/>
      <c r="X63" s="117"/>
      <c r="Y63" s="11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</row>
    <row r="64" spans="1:45" x14ac:dyDescent="0.2">
      <c r="A64" s="85" t="str">
        <f>IF(OR(ISBLANK('!'!A68),ISERROR('!'!A68)),"",'!'!A68)</f>
        <v/>
      </c>
      <c r="B64" s="85" t="str">
        <f>IF(OR(ISBLANK('!'!B68),ISERROR('!'!B68)),"",'!'!B68)</f>
        <v/>
      </c>
      <c r="C64" s="85" t="str">
        <f>IF(OR(ISBLANK('!'!C68),ISERROR('!'!C68)),"",'!'!C68)</f>
        <v/>
      </c>
      <c r="D64" s="85" t="str">
        <f>IF(OR(ISBLANK('!'!D68),ISERROR('!'!D68)),"",'!'!D68)</f>
        <v/>
      </c>
      <c r="G64" s="221" t="str">
        <f>IF(OR(ISBLANK('!'!#REF!),ISERROR('!'!#REF!)),"",'!'!#REF!)</f>
        <v/>
      </c>
      <c r="H64" s="91" t="str">
        <f>IF(OR(ISBLANK('!'!N67),ISERROR('!'!N67)),"",'!'!N67)</f>
        <v/>
      </c>
      <c r="I64" s="91" t="str">
        <f>IF(OR(ISBLANK('!'!O67),ISERROR('!'!O67)),"",'!'!O67)</f>
        <v/>
      </c>
      <c r="J64" s="91" t="str">
        <f>IF(OR(ISBLANK('!'!P67),ISERROR('!'!P67)),"",'!'!P67)</f>
        <v/>
      </c>
      <c r="K64" s="91" t="str">
        <f>IF(OR(ISBLANK('!'!Q67),ISERROR('!'!Q67)),"",'!'!Q67)</f>
        <v/>
      </c>
      <c r="L64" s="91" t="str">
        <f>IF(OR(ISBLANK('!'!R67),ISERROR('!'!R67)),"",'!'!R67)</f>
        <v/>
      </c>
      <c r="M64" s="91" t="str">
        <f>IF(OR(ISBLANK('!'!S67),ISERROR('!'!S67)),"",'!'!S67)</f>
        <v/>
      </c>
      <c r="N64" s="91" t="str">
        <f>IF(OR(ISBLANK('!'!T67),ISERROR('!'!T67)),"",'!'!T67)</f>
        <v/>
      </c>
      <c r="O64" s="116" t="str">
        <f>IF(OR(ISBLANK('!'!U67),ISERROR('!'!U67)),"",'!'!U67)</f>
        <v/>
      </c>
      <c r="P64" s="116" t="str">
        <f>IF(OR(ISBLANK('!'!V67),ISERROR('!'!V67)),"",'!'!V67)</f>
        <v/>
      </c>
      <c r="Q64" s="116" t="str">
        <f>IF(OR(ISBLANK('!'!W67),ISERROR('!'!W67)),"",'!'!W67)</f>
        <v/>
      </c>
      <c r="R64" s="186"/>
      <c r="S64" s="202"/>
      <c r="T64" s="119"/>
      <c r="U64" s="115" t="str">
        <f>IF(OR(ISBLANK('!'!AA68),ISERROR('!'!AA68)),"",'!'!AA68)</f>
        <v/>
      </c>
      <c r="V64" s="113" t="str">
        <f>IF(OR(ISBLANK('!'!AB68),ISERROR('!'!AB68)),"",'!'!AB68)</f>
        <v/>
      </c>
      <c r="W64" s="119" t="str">
        <f>IF(OR(ISBLANK('!'!AC68),ISERROR('!'!AC68)),"",'!'!AC68)</f>
        <v/>
      </c>
      <c r="X64" s="117" t="str">
        <f>IF(OR(ISBLANK('!'!AD68),ISERROR('!'!AD68)),"",'!'!AD68)</f>
        <v/>
      </c>
      <c r="Y64" s="116" t="str">
        <f>IF(OR(ISBLANK('!'!AE68),ISERROR('!'!AE68)),"",'!'!AE68)</f>
        <v/>
      </c>
      <c r="Z64" s="91" t="str">
        <f>IF(OR(ISBLANK('!'!AF68),ISERROR('!'!AF68)),"",'!'!AF68)</f>
        <v/>
      </c>
      <c r="AA64" s="91" t="str">
        <f>IF(OR(ISBLANK('!'!AG68),ISERROR('!'!AG68)),"",'!'!AG68)</f>
        <v/>
      </c>
      <c r="AB64" s="91" t="str">
        <f>IF(OR(ISBLANK('!'!AH68),ISERROR('!'!AH68)),"",'!'!AH68)</f>
        <v/>
      </c>
      <c r="AC64" s="91" t="str">
        <f>IF(OR(ISBLANK('!'!AI68),ISERROR('!'!AI68)),"",'!'!AI68)</f>
        <v/>
      </c>
      <c r="AD64" s="91" t="str">
        <f>IF(OR(ISBLANK('!'!AJ68),ISERROR('!'!AJ68)),"",'!'!AJ68)</f>
        <v/>
      </c>
      <c r="AE64" s="91" t="str">
        <f>IF(OR(ISBLANK('!'!AK65),ISERROR('!'!AK65)),"",'!'!AK65)</f>
        <v/>
      </c>
      <c r="AF64" s="91" t="str">
        <f>IF(OR(ISBLANK('!'!AL65),ISERROR('!'!AL65)),"",'!'!AL65)</f>
        <v/>
      </c>
      <c r="AM64" s="91"/>
    </row>
    <row r="65" spans="1:39" x14ac:dyDescent="0.2">
      <c r="A65" s="85" t="str">
        <f>IF(OR(ISBLANK('!'!A69),ISERROR('!'!A69)),"",'!'!A69)</f>
        <v/>
      </c>
      <c r="B65" s="85" t="str">
        <f>IF(OR(ISBLANK('!'!B69),ISERROR('!'!B69)),"",'!'!B69)</f>
        <v/>
      </c>
      <c r="C65" s="85" t="str">
        <f>IF(OR(ISBLANK('!'!C69),ISERROR('!'!C69)),"",'!'!C69)</f>
        <v/>
      </c>
      <c r="D65" s="85" t="str">
        <f>IF(OR(ISBLANK('!'!D69),ISERROR('!'!D69)),"",'!'!D69)</f>
        <v/>
      </c>
      <c r="G65" s="221" t="str">
        <f>IF(OR(ISBLANK('!'!M68),ISERROR('!'!M68)),"",'!'!M68)</f>
        <v/>
      </c>
      <c r="H65" s="91" t="str">
        <f>IF(OR(ISBLANK('!'!#REF!),ISERROR('!'!#REF!)),"",'!'!#REF!)</f>
        <v/>
      </c>
      <c r="I65" s="91" t="str">
        <f>IF(OR(ISBLANK('!'!#REF!),ISERROR('!'!#REF!)),"",'!'!#REF!)</f>
        <v/>
      </c>
      <c r="J65" s="91" t="str">
        <f>IF(OR(ISBLANK('!'!#REF!),ISERROR('!'!#REF!)),"",'!'!#REF!)</f>
        <v/>
      </c>
      <c r="K65" s="91" t="str">
        <f>IF(OR(ISBLANK('!'!#REF!),ISERROR('!'!#REF!)),"",'!'!#REF!)</f>
        <v/>
      </c>
      <c r="L65" s="91" t="str">
        <f>IF(OR(ISBLANK('!'!#REF!),ISERROR('!'!#REF!)),"",'!'!#REF!)</f>
        <v/>
      </c>
      <c r="M65" s="91" t="str">
        <f>IF(OR(ISBLANK('!'!#REF!),ISERROR('!'!#REF!)),"",'!'!#REF!)</f>
        <v/>
      </c>
      <c r="N65" s="91" t="str">
        <f>IF(OR(ISBLANK('!'!#REF!),ISERROR('!'!#REF!)),"",'!'!#REF!)</f>
        <v/>
      </c>
      <c r="O65" s="116" t="str">
        <f>IF(OR(ISBLANK('!'!#REF!),ISERROR('!'!#REF!)),"",'!'!#REF!)</f>
        <v/>
      </c>
      <c r="P65" s="116" t="str">
        <f>IF(OR(ISBLANK('!'!#REF!),ISERROR('!'!#REF!)),"",'!'!#REF!)</f>
        <v/>
      </c>
      <c r="Q65" s="116" t="str">
        <f>IF(OR(ISBLANK('!'!#REF!),ISERROR('!'!#REF!)),"",'!'!#REF!)</f>
        <v/>
      </c>
      <c r="R65" s="91"/>
      <c r="S65" s="91"/>
      <c r="T65" s="91"/>
      <c r="U65" s="91" t="str">
        <f>IF(OR(ISBLANK('!'!AA69),ISERROR('!'!AA69)),"",'!'!AA69)</f>
        <v/>
      </c>
      <c r="V65" s="91" t="str">
        <f>IF(OR(ISBLANK('!'!AB69),ISERROR('!'!AB69)),"",'!'!AB69)</f>
        <v/>
      </c>
      <c r="W65" s="91" t="str">
        <f>IF(OR(ISBLANK('!'!AC69),ISERROR('!'!AC69)),"",'!'!AC69)</f>
        <v/>
      </c>
      <c r="X65" s="91" t="str">
        <f>IF(OR(ISBLANK('!'!AD69),ISERROR('!'!AD69)),"",'!'!AD69)</f>
        <v/>
      </c>
      <c r="Y65" s="91" t="str">
        <f>IF(OR(ISBLANK('!'!AE69),ISERROR('!'!AE69)),"",'!'!AE69)</f>
        <v/>
      </c>
      <c r="Z65" s="91" t="str">
        <f>IF(OR(ISBLANK('!'!AF69),ISERROR('!'!AF69)),"",'!'!AF69)</f>
        <v/>
      </c>
      <c r="AA65" s="91" t="str">
        <f>IF(OR(ISBLANK('!'!AG69),ISERROR('!'!AG69)),"",'!'!AG69)</f>
        <v/>
      </c>
      <c r="AB65" s="91" t="str">
        <f>IF(OR(ISBLANK('!'!AH69),ISERROR('!'!AH69)),"",'!'!AH69)</f>
        <v/>
      </c>
      <c r="AC65" s="91" t="str">
        <f>IF(OR(ISBLANK('!'!AI69),ISERROR('!'!AI69)),"",'!'!AI69)</f>
        <v/>
      </c>
      <c r="AD65" s="91" t="str">
        <f>IF(OR(ISBLANK('!'!AJ69),ISERROR('!'!AJ69)),"",'!'!AJ69)</f>
        <v/>
      </c>
      <c r="AE65" s="91" t="str">
        <f>IF(OR(ISBLANK('!'!AK66),ISERROR('!'!AK66)),"",'!'!AK66)</f>
        <v/>
      </c>
      <c r="AF65" s="91" t="str">
        <f>IF(OR(ISBLANK('!'!AL66),ISERROR('!'!AL66)),"",'!'!AL66)</f>
        <v/>
      </c>
      <c r="AM65" s="91"/>
    </row>
    <row r="66" spans="1:39" x14ac:dyDescent="0.2">
      <c r="A66" s="85" t="str">
        <f>IF(OR(ISBLANK('!'!A70),ISERROR('!'!A70)),"",'!'!A70)</f>
        <v/>
      </c>
      <c r="B66" s="85" t="str">
        <f>IF(OR(ISBLANK('!'!B70),ISERROR('!'!B70)),"",'!'!B70)</f>
        <v/>
      </c>
      <c r="C66" s="85" t="str">
        <f>IF(OR(ISBLANK('!'!C70),ISERROR('!'!C70)),"",'!'!C70)</f>
        <v/>
      </c>
      <c r="D66" s="85" t="str">
        <f>IF(OR(ISBLANK('!'!D70),ISERROR('!'!D70)),"",'!'!D70)</f>
        <v/>
      </c>
      <c r="G66" s="221" t="str">
        <f>IF(OR(ISBLANK('!'!M69),ISERROR('!'!M69)),"",'!'!M69)</f>
        <v/>
      </c>
      <c r="H66" s="91" t="str">
        <f>IF(OR(ISBLANK('!'!#REF!),ISERROR('!'!#REF!)),"",'!'!#REF!)</f>
        <v/>
      </c>
      <c r="I66" s="91" t="str">
        <f>IF(OR(ISBLANK('!'!#REF!),ISERROR('!'!#REF!)),"",'!'!#REF!)</f>
        <v/>
      </c>
      <c r="J66" s="91" t="str">
        <f>IF(OR(ISBLANK('!'!#REF!),ISERROR('!'!#REF!)),"",'!'!#REF!)</f>
        <v/>
      </c>
      <c r="K66" s="91" t="str">
        <f>IF(OR(ISBLANK('!'!#REF!),ISERROR('!'!#REF!)),"",'!'!#REF!)</f>
        <v/>
      </c>
      <c r="L66" s="91" t="str">
        <f>IF(OR(ISBLANK('!'!#REF!),ISERROR('!'!#REF!)),"",'!'!#REF!)</f>
        <v/>
      </c>
      <c r="M66" s="91" t="str">
        <f>IF(OR(ISBLANK('!'!#REF!),ISERROR('!'!#REF!)),"",'!'!#REF!)</f>
        <v/>
      </c>
      <c r="N66" s="91" t="str">
        <f>IF(OR(ISBLANK('!'!#REF!),ISERROR('!'!#REF!)),"",'!'!#REF!)</f>
        <v/>
      </c>
      <c r="O66" s="91" t="str">
        <f>IF(OR(ISBLANK('!'!#REF!),ISERROR('!'!#REF!)),"",'!'!#REF!)</f>
        <v/>
      </c>
      <c r="P66" s="91" t="str">
        <f>IF(OR(ISBLANK('!'!#REF!),ISERROR('!'!#REF!)),"",'!'!#REF!)</f>
        <v/>
      </c>
      <c r="Q66" s="91" t="str">
        <f>IF(OR(ISBLANK('!'!#REF!),ISERROR('!'!#REF!)),"",'!'!#REF!)</f>
        <v/>
      </c>
      <c r="R66" s="91"/>
      <c r="S66" s="91"/>
      <c r="T66" s="91"/>
      <c r="U66" s="91" t="str">
        <f>IF(OR(ISBLANK('!'!AA70),ISERROR('!'!AA70)),"",'!'!AA70)</f>
        <v/>
      </c>
      <c r="V66" s="91" t="str">
        <f>IF(OR(ISBLANK('!'!AB70),ISERROR('!'!AB70)),"",'!'!AB70)</f>
        <v/>
      </c>
      <c r="W66" s="91" t="str">
        <f>IF(OR(ISBLANK('!'!AC70),ISERROR('!'!AC70)),"",'!'!AC70)</f>
        <v/>
      </c>
      <c r="X66" s="91" t="str">
        <f>IF(OR(ISBLANK('!'!AD70),ISERROR('!'!AD70)),"",'!'!AD70)</f>
        <v/>
      </c>
      <c r="Y66" s="91" t="str">
        <f>IF(OR(ISBLANK('!'!AE70),ISERROR('!'!AE70)),"",'!'!AE70)</f>
        <v/>
      </c>
      <c r="Z66" s="91" t="str">
        <f>IF(OR(ISBLANK('!'!AF70),ISERROR('!'!AF70)),"",'!'!AF70)</f>
        <v/>
      </c>
      <c r="AA66" s="91" t="str">
        <f>IF(OR(ISBLANK('!'!AG70),ISERROR('!'!AG70)),"",'!'!AG70)</f>
        <v/>
      </c>
      <c r="AB66" s="91" t="str">
        <f>IF(OR(ISBLANK('!'!AH70),ISERROR('!'!AH70)),"",'!'!AH70)</f>
        <v/>
      </c>
      <c r="AC66" s="91" t="str">
        <f>IF(OR(ISBLANK('!'!AI70),ISERROR('!'!AI70)),"",'!'!AI70)</f>
        <v/>
      </c>
      <c r="AD66" s="91" t="str">
        <f>IF(OR(ISBLANK('!'!AJ70),ISERROR('!'!AJ70)),"",'!'!AJ70)</f>
        <v/>
      </c>
      <c r="AE66" s="91" t="str">
        <f>IF(OR(ISBLANK('!'!AK67),ISERROR('!'!AK67)),"",'!'!AK67)</f>
        <v/>
      </c>
      <c r="AF66" s="91" t="str">
        <f>IF(OR(ISBLANK('!'!AL67),ISERROR('!'!AL67)),"",'!'!AL67)</f>
        <v/>
      </c>
      <c r="AM66" s="91"/>
    </row>
    <row r="67" spans="1:39" x14ac:dyDescent="0.2">
      <c r="A67" s="85" t="str">
        <f>IF(OR(ISBLANK('!'!A71),ISERROR('!'!A71)),"",'!'!A71)</f>
        <v/>
      </c>
      <c r="B67" s="85" t="str">
        <f>IF(OR(ISBLANK('!'!B71),ISERROR('!'!B71)),"",'!'!B71)</f>
        <v/>
      </c>
      <c r="C67" s="85" t="str">
        <f>IF(OR(ISBLANK('!'!C71),ISERROR('!'!C71)),"",'!'!C71)</f>
        <v/>
      </c>
      <c r="D67" s="85" t="str">
        <f>IF(OR(ISBLANK('!'!D71),ISERROR('!'!D71)),"",'!'!D71)</f>
        <v/>
      </c>
      <c r="G67" s="221" t="str">
        <f>IF(OR(ISBLANK('!'!M70),ISERROR('!'!M70)),"",'!'!M70)</f>
        <v/>
      </c>
      <c r="H67" s="91" t="str">
        <f>IF(OR(ISBLANK('!'!#REF!),ISERROR('!'!#REF!)),"",'!'!#REF!)</f>
        <v/>
      </c>
      <c r="I67" s="91" t="str">
        <f>IF(OR(ISBLANK('!'!#REF!),ISERROR('!'!#REF!)),"",'!'!#REF!)</f>
        <v/>
      </c>
      <c r="J67" s="91" t="str">
        <f>IF(OR(ISBLANK('!'!#REF!),ISERROR('!'!#REF!)),"",'!'!#REF!)</f>
        <v/>
      </c>
      <c r="K67" s="91" t="str">
        <f>IF(OR(ISBLANK('!'!#REF!),ISERROR('!'!#REF!)),"",'!'!#REF!)</f>
        <v/>
      </c>
      <c r="L67" s="91" t="str">
        <f>IF(OR(ISBLANK('!'!#REF!),ISERROR('!'!#REF!)),"",'!'!#REF!)</f>
        <v/>
      </c>
      <c r="M67" s="91" t="str">
        <f>IF(OR(ISBLANK('!'!#REF!),ISERROR('!'!#REF!)),"",'!'!#REF!)</f>
        <v/>
      </c>
      <c r="N67" s="91" t="str">
        <f>IF(OR(ISBLANK('!'!#REF!),ISERROR('!'!#REF!)),"",'!'!#REF!)</f>
        <v/>
      </c>
      <c r="O67" s="91" t="str">
        <f>IF(OR(ISBLANK('!'!#REF!),ISERROR('!'!#REF!)),"",'!'!#REF!)</f>
        <v/>
      </c>
      <c r="P67" s="91" t="str">
        <f>IF(OR(ISBLANK('!'!#REF!),ISERROR('!'!#REF!)),"",'!'!#REF!)</f>
        <v/>
      </c>
      <c r="Q67" s="91" t="str">
        <f>IF(OR(ISBLANK('!'!#REF!),ISERROR('!'!#REF!)),"",'!'!#REF!)</f>
        <v/>
      </c>
      <c r="R67" s="91"/>
      <c r="U67" s="85" t="str">
        <f>IF(OR(ISBLANK('!'!AA71),ISERROR('!'!AA71)),"",'!'!AA71)</f>
        <v/>
      </c>
      <c r="V67" s="85" t="str">
        <f>IF(OR(ISBLANK('!'!AB71),ISERROR('!'!AB71)),"",'!'!AB71)</f>
        <v/>
      </c>
      <c r="W67" s="85" t="str">
        <f>IF(OR(ISBLANK('!'!AC71),ISERROR('!'!AC71)),"",'!'!AC71)</f>
        <v/>
      </c>
      <c r="X67" s="85" t="str">
        <f>IF(OR(ISBLANK('!'!AD71),ISERROR('!'!AD71)),"",'!'!AD71)</f>
        <v/>
      </c>
      <c r="Y67" s="85" t="str">
        <f>IF(OR(ISBLANK('!'!AE71),ISERROR('!'!AE71)),"",'!'!AE71)</f>
        <v/>
      </c>
      <c r="Z67" s="85" t="str">
        <f>IF(OR(ISBLANK('!'!AF71),ISERROR('!'!AF71)),"",'!'!AF71)</f>
        <v/>
      </c>
      <c r="AA67" s="85" t="str">
        <f>IF(OR(ISBLANK('!'!AG71),ISERROR('!'!AG71)),"",'!'!AG71)</f>
        <v/>
      </c>
      <c r="AB67" s="85" t="str">
        <f>IF(OR(ISBLANK('!'!AH71),ISERROR('!'!AH71)),"",'!'!AH71)</f>
        <v/>
      </c>
      <c r="AC67" s="85" t="str">
        <f>IF(OR(ISBLANK('!'!AI71),ISERROR('!'!AI71)),"",'!'!AI71)</f>
        <v/>
      </c>
      <c r="AD67" s="85" t="str">
        <f>IF(OR(ISBLANK('!'!AJ71),ISERROR('!'!AJ71)),"",'!'!AJ71)</f>
        <v/>
      </c>
      <c r="AE67" s="85" t="str">
        <f>IF(OR(ISBLANK('!'!AK68),ISERROR('!'!AK68)),"",'!'!AK68)</f>
        <v/>
      </c>
      <c r="AF67" s="85" t="str">
        <f>IF(OR(ISBLANK('!'!AL68),ISERROR('!'!AL68)),"",'!'!AL68)</f>
        <v/>
      </c>
    </row>
    <row r="68" spans="1:39" x14ac:dyDescent="0.2">
      <c r="A68" s="85" t="str">
        <f>IF(OR(ISBLANK('!'!A72),ISERROR('!'!A72)),"",'!'!A72)</f>
        <v/>
      </c>
      <c r="B68" s="85" t="str">
        <f>IF(OR(ISBLANK('!'!B72),ISERROR('!'!B72)),"",'!'!B72)</f>
        <v/>
      </c>
      <c r="C68" s="85" t="str">
        <f>IF(OR(ISBLANK('!'!C72),ISERROR('!'!C72)),"",'!'!C72)</f>
        <v/>
      </c>
      <c r="D68" s="85" t="str">
        <f>IF(OR(ISBLANK('!'!D72),ISERROR('!'!D72)),"",'!'!D72)</f>
        <v/>
      </c>
      <c r="G68" s="221" t="str">
        <f>IF(OR(ISBLANK('!'!M71),ISERROR('!'!M71)),"",'!'!M71)</f>
        <v/>
      </c>
      <c r="H68" s="85" t="str">
        <f>IF(OR(ISBLANK('!'!#REF!),ISERROR('!'!#REF!)),"",'!'!#REF!)</f>
        <v/>
      </c>
      <c r="I68" s="85" t="str">
        <f>IF(OR(ISBLANK('!'!#REF!),ISERROR('!'!#REF!)),"",'!'!#REF!)</f>
        <v/>
      </c>
      <c r="J68" s="85" t="str">
        <f>IF(OR(ISBLANK('!'!#REF!),ISERROR('!'!#REF!)),"",'!'!#REF!)</f>
        <v/>
      </c>
      <c r="K68" s="85" t="str">
        <f>IF(OR(ISBLANK('!'!#REF!),ISERROR('!'!#REF!)),"",'!'!#REF!)</f>
        <v/>
      </c>
      <c r="L68" s="85" t="str">
        <f>IF(OR(ISBLANK('!'!#REF!),ISERROR('!'!#REF!)),"",'!'!#REF!)</f>
        <v/>
      </c>
      <c r="M68" s="85" t="str">
        <f>IF(OR(ISBLANK('!'!#REF!),ISERROR('!'!#REF!)),"",'!'!#REF!)</f>
        <v/>
      </c>
      <c r="N68" s="85" t="str">
        <f>IF(OR(ISBLANK('!'!#REF!),ISERROR('!'!#REF!)),"",'!'!#REF!)</f>
        <v/>
      </c>
      <c r="O68" s="85" t="str">
        <f>IF(OR(ISBLANK('!'!#REF!),ISERROR('!'!#REF!)),"",'!'!#REF!)</f>
        <v/>
      </c>
      <c r="P68" s="85" t="str">
        <f>IF(OR(ISBLANK('!'!#REF!),ISERROR('!'!#REF!)),"",'!'!#REF!)</f>
        <v/>
      </c>
      <c r="Q68" s="85" t="str">
        <f>IF(OR(ISBLANK('!'!#REF!),ISERROR('!'!#REF!)),"",'!'!#REF!)</f>
        <v/>
      </c>
      <c r="U68" s="85" t="str">
        <f>IF(OR(ISBLANK('!'!AA72),ISERROR('!'!AA72)),"",'!'!AA72)</f>
        <v/>
      </c>
      <c r="V68" s="85" t="str">
        <f>IF(OR(ISBLANK('!'!AB72),ISERROR('!'!AB72)),"",'!'!AB72)</f>
        <v/>
      </c>
      <c r="W68" s="85" t="str">
        <f>IF(OR(ISBLANK('!'!AC72),ISERROR('!'!AC72)),"",'!'!AC72)</f>
        <v/>
      </c>
      <c r="X68" s="85" t="str">
        <f>IF(OR(ISBLANK('!'!AD72),ISERROR('!'!AD72)),"",'!'!AD72)</f>
        <v/>
      </c>
      <c r="Y68" s="85" t="str">
        <f>IF(OR(ISBLANK('!'!AE72),ISERROR('!'!AE72)),"",'!'!AE72)</f>
        <v/>
      </c>
      <c r="Z68" s="85" t="str">
        <f>IF(OR(ISBLANK('!'!AF72),ISERROR('!'!AF72)),"",'!'!AF72)</f>
        <v/>
      </c>
      <c r="AA68" s="85" t="str">
        <f>IF(OR(ISBLANK('!'!AG72),ISERROR('!'!AG72)),"",'!'!AG72)</f>
        <v/>
      </c>
      <c r="AB68" s="85" t="str">
        <f>IF(OR(ISBLANK('!'!AH72),ISERROR('!'!AH72)),"",'!'!AH72)</f>
        <v/>
      </c>
      <c r="AC68" s="85" t="str">
        <f>IF(OR(ISBLANK('!'!AI72),ISERROR('!'!AI72)),"",'!'!AI72)</f>
        <v/>
      </c>
      <c r="AD68" s="85" t="str">
        <f>IF(OR(ISBLANK('!'!AJ72),ISERROR('!'!AJ72)),"",'!'!AJ72)</f>
        <v/>
      </c>
      <c r="AE68" s="85" t="str">
        <f>IF(OR(ISBLANK('!'!AK69),ISERROR('!'!AK69)),"",'!'!AK69)</f>
        <v/>
      </c>
      <c r="AF68" s="85" t="str">
        <f>IF(OR(ISBLANK('!'!AL69),ISERROR('!'!AL69)),"",'!'!AL69)</f>
        <v/>
      </c>
    </row>
    <row r="69" spans="1:39" x14ac:dyDescent="0.2">
      <c r="A69" s="85" t="str">
        <f>IF(OR(ISBLANK('!'!A73),ISERROR('!'!A73)),"",'!'!A73)</f>
        <v/>
      </c>
      <c r="B69" s="85" t="str">
        <f>IF(OR(ISBLANK('!'!B73),ISERROR('!'!B73)),"",'!'!B73)</f>
        <v/>
      </c>
      <c r="C69" s="85" t="str">
        <f>IF(OR(ISBLANK('!'!C73),ISERROR('!'!C73)),"",'!'!C73)</f>
        <v/>
      </c>
      <c r="D69" s="85" t="str">
        <f>IF(OR(ISBLANK('!'!D73),ISERROR('!'!D73)),"",'!'!D73)</f>
        <v/>
      </c>
      <c r="G69" s="221" t="str">
        <f>IF(OR(ISBLANK('!'!M72),ISERROR('!'!M72)),"",'!'!M72)</f>
        <v/>
      </c>
      <c r="H69" s="85" t="str">
        <f>IF(OR(ISBLANK('!'!#REF!),ISERROR('!'!#REF!)),"",'!'!#REF!)</f>
        <v/>
      </c>
      <c r="I69" s="85" t="str">
        <f>IF(OR(ISBLANK('!'!#REF!),ISERROR('!'!#REF!)),"",'!'!#REF!)</f>
        <v/>
      </c>
      <c r="J69" s="85" t="str">
        <f>IF(OR(ISBLANK('!'!#REF!),ISERROR('!'!#REF!)),"",'!'!#REF!)</f>
        <v/>
      </c>
      <c r="K69" s="85" t="str">
        <f>IF(OR(ISBLANK('!'!#REF!),ISERROR('!'!#REF!)),"",'!'!#REF!)</f>
        <v/>
      </c>
      <c r="L69" s="85" t="str">
        <f>IF(OR(ISBLANK('!'!#REF!),ISERROR('!'!#REF!)),"",'!'!#REF!)</f>
        <v/>
      </c>
      <c r="M69" s="85" t="str">
        <f>IF(OR(ISBLANK('!'!#REF!),ISERROR('!'!#REF!)),"",'!'!#REF!)</f>
        <v/>
      </c>
      <c r="N69" s="85" t="str">
        <f>IF(OR(ISBLANK('!'!#REF!),ISERROR('!'!#REF!)),"",'!'!#REF!)</f>
        <v/>
      </c>
      <c r="O69" s="85" t="str">
        <f>IF(OR(ISBLANK('!'!#REF!),ISERROR('!'!#REF!)),"",'!'!#REF!)</f>
        <v/>
      </c>
      <c r="P69" s="85" t="str">
        <f>IF(OR(ISBLANK('!'!#REF!),ISERROR('!'!#REF!)),"",'!'!#REF!)</f>
        <v/>
      </c>
      <c r="Q69" s="85" t="str">
        <f>IF(OR(ISBLANK('!'!#REF!),ISERROR('!'!#REF!)),"",'!'!#REF!)</f>
        <v/>
      </c>
      <c r="U69" s="85" t="str">
        <f>IF(OR(ISBLANK('!'!AA73),ISERROR('!'!AA73)),"",'!'!AA73)</f>
        <v/>
      </c>
      <c r="V69" s="85" t="str">
        <f>IF(OR(ISBLANK('!'!AB73),ISERROR('!'!AB73)),"",'!'!AB73)</f>
        <v/>
      </c>
      <c r="W69" s="85" t="str">
        <f>IF(OR(ISBLANK('!'!AC73),ISERROR('!'!AC73)),"",'!'!AC73)</f>
        <v/>
      </c>
      <c r="X69" s="85" t="str">
        <f>IF(OR(ISBLANK('!'!AD73),ISERROR('!'!AD73)),"",'!'!AD73)</f>
        <v/>
      </c>
      <c r="Y69" s="85" t="str">
        <f>IF(OR(ISBLANK('!'!AE73),ISERROR('!'!AE73)),"",'!'!AE73)</f>
        <v/>
      </c>
      <c r="Z69" s="85" t="str">
        <f>IF(OR(ISBLANK('!'!AF73),ISERROR('!'!AF73)),"",'!'!AF73)</f>
        <v/>
      </c>
      <c r="AA69" s="85" t="str">
        <f>IF(OR(ISBLANK('!'!AG73),ISERROR('!'!AG73)),"",'!'!AG73)</f>
        <v/>
      </c>
      <c r="AB69" s="85" t="str">
        <f>IF(OR(ISBLANK('!'!AH73),ISERROR('!'!AH73)),"",'!'!AH73)</f>
        <v/>
      </c>
      <c r="AC69" s="85" t="str">
        <f>IF(OR(ISBLANK('!'!AI73),ISERROR('!'!AI73)),"",'!'!AI73)</f>
        <v/>
      </c>
      <c r="AD69" s="85" t="str">
        <f>IF(OR(ISBLANK('!'!AJ73),ISERROR('!'!AJ73)),"",'!'!AJ73)</f>
        <v/>
      </c>
      <c r="AE69" s="85" t="str">
        <f>IF(OR(ISBLANK('!'!AK70),ISERROR('!'!AK70)),"",'!'!AK70)</f>
        <v/>
      </c>
      <c r="AF69" s="85" t="str">
        <f>IF(OR(ISBLANK('!'!AL70),ISERROR('!'!AL70)),"",'!'!AL70)</f>
        <v/>
      </c>
    </row>
    <row r="70" spans="1:39" x14ac:dyDescent="0.2">
      <c r="A70" s="85" t="str">
        <f>IF(OR(ISBLANK('!'!A74),ISERROR('!'!A74)),"",'!'!A74)</f>
        <v/>
      </c>
      <c r="B70" s="85" t="str">
        <f>IF(OR(ISBLANK('!'!B74),ISERROR('!'!B74)),"",'!'!B74)</f>
        <v/>
      </c>
      <c r="C70" s="85" t="str">
        <f>IF(OR(ISBLANK('!'!C74),ISERROR('!'!C74)),"",'!'!C74)</f>
        <v/>
      </c>
      <c r="D70" s="85" t="str">
        <f>IF(OR(ISBLANK('!'!D74),ISERROR('!'!D74)),"",'!'!D74)</f>
        <v/>
      </c>
      <c r="G70" s="221" t="str">
        <f>IF(OR(ISBLANK('!'!M73),ISERROR('!'!M73)),"",'!'!M73)</f>
        <v/>
      </c>
      <c r="H70" s="85" t="str">
        <f>IF(OR(ISBLANK('!'!#REF!),ISERROR('!'!#REF!)),"",'!'!#REF!)</f>
        <v/>
      </c>
      <c r="I70" s="85" t="str">
        <f>IF(OR(ISBLANK('!'!#REF!),ISERROR('!'!#REF!)),"",'!'!#REF!)</f>
        <v/>
      </c>
      <c r="J70" s="85" t="str">
        <f>IF(OR(ISBLANK('!'!#REF!),ISERROR('!'!#REF!)),"",'!'!#REF!)</f>
        <v/>
      </c>
      <c r="K70" s="85" t="str">
        <f>IF(OR(ISBLANK('!'!#REF!),ISERROR('!'!#REF!)),"",'!'!#REF!)</f>
        <v/>
      </c>
      <c r="L70" s="85" t="str">
        <f>IF(OR(ISBLANK('!'!#REF!),ISERROR('!'!#REF!)),"",'!'!#REF!)</f>
        <v/>
      </c>
      <c r="M70" s="85" t="str">
        <f>IF(OR(ISBLANK('!'!#REF!),ISERROR('!'!#REF!)),"",'!'!#REF!)</f>
        <v/>
      </c>
      <c r="N70" s="85" t="str">
        <f>IF(OR(ISBLANK('!'!#REF!),ISERROR('!'!#REF!)),"",'!'!#REF!)</f>
        <v/>
      </c>
      <c r="O70" s="85" t="str">
        <f>IF(OR(ISBLANK('!'!#REF!),ISERROR('!'!#REF!)),"",'!'!#REF!)</f>
        <v/>
      </c>
      <c r="P70" s="85" t="str">
        <f>IF(OR(ISBLANK('!'!#REF!),ISERROR('!'!#REF!)),"",'!'!#REF!)</f>
        <v/>
      </c>
      <c r="Q70" s="85" t="str">
        <f>IF(OR(ISBLANK('!'!#REF!),ISERROR('!'!#REF!)),"",'!'!#REF!)</f>
        <v/>
      </c>
      <c r="U70" s="85" t="str">
        <f>IF(OR(ISBLANK('!'!AA74),ISERROR('!'!AA74)),"",'!'!AA74)</f>
        <v/>
      </c>
      <c r="V70" s="85" t="str">
        <f>IF(OR(ISBLANK('!'!AB74),ISERROR('!'!AB74)),"",'!'!AB74)</f>
        <v/>
      </c>
      <c r="W70" s="85" t="str">
        <f>IF(OR(ISBLANK('!'!AC74),ISERROR('!'!AC74)),"",'!'!AC74)</f>
        <v/>
      </c>
      <c r="X70" s="85" t="str">
        <f>IF(OR(ISBLANK('!'!AD74),ISERROR('!'!AD74)),"",'!'!AD74)</f>
        <v/>
      </c>
      <c r="Y70" s="85" t="str">
        <f>IF(OR(ISBLANK('!'!AE74),ISERROR('!'!AE74)),"",'!'!AE74)</f>
        <v/>
      </c>
      <c r="Z70" s="85" t="str">
        <f>IF(OR(ISBLANK('!'!AF74),ISERROR('!'!AF74)),"",'!'!AF74)</f>
        <v/>
      </c>
      <c r="AA70" s="85" t="str">
        <f>IF(OR(ISBLANK('!'!AG74),ISERROR('!'!AG74)),"",'!'!AG74)</f>
        <v/>
      </c>
      <c r="AB70" s="85" t="str">
        <f>IF(OR(ISBLANK('!'!AH74),ISERROR('!'!AH74)),"",'!'!AH74)</f>
        <v/>
      </c>
      <c r="AC70" s="85" t="str">
        <f>IF(OR(ISBLANK('!'!AI74),ISERROR('!'!AI74)),"",'!'!AI74)</f>
        <v/>
      </c>
      <c r="AD70" s="85" t="str">
        <f>IF(OR(ISBLANK('!'!AJ74),ISERROR('!'!AJ74)),"",'!'!AJ74)</f>
        <v/>
      </c>
      <c r="AE70" s="85" t="str">
        <f>IF(OR(ISBLANK('!'!AK71),ISERROR('!'!AK71)),"",'!'!AK71)</f>
        <v/>
      </c>
      <c r="AF70" s="85" t="str">
        <f>IF(OR(ISBLANK('!'!AL71),ISERROR('!'!AL71)),"",'!'!AL71)</f>
        <v/>
      </c>
    </row>
    <row r="71" spans="1:39" x14ac:dyDescent="0.2">
      <c r="A71" s="85" t="str">
        <f>IF(OR(ISBLANK('!'!A75),ISERROR('!'!A75)),"",'!'!A75)</f>
        <v/>
      </c>
      <c r="B71" s="85" t="str">
        <f>IF(OR(ISBLANK('!'!B75),ISERROR('!'!B75)),"",'!'!B75)</f>
        <v/>
      </c>
      <c r="C71" s="85" t="str">
        <f>IF(OR(ISBLANK('!'!C75),ISERROR('!'!C75)),"",'!'!C75)</f>
        <v/>
      </c>
      <c r="D71" s="85" t="str">
        <f>IF(OR(ISBLANK('!'!D75),ISERROR('!'!D75)),"",'!'!D75)</f>
        <v/>
      </c>
      <c r="G71" s="221" t="str">
        <f>IF(OR(ISBLANK('!'!M74),ISERROR('!'!M74)),"",'!'!M74)</f>
        <v/>
      </c>
      <c r="H71" s="85" t="str">
        <f>IF(OR(ISBLANK('!'!N74),ISERROR('!'!N74)),"",'!'!N74)</f>
        <v/>
      </c>
      <c r="I71" s="85" t="str">
        <f>IF(OR(ISBLANK('!'!O74),ISERROR('!'!O74)),"",'!'!O74)</f>
        <v/>
      </c>
      <c r="J71" s="85" t="str">
        <f>IF(OR(ISBLANK('!'!P74),ISERROR('!'!P74)),"",'!'!P74)</f>
        <v/>
      </c>
      <c r="K71" s="85" t="str">
        <f>IF(OR(ISBLANK('!'!Q74),ISERROR('!'!Q74)),"",'!'!Q74)</f>
        <v/>
      </c>
      <c r="L71" s="85" t="str">
        <f>IF(OR(ISBLANK('!'!R74),ISERROR('!'!R74)),"",'!'!R74)</f>
        <v/>
      </c>
      <c r="M71" s="85" t="str">
        <f>IF(OR(ISBLANK('!'!S74),ISERROR('!'!S74)),"",'!'!S74)</f>
        <v/>
      </c>
      <c r="N71" s="85" t="str">
        <f>IF(OR(ISBLANK('!'!T74),ISERROR('!'!T74)),"",'!'!T74)</f>
        <v/>
      </c>
      <c r="O71" s="85" t="str">
        <f>IF(OR(ISBLANK('!'!U74),ISERROR('!'!U74)),"",'!'!U74)</f>
        <v/>
      </c>
      <c r="P71" s="85" t="str">
        <f>IF(OR(ISBLANK('!'!V74),ISERROR('!'!V74)),"",'!'!V74)</f>
        <v/>
      </c>
      <c r="Q71" s="85" t="str">
        <f>IF(OR(ISBLANK('!'!W74),ISERROR('!'!W74)),"",'!'!W74)</f>
        <v/>
      </c>
      <c r="U71" s="85" t="str">
        <f>IF(OR(ISBLANK('!'!AA75),ISERROR('!'!AA75)),"",'!'!AA75)</f>
        <v/>
      </c>
      <c r="V71" s="85" t="str">
        <f>IF(OR(ISBLANK('!'!AB75),ISERROR('!'!AB75)),"",'!'!AB75)</f>
        <v/>
      </c>
      <c r="W71" s="85" t="str">
        <f>IF(OR(ISBLANK('!'!AC75),ISERROR('!'!AC75)),"",'!'!AC75)</f>
        <v/>
      </c>
      <c r="X71" s="85" t="str">
        <f>IF(OR(ISBLANK('!'!AD75),ISERROR('!'!AD75)),"",'!'!AD75)</f>
        <v/>
      </c>
      <c r="Y71" s="85" t="str">
        <f>IF(OR(ISBLANK('!'!AE75),ISERROR('!'!AE75)),"",'!'!AE75)</f>
        <v/>
      </c>
      <c r="Z71" s="85" t="str">
        <f>IF(OR(ISBLANK('!'!AF75),ISERROR('!'!AF75)),"",'!'!AF75)</f>
        <v/>
      </c>
      <c r="AA71" s="85" t="str">
        <f>IF(OR(ISBLANK('!'!AG75),ISERROR('!'!AG75)),"",'!'!AG75)</f>
        <v/>
      </c>
      <c r="AB71" s="85" t="str">
        <f>IF(OR(ISBLANK('!'!AH75),ISERROR('!'!AH75)),"",'!'!AH75)</f>
        <v/>
      </c>
      <c r="AC71" s="85" t="str">
        <f>IF(OR(ISBLANK('!'!AI75),ISERROR('!'!AI75)),"",'!'!AI75)</f>
        <v/>
      </c>
      <c r="AD71" s="85" t="str">
        <f>IF(OR(ISBLANK('!'!AJ75),ISERROR('!'!AJ75)),"",'!'!AJ75)</f>
        <v/>
      </c>
      <c r="AE71" s="85" t="str">
        <f>IF(OR(ISBLANK('!'!AK72),ISERROR('!'!AK72)),"",'!'!AK72)</f>
        <v/>
      </c>
      <c r="AF71" s="85" t="str">
        <f>IF(OR(ISBLANK('!'!AL72),ISERROR('!'!AL72)),"",'!'!AL72)</f>
        <v/>
      </c>
    </row>
    <row r="72" spans="1:39" x14ac:dyDescent="0.2">
      <c r="A72" s="85" t="str">
        <f>IF(OR(ISBLANK('!'!A76),ISERROR('!'!A76)),"",'!'!A76)</f>
        <v/>
      </c>
      <c r="B72" s="85" t="str">
        <f>IF(OR(ISBLANK('!'!B76),ISERROR('!'!B76)),"",'!'!B76)</f>
        <v/>
      </c>
      <c r="C72" s="85" t="str">
        <f>IF(OR(ISBLANK('!'!C76),ISERROR('!'!C76)),"",'!'!C76)</f>
        <v/>
      </c>
      <c r="D72" s="85" t="str">
        <f>IF(OR(ISBLANK('!'!D76),ISERROR('!'!D76)),"",'!'!D76)</f>
        <v/>
      </c>
      <c r="G72" s="221" t="str">
        <f>IF(OR(ISBLANK('!'!M75),ISERROR('!'!M75)),"",'!'!M75)</f>
        <v/>
      </c>
      <c r="H72" s="85" t="str">
        <f>IF(OR(ISBLANK('!'!N75),ISERROR('!'!N75)),"",'!'!N75)</f>
        <v/>
      </c>
      <c r="I72" s="85" t="str">
        <f>IF(OR(ISBLANK('!'!O75),ISERROR('!'!O75)),"",'!'!O75)</f>
        <v/>
      </c>
      <c r="J72" s="85" t="str">
        <f>IF(OR(ISBLANK('!'!P75),ISERROR('!'!P75)),"",'!'!P75)</f>
        <v/>
      </c>
      <c r="K72" s="85" t="str">
        <f>IF(OR(ISBLANK('!'!Q75),ISERROR('!'!Q75)),"",'!'!Q75)</f>
        <v/>
      </c>
      <c r="L72" s="85" t="str">
        <f>IF(OR(ISBLANK('!'!R75),ISERROR('!'!R75)),"",'!'!R75)</f>
        <v/>
      </c>
      <c r="M72" s="85" t="str">
        <f>IF(OR(ISBLANK('!'!S75),ISERROR('!'!S75)),"",'!'!S75)</f>
        <v/>
      </c>
      <c r="N72" s="85" t="str">
        <f>IF(OR(ISBLANK('!'!T75),ISERROR('!'!T75)),"",'!'!T75)</f>
        <v/>
      </c>
      <c r="O72" s="85" t="str">
        <f>IF(OR(ISBLANK('!'!U75),ISERROR('!'!U75)),"",'!'!U75)</f>
        <v/>
      </c>
      <c r="P72" s="85" t="str">
        <f>IF(OR(ISBLANK('!'!V75),ISERROR('!'!V75)),"",'!'!V75)</f>
        <v/>
      </c>
      <c r="Q72" s="85" t="str">
        <f>IF(OR(ISBLANK('!'!W75),ISERROR('!'!W75)),"",'!'!W75)</f>
        <v/>
      </c>
      <c r="U72" s="85" t="str">
        <f>IF(OR(ISBLANK('!'!AA76),ISERROR('!'!AA76)),"",'!'!AA76)</f>
        <v/>
      </c>
      <c r="V72" s="85" t="str">
        <f>IF(OR(ISBLANK('!'!AB76),ISERROR('!'!AB76)),"",'!'!AB76)</f>
        <v/>
      </c>
      <c r="W72" s="85" t="str">
        <f>IF(OR(ISBLANK('!'!AC76),ISERROR('!'!AC76)),"",'!'!AC76)</f>
        <v/>
      </c>
      <c r="X72" s="85" t="str">
        <f>IF(OR(ISBLANK('!'!AD76),ISERROR('!'!AD76)),"",'!'!AD76)</f>
        <v/>
      </c>
      <c r="Y72" s="85" t="str">
        <f>IF(OR(ISBLANK('!'!AE76),ISERROR('!'!AE76)),"",'!'!AE76)</f>
        <v/>
      </c>
      <c r="Z72" s="85" t="str">
        <f>IF(OR(ISBLANK('!'!AF76),ISERROR('!'!AF76)),"",'!'!AF76)</f>
        <v/>
      </c>
      <c r="AA72" s="85" t="str">
        <f>IF(OR(ISBLANK('!'!AG76),ISERROR('!'!AG76)),"",'!'!AG76)</f>
        <v/>
      </c>
      <c r="AB72" s="85" t="str">
        <f>IF(OR(ISBLANK('!'!AH76),ISERROR('!'!AH76)),"",'!'!AH76)</f>
        <v/>
      </c>
      <c r="AC72" s="85" t="str">
        <f>IF(OR(ISBLANK('!'!AI76),ISERROR('!'!AI76)),"",'!'!AI76)</f>
        <v/>
      </c>
      <c r="AD72" s="85" t="str">
        <f>IF(OR(ISBLANK('!'!AJ76),ISERROR('!'!AJ76)),"",'!'!AJ76)</f>
        <v/>
      </c>
      <c r="AE72" s="85" t="str">
        <f>IF(OR(ISBLANK('!'!AK73),ISERROR('!'!AK73)),"",'!'!AK73)</f>
        <v/>
      </c>
      <c r="AF72" s="85" t="str">
        <f>IF(OR(ISBLANK('!'!AL73),ISERROR('!'!AL73)),"",'!'!AL73)</f>
        <v/>
      </c>
    </row>
    <row r="73" spans="1:39" x14ac:dyDescent="0.2">
      <c r="A73" s="85" t="str">
        <f>IF(OR(ISBLANK('!'!A77),ISERROR('!'!A77)),"",'!'!A77)</f>
        <v/>
      </c>
      <c r="B73" s="85" t="str">
        <f>IF(OR(ISBLANK('!'!B77),ISERROR('!'!B77)),"",'!'!B77)</f>
        <v/>
      </c>
      <c r="C73" s="85" t="str">
        <f>IF(OR(ISBLANK('!'!C77),ISERROR('!'!C77)),"",'!'!C77)</f>
        <v/>
      </c>
      <c r="D73" s="85" t="str">
        <f>IF(OR(ISBLANK('!'!D77),ISERROR('!'!D77)),"",'!'!D77)</f>
        <v/>
      </c>
      <c r="G73" s="221" t="str">
        <f>IF(OR(ISBLANK('!'!M76),ISERROR('!'!M76)),"",'!'!M76)</f>
        <v/>
      </c>
      <c r="H73" s="85" t="str">
        <f>IF(OR(ISBLANK('!'!N76),ISERROR('!'!N76)),"",'!'!N76)</f>
        <v/>
      </c>
      <c r="I73" s="85" t="str">
        <f>IF(OR(ISBLANK('!'!O76),ISERROR('!'!O76)),"",'!'!O76)</f>
        <v/>
      </c>
      <c r="J73" s="85" t="str">
        <f>IF(OR(ISBLANK('!'!P76),ISERROR('!'!P76)),"",'!'!P76)</f>
        <v/>
      </c>
      <c r="K73" s="85" t="str">
        <f>IF(OR(ISBLANK('!'!Q76),ISERROR('!'!Q76)),"",'!'!Q76)</f>
        <v/>
      </c>
      <c r="L73" s="85" t="str">
        <f>IF(OR(ISBLANK('!'!R76),ISERROR('!'!R76)),"",'!'!R76)</f>
        <v/>
      </c>
      <c r="M73" s="85" t="str">
        <f>IF(OR(ISBLANK('!'!S76),ISERROR('!'!S76)),"",'!'!S76)</f>
        <v/>
      </c>
      <c r="N73" s="85" t="str">
        <f>IF(OR(ISBLANK('!'!T76),ISERROR('!'!T76)),"",'!'!T76)</f>
        <v/>
      </c>
      <c r="O73" s="85" t="str">
        <f>IF(OR(ISBLANK('!'!U76),ISERROR('!'!U76)),"",'!'!U76)</f>
        <v/>
      </c>
      <c r="P73" s="85" t="str">
        <f>IF(OR(ISBLANK('!'!V76),ISERROR('!'!V76)),"",'!'!V76)</f>
        <v/>
      </c>
      <c r="Q73" s="85" t="str">
        <f>IF(OR(ISBLANK('!'!W76),ISERROR('!'!W76)),"",'!'!W76)</f>
        <v/>
      </c>
      <c r="U73" s="85" t="str">
        <f>IF(OR(ISBLANK('!'!AA77),ISERROR('!'!AA77)),"",'!'!AA77)</f>
        <v/>
      </c>
      <c r="V73" s="85" t="str">
        <f>IF(OR(ISBLANK('!'!AB77),ISERROR('!'!AB77)),"",'!'!AB77)</f>
        <v/>
      </c>
      <c r="W73" s="85" t="str">
        <f>IF(OR(ISBLANK('!'!AC77),ISERROR('!'!AC77)),"",'!'!AC77)</f>
        <v/>
      </c>
      <c r="X73" s="85" t="str">
        <f>IF(OR(ISBLANK('!'!AD77),ISERROR('!'!AD77)),"",'!'!AD77)</f>
        <v/>
      </c>
      <c r="Y73" s="85" t="str">
        <f>IF(OR(ISBLANK('!'!AE77),ISERROR('!'!AE77)),"",'!'!AE77)</f>
        <v/>
      </c>
      <c r="Z73" s="85" t="str">
        <f>IF(OR(ISBLANK('!'!AF77),ISERROR('!'!AF77)),"",'!'!AF77)</f>
        <v/>
      </c>
      <c r="AA73" s="85" t="str">
        <f>IF(OR(ISBLANK('!'!AG77),ISERROR('!'!AG77)),"",'!'!AG77)</f>
        <v/>
      </c>
      <c r="AB73" s="85" t="str">
        <f>IF(OR(ISBLANK('!'!AH77),ISERROR('!'!AH77)),"",'!'!AH77)</f>
        <v/>
      </c>
      <c r="AC73" s="85" t="str">
        <f>IF(OR(ISBLANK('!'!AI77),ISERROR('!'!AI77)),"",'!'!AI77)</f>
        <v/>
      </c>
      <c r="AD73" s="85" t="str">
        <f>IF(OR(ISBLANK('!'!AJ77),ISERROR('!'!AJ77)),"",'!'!AJ77)</f>
        <v/>
      </c>
      <c r="AE73" s="85" t="str">
        <f>IF(OR(ISBLANK('!'!AK74),ISERROR('!'!AK74)),"",'!'!AK74)</f>
        <v/>
      </c>
      <c r="AF73" s="85" t="str">
        <f>IF(OR(ISBLANK('!'!AL74),ISERROR('!'!AL74)),"",'!'!AL74)</f>
        <v/>
      </c>
    </row>
    <row r="74" spans="1:39" x14ac:dyDescent="0.2">
      <c r="A74" s="85" t="str">
        <f>IF(OR(ISBLANK('!'!A78),ISERROR('!'!A78)),"",'!'!A78)</f>
        <v/>
      </c>
      <c r="B74" s="85" t="str">
        <f>IF(OR(ISBLANK('!'!B78),ISERROR('!'!B78)),"",'!'!B78)</f>
        <v/>
      </c>
      <c r="C74" s="85" t="str">
        <f>IF(OR(ISBLANK('!'!C78),ISERROR('!'!C78)),"",'!'!C78)</f>
        <v/>
      </c>
      <c r="D74" s="85" t="str">
        <f>IF(OR(ISBLANK('!'!D78),ISERROR('!'!D78)),"",'!'!D78)</f>
        <v/>
      </c>
      <c r="G74" s="221" t="str">
        <f>IF(OR(ISBLANK('!'!M77),ISERROR('!'!M77)),"",'!'!M77)</f>
        <v/>
      </c>
      <c r="H74" s="85" t="str">
        <f>IF(OR(ISBLANK('!'!N77),ISERROR('!'!N77)),"",'!'!N77)</f>
        <v/>
      </c>
      <c r="I74" s="85" t="str">
        <f>IF(OR(ISBLANK('!'!O77),ISERROR('!'!O77)),"",'!'!O77)</f>
        <v/>
      </c>
      <c r="J74" s="85" t="str">
        <f>IF(OR(ISBLANK('!'!P77),ISERROR('!'!P77)),"",'!'!P77)</f>
        <v/>
      </c>
      <c r="K74" s="85" t="str">
        <f>IF(OR(ISBLANK('!'!Q77),ISERROR('!'!Q77)),"",'!'!Q77)</f>
        <v/>
      </c>
      <c r="L74" s="85" t="str">
        <f>IF(OR(ISBLANK('!'!R77),ISERROR('!'!R77)),"",'!'!R77)</f>
        <v/>
      </c>
      <c r="M74" s="85" t="str">
        <f>IF(OR(ISBLANK('!'!S77),ISERROR('!'!S77)),"",'!'!S77)</f>
        <v/>
      </c>
      <c r="N74" s="85" t="str">
        <f>IF(OR(ISBLANK('!'!T77),ISERROR('!'!T77)),"",'!'!T77)</f>
        <v/>
      </c>
      <c r="O74" s="85" t="str">
        <f>IF(OR(ISBLANK('!'!U77),ISERROR('!'!U77)),"",'!'!U77)</f>
        <v/>
      </c>
      <c r="P74" s="85" t="str">
        <f>IF(OR(ISBLANK('!'!V77),ISERROR('!'!V77)),"",'!'!V77)</f>
        <v/>
      </c>
      <c r="Q74" s="85" t="str">
        <f>IF(OR(ISBLANK('!'!W77),ISERROR('!'!W77)),"",'!'!W77)</f>
        <v/>
      </c>
      <c r="U74" s="85" t="str">
        <f>IF(OR(ISBLANK('!'!AA78),ISERROR('!'!AA78)),"",'!'!AA78)</f>
        <v/>
      </c>
      <c r="V74" s="85" t="str">
        <f>IF(OR(ISBLANK('!'!AB78),ISERROR('!'!AB78)),"",'!'!AB78)</f>
        <v/>
      </c>
      <c r="W74" s="85" t="str">
        <f>IF(OR(ISBLANK('!'!AC78),ISERROR('!'!AC78)),"",'!'!AC78)</f>
        <v/>
      </c>
      <c r="X74" s="85" t="str">
        <f>IF(OR(ISBLANK('!'!AD78),ISERROR('!'!AD78)),"",'!'!AD78)</f>
        <v/>
      </c>
      <c r="Y74" s="85" t="str">
        <f>IF(OR(ISBLANK('!'!AE78),ISERROR('!'!AE78)),"",'!'!AE78)</f>
        <v/>
      </c>
      <c r="Z74" s="85" t="str">
        <f>IF(OR(ISBLANK('!'!AF78),ISERROR('!'!AF78)),"",'!'!AF78)</f>
        <v/>
      </c>
      <c r="AA74" s="85" t="str">
        <f>IF(OR(ISBLANK('!'!AG78),ISERROR('!'!AG78)),"",'!'!AG78)</f>
        <v/>
      </c>
      <c r="AB74" s="85" t="str">
        <f>IF(OR(ISBLANK('!'!AH78),ISERROR('!'!AH78)),"",'!'!AH78)</f>
        <v/>
      </c>
      <c r="AC74" s="85" t="str">
        <f>IF(OR(ISBLANK('!'!AI78),ISERROR('!'!AI78)),"",'!'!AI78)</f>
        <v/>
      </c>
      <c r="AD74" s="85" t="str">
        <f>IF(OR(ISBLANK('!'!AJ78),ISERROR('!'!AJ78)),"",'!'!AJ78)</f>
        <v/>
      </c>
      <c r="AE74" s="85" t="str">
        <f>IF(OR(ISBLANK('!'!AK75),ISERROR('!'!AK75)),"",'!'!AK75)</f>
        <v/>
      </c>
      <c r="AF74" s="85" t="str">
        <f>IF(OR(ISBLANK('!'!AL75),ISERROR('!'!AL75)),"",'!'!AL75)</f>
        <v/>
      </c>
    </row>
    <row r="75" spans="1:39" x14ac:dyDescent="0.2">
      <c r="A75" s="85" t="str">
        <f>IF(OR(ISBLANK('!'!A79),ISERROR('!'!A79)),"",'!'!A79)</f>
        <v/>
      </c>
      <c r="B75" s="85" t="str">
        <f>IF(OR(ISBLANK('!'!B79),ISERROR('!'!B79)),"",'!'!B79)</f>
        <v/>
      </c>
      <c r="C75" s="85" t="str">
        <f>IF(OR(ISBLANK('!'!C79),ISERROR('!'!C79)),"",'!'!C79)</f>
        <v/>
      </c>
      <c r="D75" s="85" t="str">
        <f>IF(OR(ISBLANK('!'!D79),ISERROR('!'!D79)),"",'!'!D79)</f>
        <v/>
      </c>
      <c r="G75" s="221" t="str">
        <f>IF(OR(ISBLANK('!'!M78),ISERROR('!'!M78)),"",'!'!M78)</f>
        <v/>
      </c>
      <c r="H75" s="85" t="str">
        <f>IF(OR(ISBLANK('!'!N78),ISERROR('!'!N78)),"",'!'!N78)</f>
        <v/>
      </c>
      <c r="I75" s="85" t="str">
        <f>IF(OR(ISBLANK('!'!O78),ISERROR('!'!O78)),"",'!'!O78)</f>
        <v/>
      </c>
      <c r="J75" s="85" t="str">
        <f>IF(OR(ISBLANK('!'!P78),ISERROR('!'!P78)),"",'!'!P78)</f>
        <v/>
      </c>
      <c r="K75" s="85" t="str">
        <f>IF(OR(ISBLANK('!'!Q78),ISERROR('!'!Q78)),"",'!'!Q78)</f>
        <v/>
      </c>
      <c r="L75" s="85" t="str">
        <f>IF(OR(ISBLANK('!'!R78),ISERROR('!'!R78)),"",'!'!R78)</f>
        <v/>
      </c>
      <c r="M75" s="85" t="str">
        <f>IF(OR(ISBLANK('!'!S78),ISERROR('!'!S78)),"",'!'!S78)</f>
        <v/>
      </c>
      <c r="N75" s="85" t="str">
        <f>IF(OR(ISBLANK('!'!T78),ISERROR('!'!T78)),"",'!'!T78)</f>
        <v/>
      </c>
      <c r="O75" s="85" t="str">
        <f>IF(OR(ISBLANK('!'!U78),ISERROR('!'!U78)),"",'!'!U78)</f>
        <v/>
      </c>
      <c r="P75" s="85" t="str">
        <f>IF(OR(ISBLANK('!'!V78),ISERROR('!'!V78)),"",'!'!V78)</f>
        <v/>
      </c>
      <c r="Q75" s="85" t="str">
        <f>IF(OR(ISBLANK('!'!W78),ISERROR('!'!W78)),"",'!'!W78)</f>
        <v/>
      </c>
      <c r="U75" s="85" t="str">
        <f>IF(OR(ISBLANK('!'!AA79),ISERROR('!'!AA79)),"",'!'!AA79)</f>
        <v/>
      </c>
      <c r="V75" s="85" t="str">
        <f>IF(OR(ISBLANK('!'!AB79),ISERROR('!'!AB79)),"",'!'!AB79)</f>
        <v/>
      </c>
      <c r="W75" s="85" t="str">
        <f>IF(OR(ISBLANK('!'!AC79),ISERROR('!'!AC79)),"",'!'!AC79)</f>
        <v/>
      </c>
      <c r="X75" s="85" t="str">
        <f>IF(OR(ISBLANK('!'!AD79),ISERROR('!'!AD79)),"",'!'!AD79)</f>
        <v/>
      </c>
      <c r="Y75" s="85" t="str">
        <f>IF(OR(ISBLANK('!'!AE79),ISERROR('!'!AE79)),"",'!'!AE79)</f>
        <v/>
      </c>
      <c r="Z75" s="85" t="str">
        <f>IF(OR(ISBLANK('!'!AF79),ISERROR('!'!AF79)),"",'!'!AF79)</f>
        <v/>
      </c>
      <c r="AA75" s="85" t="str">
        <f>IF(OR(ISBLANK('!'!AG79),ISERROR('!'!AG79)),"",'!'!AG79)</f>
        <v/>
      </c>
      <c r="AB75" s="85" t="str">
        <f>IF(OR(ISBLANK('!'!AH79),ISERROR('!'!AH79)),"",'!'!AH79)</f>
        <v/>
      </c>
      <c r="AC75" s="85" t="str">
        <f>IF(OR(ISBLANK('!'!AI79),ISERROR('!'!AI79)),"",'!'!AI79)</f>
        <v/>
      </c>
      <c r="AD75" s="85" t="str">
        <f>IF(OR(ISBLANK('!'!AJ79),ISERROR('!'!AJ79)),"",'!'!AJ79)</f>
        <v/>
      </c>
      <c r="AE75" s="85" t="str">
        <f>IF(OR(ISBLANK('!'!AK76),ISERROR('!'!AK76)),"",'!'!AK76)</f>
        <v/>
      </c>
      <c r="AF75" s="85" t="str">
        <f>IF(OR(ISBLANK('!'!AL76),ISERROR('!'!AL76)),"",'!'!AL76)</f>
        <v/>
      </c>
    </row>
    <row r="76" spans="1:39" x14ac:dyDescent="0.2">
      <c r="A76" s="85" t="str">
        <f>IF(OR(ISBLANK('!'!A80),ISERROR('!'!A80)),"",'!'!A80)</f>
        <v/>
      </c>
      <c r="B76" s="85" t="str">
        <f>IF(OR(ISBLANK('!'!B80),ISERROR('!'!B80)),"",'!'!B80)</f>
        <v/>
      </c>
      <c r="C76" s="85" t="str">
        <f>IF(OR(ISBLANK('!'!C80),ISERROR('!'!C80)),"",'!'!C80)</f>
        <v/>
      </c>
      <c r="D76" s="85" t="str">
        <f>IF(OR(ISBLANK('!'!D80),ISERROR('!'!D80)),"",'!'!D80)</f>
        <v/>
      </c>
      <c r="G76" s="221" t="str">
        <f>IF(OR(ISBLANK('!'!M79),ISERROR('!'!M79)),"",'!'!M79)</f>
        <v/>
      </c>
      <c r="H76" s="85" t="str">
        <f>IF(OR(ISBLANK('!'!N79),ISERROR('!'!N79)),"",'!'!N79)</f>
        <v/>
      </c>
      <c r="I76" s="85" t="str">
        <f>IF(OR(ISBLANK('!'!O79),ISERROR('!'!O79)),"",'!'!O79)</f>
        <v/>
      </c>
      <c r="J76" s="85" t="str">
        <f>IF(OR(ISBLANK('!'!P79),ISERROR('!'!P79)),"",'!'!P79)</f>
        <v/>
      </c>
      <c r="K76" s="85" t="str">
        <f>IF(OR(ISBLANK('!'!Q79),ISERROR('!'!Q79)),"",'!'!Q79)</f>
        <v/>
      </c>
      <c r="L76" s="85" t="str">
        <f>IF(OR(ISBLANK('!'!R79),ISERROR('!'!R79)),"",'!'!R79)</f>
        <v/>
      </c>
      <c r="M76" s="85" t="str">
        <f>IF(OR(ISBLANK('!'!S79),ISERROR('!'!S79)),"",'!'!S79)</f>
        <v/>
      </c>
      <c r="N76" s="85" t="str">
        <f>IF(OR(ISBLANK('!'!T79),ISERROR('!'!T79)),"",'!'!T79)</f>
        <v/>
      </c>
      <c r="O76" s="85" t="str">
        <f>IF(OR(ISBLANK('!'!U79),ISERROR('!'!U79)),"",'!'!U79)</f>
        <v/>
      </c>
      <c r="P76" s="85" t="str">
        <f>IF(OR(ISBLANK('!'!V79),ISERROR('!'!V79)),"",'!'!V79)</f>
        <v/>
      </c>
      <c r="Q76" s="85" t="str">
        <f>IF(OR(ISBLANK('!'!W79),ISERROR('!'!W79)),"",'!'!W79)</f>
        <v/>
      </c>
      <c r="U76" s="85" t="str">
        <f>IF(OR(ISBLANK('!'!AA80),ISERROR('!'!AA80)),"",'!'!AA80)</f>
        <v/>
      </c>
      <c r="V76" s="85" t="str">
        <f>IF(OR(ISBLANK('!'!AB80),ISERROR('!'!AB80)),"",'!'!AB80)</f>
        <v/>
      </c>
      <c r="W76" s="85" t="str">
        <f>IF(OR(ISBLANK('!'!AC80),ISERROR('!'!AC80)),"",'!'!AC80)</f>
        <v/>
      </c>
      <c r="X76" s="85" t="str">
        <f>IF(OR(ISBLANK('!'!AD80),ISERROR('!'!AD80)),"",'!'!AD80)</f>
        <v/>
      </c>
      <c r="Y76" s="85" t="str">
        <f>IF(OR(ISBLANK('!'!AE80),ISERROR('!'!AE80)),"",'!'!AE80)</f>
        <v/>
      </c>
      <c r="Z76" s="85" t="str">
        <f>IF(OR(ISBLANK('!'!AF80),ISERROR('!'!AF80)),"",'!'!AF80)</f>
        <v/>
      </c>
      <c r="AA76" s="85" t="str">
        <f>IF(OR(ISBLANK('!'!AG80),ISERROR('!'!AG80)),"",'!'!AG80)</f>
        <v/>
      </c>
      <c r="AB76" s="85" t="str">
        <f>IF(OR(ISBLANK('!'!AH80),ISERROR('!'!AH80)),"",'!'!AH80)</f>
        <v/>
      </c>
      <c r="AC76" s="85" t="str">
        <f>IF(OR(ISBLANK('!'!AI80),ISERROR('!'!AI80)),"",'!'!AI80)</f>
        <v/>
      </c>
      <c r="AD76" s="85" t="str">
        <f>IF(OR(ISBLANK('!'!AJ80),ISERROR('!'!AJ80)),"",'!'!AJ80)</f>
        <v/>
      </c>
      <c r="AE76" s="85" t="str">
        <f>IF(OR(ISBLANK('!'!AK77),ISERROR('!'!AK77)),"",'!'!AK77)</f>
        <v/>
      </c>
      <c r="AF76" s="85" t="str">
        <f>IF(OR(ISBLANK('!'!AL77),ISERROR('!'!AL77)),"",'!'!AL77)</f>
        <v/>
      </c>
    </row>
    <row r="77" spans="1:39" x14ac:dyDescent="0.2">
      <c r="A77" s="85" t="str">
        <f>IF(OR(ISBLANK('!'!A81),ISERROR('!'!A81)),"",'!'!A81)</f>
        <v/>
      </c>
      <c r="B77" s="85" t="str">
        <f>IF(OR(ISBLANK('!'!B81),ISERROR('!'!B81)),"",'!'!B81)</f>
        <v/>
      </c>
      <c r="C77" s="85" t="str">
        <f>IF(OR(ISBLANK('!'!C81),ISERROR('!'!C81)),"",'!'!C81)</f>
        <v/>
      </c>
      <c r="D77" s="85" t="str">
        <f>IF(OR(ISBLANK('!'!D81),ISERROR('!'!D81)),"",'!'!D81)</f>
        <v/>
      </c>
      <c r="G77" s="221" t="str">
        <f>IF(OR(ISBLANK('!'!M80),ISERROR('!'!M80)),"",'!'!M80)</f>
        <v/>
      </c>
      <c r="H77" s="85" t="str">
        <f>IF(OR(ISBLANK('!'!N80),ISERROR('!'!N80)),"",'!'!N80)</f>
        <v/>
      </c>
      <c r="I77" s="85" t="str">
        <f>IF(OR(ISBLANK('!'!O80),ISERROR('!'!O80)),"",'!'!O80)</f>
        <v/>
      </c>
      <c r="J77" s="85" t="str">
        <f>IF(OR(ISBLANK('!'!P80),ISERROR('!'!P80)),"",'!'!P80)</f>
        <v/>
      </c>
      <c r="K77" s="85" t="str">
        <f>IF(OR(ISBLANK('!'!Q80),ISERROR('!'!Q80)),"",'!'!Q80)</f>
        <v/>
      </c>
      <c r="L77" s="85" t="str">
        <f>IF(OR(ISBLANK('!'!R80),ISERROR('!'!R80)),"",'!'!R80)</f>
        <v/>
      </c>
      <c r="M77" s="85" t="str">
        <f>IF(OR(ISBLANK('!'!S80),ISERROR('!'!S80)),"",'!'!S80)</f>
        <v/>
      </c>
      <c r="N77" s="85" t="str">
        <f>IF(OR(ISBLANK('!'!T80),ISERROR('!'!T80)),"",'!'!T80)</f>
        <v/>
      </c>
      <c r="O77" s="85" t="str">
        <f>IF(OR(ISBLANK('!'!U80),ISERROR('!'!U80)),"",'!'!U80)</f>
        <v/>
      </c>
      <c r="P77" s="85" t="str">
        <f>IF(OR(ISBLANK('!'!V80),ISERROR('!'!V80)),"",'!'!V80)</f>
        <v/>
      </c>
      <c r="Q77" s="85" t="str">
        <f>IF(OR(ISBLANK('!'!W80),ISERROR('!'!W80)),"",'!'!W80)</f>
        <v/>
      </c>
      <c r="U77" s="85" t="str">
        <f>IF(OR(ISBLANK('!'!AA81),ISERROR('!'!AA81)),"",'!'!AA81)</f>
        <v/>
      </c>
      <c r="V77" s="85" t="str">
        <f>IF(OR(ISBLANK('!'!AB81),ISERROR('!'!AB81)),"",'!'!AB81)</f>
        <v/>
      </c>
      <c r="W77" s="85" t="str">
        <f>IF(OR(ISBLANK('!'!AC81),ISERROR('!'!AC81)),"",'!'!AC81)</f>
        <v/>
      </c>
      <c r="X77" s="85" t="str">
        <f>IF(OR(ISBLANK('!'!AD81),ISERROR('!'!AD81)),"",'!'!AD81)</f>
        <v/>
      </c>
      <c r="Y77" s="85" t="str">
        <f>IF(OR(ISBLANK('!'!AE81),ISERROR('!'!AE81)),"",'!'!AE81)</f>
        <v/>
      </c>
      <c r="Z77" s="85" t="str">
        <f>IF(OR(ISBLANK('!'!AF81),ISERROR('!'!AF81)),"",'!'!AF81)</f>
        <v/>
      </c>
      <c r="AA77" s="85" t="str">
        <f>IF(OR(ISBLANK('!'!AG81),ISERROR('!'!AG81)),"",'!'!AG81)</f>
        <v/>
      </c>
      <c r="AB77" s="85" t="str">
        <f>IF(OR(ISBLANK('!'!AH81),ISERROR('!'!AH81)),"",'!'!AH81)</f>
        <v/>
      </c>
      <c r="AC77" s="85" t="str">
        <f>IF(OR(ISBLANK('!'!AI81),ISERROR('!'!AI81)),"",'!'!AI81)</f>
        <v/>
      </c>
      <c r="AD77" s="85" t="str">
        <f>IF(OR(ISBLANK('!'!AJ81),ISERROR('!'!AJ81)),"",'!'!AJ81)</f>
        <v/>
      </c>
      <c r="AE77" s="85" t="str">
        <f>IF(OR(ISBLANK('!'!AK78),ISERROR('!'!AK78)),"",'!'!AK78)</f>
        <v/>
      </c>
      <c r="AF77" s="85" t="str">
        <f>IF(OR(ISBLANK('!'!AL78),ISERROR('!'!AL78)),"",'!'!AL78)</f>
        <v/>
      </c>
    </row>
    <row r="78" spans="1:39" x14ac:dyDescent="0.2">
      <c r="A78" s="85" t="str">
        <f>IF(OR(ISBLANK('!'!A82),ISERROR('!'!A82)),"",'!'!A82)</f>
        <v/>
      </c>
      <c r="B78" s="85" t="str">
        <f>IF(OR(ISBLANK('!'!B82),ISERROR('!'!B82)),"",'!'!B82)</f>
        <v/>
      </c>
      <c r="C78" s="85" t="str">
        <f>IF(OR(ISBLANK('!'!C82),ISERROR('!'!C82)),"",'!'!C82)</f>
        <v/>
      </c>
      <c r="D78" s="85" t="str">
        <f>IF(OR(ISBLANK('!'!D82),ISERROR('!'!D82)),"",'!'!D82)</f>
        <v/>
      </c>
      <c r="G78" s="221" t="str">
        <f>IF(OR(ISBLANK('!'!M81),ISERROR('!'!M81)),"",'!'!M81)</f>
        <v/>
      </c>
      <c r="H78" s="85" t="str">
        <f>IF(OR(ISBLANK('!'!N81),ISERROR('!'!N81)),"",'!'!N81)</f>
        <v/>
      </c>
      <c r="I78" s="85" t="str">
        <f>IF(OR(ISBLANK('!'!O81),ISERROR('!'!O81)),"",'!'!O81)</f>
        <v/>
      </c>
      <c r="J78" s="85" t="str">
        <f>IF(OR(ISBLANK('!'!P81),ISERROR('!'!P81)),"",'!'!P81)</f>
        <v/>
      </c>
      <c r="K78" s="85" t="str">
        <f>IF(OR(ISBLANK('!'!Q81),ISERROR('!'!Q81)),"",'!'!Q81)</f>
        <v/>
      </c>
      <c r="L78" s="85" t="str">
        <f>IF(OR(ISBLANK('!'!R81),ISERROR('!'!R81)),"",'!'!R81)</f>
        <v/>
      </c>
      <c r="M78" s="85" t="str">
        <f>IF(OR(ISBLANK('!'!S81),ISERROR('!'!S81)),"",'!'!S81)</f>
        <v/>
      </c>
      <c r="N78" s="85" t="str">
        <f>IF(OR(ISBLANK('!'!T81),ISERROR('!'!T81)),"",'!'!T81)</f>
        <v/>
      </c>
      <c r="O78" s="85" t="str">
        <f>IF(OR(ISBLANK('!'!U81),ISERROR('!'!U81)),"",'!'!U81)</f>
        <v/>
      </c>
      <c r="P78" s="85" t="str">
        <f>IF(OR(ISBLANK('!'!V81),ISERROR('!'!V81)),"",'!'!V81)</f>
        <v/>
      </c>
      <c r="Q78" s="85" t="str">
        <f>IF(OR(ISBLANK('!'!W81),ISERROR('!'!W81)),"",'!'!W81)</f>
        <v/>
      </c>
      <c r="U78" s="85" t="str">
        <f>IF(OR(ISBLANK('!'!AA82),ISERROR('!'!AA82)),"",'!'!AA82)</f>
        <v/>
      </c>
      <c r="V78" s="85" t="str">
        <f>IF(OR(ISBLANK('!'!AB82),ISERROR('!'!AB82)),"",'!'!AB82)</f>
        <v/>
      </c>
      <c r="W78" s="85" t="str">
        <f>IF(OR(ISBLANK('!'!AC82),ISERROR('!'!AC82)),"",'!'!AC82)</f>
        <v/>
      </c>
      <c r="X78" s="85" t="str">
        <f>IF(OR(ISBLANK('!'!AD82),ISERROR('!'!AD82)),"",'!'!AD82)</f>
        <v/>
      </c>
      <c r="Y78" s="85" t="str">
        <f>IF(OR(ISBLANK('!'!AE82),ISERROR('!'!AE82)),"",'!'!AE82)</f>
        <v/>
      </c>
      <c r="Z78" s="85" t="str">
        <f>IF(OR(ISBLANK('!'!AF82),ISERROR('!'!AF82)),"",'!'!AF82)</f>
        <v/>
      </c>
      <c r="AA78" s="85" t="str">
        <f>IF(OR(ISBLANK('!'!AG82),ISERROR('!'!AG82)),"",'!'!AG82)</f>
        <v/>
      </c>
      <c r="AB78" s="85" t="str">
        <f>IF(OR(ISBLANK('!'!AH82),ISERROR('!'!AH82)),"",'!'!AH82)</f>
        <v/>
      </c>
      <c r="AC78" s="85" t="str">
        <f>IF(OR(ISBLANK('!'!AI82),ISERROR('!'!AI82)),"",'!'!AI82)</f>
        <v/>
      </c>
      <c r="AD78" s="85" t="str">
        <f>IF(OR(ISBLANK('!'!AJ82),ISERROR('!'!AJ82)),"",'!'!AJ82)</f>
        <v/>
      </c>
      <c r="AE78" s="85" t="str">
        <f>IF(OR(ISBLANK('!'!AK79),ISERROR('!'!AK79)),"",'!'!AK79)</f>
        <v/>
      </c>
      <c r="AF78" s="85" t="str">
        <f>IF(OR(ISBLANK('!'!AL79),ISERROR('!'!AL79)),"",'!'!AL79)</f>
        <v/>
      </c>
    </row>
    <row r="79" spans="1:39" x14ac:dyDescent="0.2">
      <c r="A79" s="85" t="str">
        <f>IF(OR(ISBLANK('!'!A83),ISERROR('!'!A83)),"",'!'!A83)</f>
        <v/>
      </c>
      <c r="B79" s="85" t="str">
        <f>IF(OR(ISBLANK('!'!B83),ISERROR('!'!B83)),"",'!'!B83)</f>
        <v/>
      </c>
      <c r="C79" s="85" t="str">
        <f>IF(OR(ISBLANK('!'!C83),ISERROR('!'!C83)),"",'!'!C83)</f>
        <v/>
      </c>
      <c r="D79" s="85" t="str">
        <f>IF(OR(ISBLANK('!'!D83),ISERROR('!'!D83)),"",'!'!D83)</f>
        <v/>
      </c>
      <c r="G79" s="221" t="str">
        <f>IF(OR(ISBLANK('!'!M82),ISERROR('!'!M82)),"",'!'!M82)</f>
        <v/>
      </c>
      <c r="H79" s="85" t="str">
        <f>IF(OR(ISBLANK('!'!N82),ISERROR('!'!N82)),"",'!'!N82)</f>
        <v/>
      </c>
      <c r="I79" s="85" t="str">
        <f>IF(OR(ISBLANK('!'!O82),ISERROR('!'!O82)),"",'!'!O82)</f>
        <v/>
      </c>
      <c r="J79" s="85" t="str">
        <f>IF(OR(ISBLANK('!'!P82),ISERROR('!'!P82)),"",'!'!P82)</f>
        <v/>
      </c>
      <c r="K79" s="85" t="str">
        <f>IF(OR(ISBLANK('!'!Q82),ISERROR('!'!Q82)),"",'!'!Q82)</f>
        <v/>
      </c>
      <c r="L79" s="85" t="str">
        <f>IF(OR(ISBLANK('!'!R82),ISERROR('!'!R82)),"",'!'!R82)</f>
        <v/>
      </c>
      <c r="M79" s="85" t="str">
        <f>IF(OR(ISBLANK('!'!S82),ISERROR('!'!S82)),"",'!'!S82)</f>
        <v/>
      </c>
      <c r="N79" s="85" t="str">
        <f>IF(OR(ISBLANK('!'!T82),ISERROR('!'!T82)),"",'!'!T82)</f>
        <v/>
      </c>
      <c r="O79" s="85" t="str">
        <f>IF(OR(ISBLANK('!'!U82),ISERROR('!'!U82)),"",'!'!U82)</f>
        <v/>
      </c>
      <c r="P79" s="85" t="str">
        <f>IF(OR(ISBLANK('!'!V82),ISERROR('!'!V82)),"",'!'!V82)</f>
        <v/>
      </c>
      <c r="Q79" s="85" t="str">
        <f>IF(OR(ISBLANK('!'!W82),ISERROR('!'!W82)),"",'!'!W82)</f>
        <v/>
      </c>
      <c r="U79" s="85" t="str">
        <f>IF(OR(ISBLANK('!'!AA83),ISERROR('!'!AA83)),"",'!'!AA83)</f>
        <v/>
      </c>
      <c r="V79" s="85" t="str">
        <f>IF(OR(ISBLANK('!'!AB83),ISERROR('!'!AB83)),"",'!'!AB83)</f>
        <v/>
      </c>
      <c r="W79" s="85" t="str">
        <f>IF(OR(ISBLANK('!'!AC83),ISERROR('!'!AC83)),"",'!'!AC83)</f>
        <v/>
      </c>
      <c r="X79" s="85" t="str">
        <f>IF(OR(ISBLANK('!'!AD83),ISERROR('!'!AD83)),"",'!'!AD83)</f>
        <v/>
      </c>
      <c r="Y79" s="85" t="str">
        <f>IF(OR(ISBLANK('!'!AE83),ISERROR('!'!AE83)),"",'!'!AE83)</f>
        <v/>
      </c>
      <c r="Z79" s="85" t="str">
        <f>IF(OR(ISBLANK('!'!AF83),ISERROR('!'!AF83)),"",'!'!AF83)</f>
        <v/>
      </c>
      <c r="AA79" s="85" t="str">
        <f>IF(OR(ISBLANK('!'!AG83),ISERROR('!'!AG83)),"",'!'!AG83)</f>
        <v/>
      </c>
      <c r="AB79" s="85" t="str">
        <f>IF(OR(ISBLANK('!'!AH83),ISERROR('!'!AH83)),"",'!'!AH83)</f>
        <v/>
      </c>
      <c r="AC79" s="85" t="str">
        <f>IF(OR(ISBLANK('!'!AI83),ISERROR('!'!AI83)),"",'!'!AI83)</f>
        <v/>
      </c>
      <c r="AD79" s="85" t="str">
        <f>IF(OR(ISBLANK('!'!AJ83),ISERROR('!'!AJ83)),"",'!'!AJ83)</f>
        <v/>
      </c>
      <c r="AE79" s="85" t="str">
        <f>IF(OR(ISBLANK('!'!AK80),ISERROR('!'!AK80)),"",'!'!AK80)</f>
        <v/>
      </c>
      <c r="AF79" s="85" t="str">
        <f>IF(OR(ISBLANK('!'!AL80),ISERROR('!'!AL80)),"",'!'!AL80)</f>
        <v/>
      </c>
    </row>
    <row r="80" spans="1:39" x14ac:dyDescent="0.2">
      <c r="A80" s="85" t="str">
        <f>IF(OR(ISBLANK('!'!A84),ISERROR('!'!A84)),"",'!'!A84)</f>
        <v/>
      </c>
      <c r="B80" s="85" t="str">
        <f>IF(OR(ISBLANK('!'!B84),ISERROR('!'!B84)),"",'!'!B84)</f>
        <v/>
      </c>
      <c r="C80" s="85" t="str">
        <f>IF(OR(ISBLANK('!'!C84),ISERROR('!'!C84)),"",'!'!C84)</f>
        <v/>
      </c>
      <c r="D80" s="85" t="str">
        <f>IF(OR(ISBLANK('!'!D84),ISERROR('!'!D84)),"",'!'!D84)</f>
        <v/>
      </c>
      <c r="G80" s="221" t="str">
        <f>IF(OR(ISBLANK('!'!M83),ISERROR('!'!M83)),"",'!'!M83)</f>
        <v/>
      </c>
      <c r="H80" s="85" t="str">
        <f>IF(OR(ISBLANK('!'!N83),ISERROR('!'!N83)),"",'!'!N83)</f>
        <v/>
      </c>
      <c r="I80" s="85" t="str">
        <f>IF(OR(ISBLANK('!'!O83),ISERROR('!'!O83)),"",'!'!O83)</f>
        <v/>
      </c>
      <c r="J80" s="85" t="str">
        <f>IF(OR(ISBLANK('!'!P83),ISERROR('!'!P83)),"",'!'!P83)</f>
        <v/>
      </c>
      <c r="K80" s="85" t="str">
        <f>IF(OR(ISBLANK('!'!Q83),ISERROR('!'!Q83)),"",'!'!Q83)</f>
        <v/>
      </c>
      <c r="L80" s="85" t="str">
        <f>IF(OR(ISBLANK('!'!R83),ISERROR('!'!R83)),"",'!'!R83)</f>
        <v/>
      </c>
      <c r="M80" s="85" t="str">
        <f>IF(OR(ISBLANK('!'!S83),ISERROR('!'!S83)),"",'!'!S83)</f>
        <v/>
      </c>
      <c r="N80" s="85" t="str">
        <f>IF(OR(ISBLANK('!'!T83),ISERROR('!'!T83)),"",'!'!T83)</f>
        <v/>
      </c>
      <c r="O80" s="85" t="str">
        <f>IF(OR(ISBLANK('!'!U83),ISERROR('!'!U83)),"",'!'!U83)</f>
        <v/>
      </c>
      <c r="P80" s="85" t="str">
        <f>IF(OR(ISBLANK('!'!V83),ISERROR('!'!V83)),"",'!'!V83)</f>
        <v/>
      </c>
      <c r="Q80" s="85" t="str">
        <f>IF(OR(ISBLANK('!'!W83),ISERROR('!'!W83)),"",'!'!W83)</f>
        <v/>
      </c>
      <c r="U80" s="85" t="str">
        <f>IF(OR(ISBLANK('!'!AA84),ISERROR('!'!AA84)),"",'!'!AA84)</f>
        <v/>
      </c>
      <c r="V80" s="85" t="str">
        <f>IF(OR(ISBLANK('!'!AB84),ISERROR('!'!AB84)),"",'!'!AB84)</f>
        <v/>
      </c>
      <c r="W80" s="85" t="str">
        <f>IF(OR(ISBLANK('!'!AC84),ISERROR('!'!AC84)),"",'!'!AC84)</f>
        <v/>
      </c>
      <c r="X80" s="85" t="str">
        <f>IF(OR(ISBLANK('!'!AD84),ISERROR('!'!AD84)),"",'!'!AD84)</f>
        <v/>
      </c>
      <c r="Y80" s="85" t="str">
        <f>IF(OR(ISBLANK('!'!AE84),ISERROR('!'!AE84)),"",'!'!AE84)</f>
        <v/>
      </c>
      <c r="Z80" s="85" t="str">
        <f>IF(OR(ISBLANK('!'!AF84),ISERROR('!'!AF84)),"",'!'!AF84)</f>
        <v/>
      </c>
      <c r="AA80" s="85" t="str">
        <f>IF(OR(ISBLANK('!'!AG84),ISERROR('!'!AG84)),"",'!'!AG84)</f>
        <v/>
      </c>
      <c r="AB80" s="85" t="str">
        <f>IF(OR(ISBLANK('!'!AH84),ISERROR('!'!AH84)),"",'!'!AH84)</f>
        <v/>
      </c>
      <c r="AC80" s="85" t="str">
        <f>IF(OR(ISBLANK('!'!AI84),ISERROR('!'!AI84)),"",'!'!AI84)</f>
        <v/>
      </c>
      <c r="AD80" s="85" t="str">
        <f>IF(OR(ISBLANK('!'!AJ84),ISERROR('!'!AJ84)),"",'!'!AJ84)</f>
        <v/>
      </c>
      <c r="AE80" s="85" t="str">
        <f>IF(OR(ISBLANK('!'!AK81),ISERROR('!'!AK81)),"",'!'!AK81)</f>
        <v/>
      </c>
      <c r="AF80" s="85" t="str">
        <f>IF(OR(ISBLANK('!'!AL81),ISERROR('!'!AL81)),"",'!'!AL81)</f>
        <v/>
      </c>
    </row>
    <row r="81" spans="1:32" x14ac:dyDescent="0.2">
      <c r="A81" s="85" t="str">
        <f>IF(OR(ISBLANK('!'!A85),ISERROR('!'!A85)),"",'!'!A85)</f>
        <v/>
      </c>
      <c r="B81" s="85" t="str">
        <f>IF(OR(ISBLANK('!'!B85),ISERROR('!'!B85)),"",'!'!B85)</f>
        <v/>
      </c>
      <c r="C81" s="85" t="str">
        <f>IF(OR(ISBLANK('!'!C85),ISERROR('!'!C85)),"",'!'!C85)</f>
        <v/>
      </c>
      <c r="D81" s="85" t="str">
        <f>IF(OR(ISBLANK('!'!D85),ISERROR('!'!D85)),"",'!'!D85)</f>
        <v/>
      </c>
      <c r="G81" s="221" t="str">
        <f>IF(OR(ISBLANK('!'!M84),ISERROR('!'!M84)),"",'!'!M84)</f>
        <v/>
      </c>
      <c r="H81" s="85" t="str">
        <f>IF(OR(ISBLANK('!'!N84),ISERROR('!'!N84)),"",'!'!N84)</f>
        <v/>
      </c>
      <c r="I81" s="85" t="str">
        <f>IF(OR(ISBLANK('!'!O84),ISERROR('!'!O84)),"",'!'!O84)</f>
        <v/>
      </c>
      <c r="J81" s="85" t="str">
        <f>IF(OR(ISBLANK('!'!P84),ISERROR('!'!P84)),"",'!'!P84)</f>
        <v/>
      </c>
      <c r="K81" s="85" t="str">
        <f>IF(OR(ISBLANK('!'!Q84),ISERROR('!'!Q84)),"",'!'!Q84)</f>
        <v/>
      </c>
      <c r="L81" s="85" t="str">
        <f>IF(OR(ISBLANK('!'!R84),ISERROR('!'!R84)),"",'!'!R84)</f>
        <v/>
      </c>
      <c r="M81" s="85" t="str">
        <f>IF(OR(ISBLANK('!'!S84),ISERROR('!'!S84)),"",'!'!S84)</f>
        <v/>
      </c>
      <c r="N81" s="85" t="str">
        <f>IF(OR(ISBLANK('!'!T84),ISERROR('!'!T84)),"",'!'!T84)</f>
        <v/>
      </c>
      <c r="O81" s="85" t="str">
        <f>IF(OR(ISBLANK('!'!U84),ISERROR('!'!U84)),"",'!'!U84)</f>
        <v/>
      </c>
      <c r="P81" s="85" t="str">
        <f>IF(OR(ISBLANK('!'!V84),ISERROR('!'!V84)),"",'!'!V84)</f>
        <v/>
      </c>
      <c r="Q81" s="85" t="str">
        <f>IF(OR(ISBLANK('!'!W84),ISERROR('!'!W84)),"",'!'!W84)</f>
        <v/>
      </c>
      <c r="U81" s="85" t="str">
        <f>IF(OR(ISBLANK('!'!AA85),ISERROR('!'!AA85)),"",'!'!AA85)</f>
        <v/>
      </c>
      <c r="V81" s="85" t="str">
        <f>IF(OR(ISBLANK('!'!AB85),ISERROR('!'!AB85)),"",'!'!AB85)</f>
        <v/>
      </c>
      <c r="W81" s="85" t="str">
        <f>IF(OR(ISBLANK('!'!AC85),ISERROR('!'!AC85)),"",'!'!AC85)</f>
        <v/>
      </c>
      <c r="X81" s="85" t="str">
        <f>IF(OR(ISBLANK('!'!AD85),ISERROR('!'!AD85)),"",'!'!AD85)</f>
        <v/>
      </c>
      <c r="Y81" s="85" t="str">
        <f>IF(OR(ISBLANK('!'!AE85),ISERROR('!'!AE85)),"",'!'!AE85)</f>
        <v/>
      </c>
      <c r="Z81" s="85" t="str">
        <f>IF(OR(ISBLANK('!'!AF85),ISERROR('!'!AF85)),"",'!'!AF85)</f>
        <v/>
      </c>
      <c r="AA81" s="85" t="str">
        <f>IF(OR(ISBLANK('!'!AG85),ISERROR('!'!AG85)),"",'!'!AG85)</f>
        <v/>
      </c>
      <c r="AB81" s="85" t="str">
        <f>IF(OR(ISBLANK('!'!AH85),ISERROR('!'!AH85)),"",'!'!AH85)</f>
        <v/>
      </c>
      <c r="AC81" s="85" t="str">
        <f>IF(OR(ISBLANK('!'!AI85),ISERROR('!'!AI85)),"",'!'!AI85)</f>
        <v/>
      </c>
      <c r="AD81" s="85" t="str">
        <f>IF(OR(ISBLANK('!'!AJ85),ISERROR('!'!AJ85)),"",'!'!AJ85)</f>
        <v/>
      </c>
      <c r="AE81" s="85" t="str">
        <f>IF(OR(ISBLANK('!'!AK82),ISERROR('!'!AK82)),"",'!'!AK82)</f>
        <v/>
      </c>
      <c r="AF81" s="85" t="str">
        <f>IF(OR(ISBLANK('!'!AL82),ISERROR('!'!AL82)),"",'!'!AL82)</f>
        <v/>
      </c>
    </row>
    <row r="82" spans="1:32" x14ac:dyDescent="0.2">
      <c r="A82" s="85" t="str">
        <f>IF(OR(ISBLANK('!'!A86),ISERROR('!'!A86)),"",'!'!A86)</f>
        <v/>
      </c>
      <c r="B82" s="85" t="str">
        <f>IF(OR(ISBLANK('!'!B86),ISERROR('!'!B86)),"",'!'!B86)</f>
        <v/>
      </c>
      <c r="C82" s="85" t="str">
        <f>IF(OR(ISBLANK('!'!C86),ISERROR('!'!C86)),"",'!'!C86)</f>
        <v/>
      </c>
      <c r="D82" s="85" t="str">
        <f>IF(OR(ISBLANK('!'!D86),ISERROR('!'!D86)),"",'!'!D86)</f>
        <v/>
      </c>
      <c r="G82" s="221" t="str">
        <f>IF(OR(ISBLANK('!'!M85),ISERROR('!'!M85)),"",'!'!M85)</f>
        <v/>
      </c>
      <c r="H82" s="85" t="str">
        <f>IF(OR(ISBLANK('!'!N85),ISERROR('!'!N85)),"",'!'!N85)</f>
        <v/>
      </c>
      <c r="I82" s="85" t="str">
        <f>IF(OR(ISBLANK('!'!O85),ISERROR('!'!O85)),"",'!'!O85)</f>
        <v/>
      </c>
      <c r="J82" s="85" t="str">
        <f>IF(OR(ISBLANK('!'!P85),ISERROR('!'!P85)),"",'!'!P85)</f>
        <v/>
      </c>
      <c r="K82" s="85" t="str">
        <f>IF(OR(ISBLANK('!'!Q85),ISERROR('!'!Q85)),"",'!'!Q85)</f>
        <v/>
      </c>
      <c r="L82" s="85" t="str">
        <f>IF(OR(ISBLANK('!'!R85),ISERROR('!'!R85)),"",'!'!R85)</f>
        <v/>
      </c>
      <c r="M82" s="85" t="str">
        <f>IF(OR(ISBLANK('!'!S85),ISERROR('!'!S85)),"",'!'!S85)</f>
        <v/>
      </c>
      <c r="N82" s="85" t="str">
        <f>IF(OR(ISBLANK('!'!T85),ISERROR('!'!T85)),"",'!'!T85)</f>
        <v/>
      </c>
      <c r="O82" s="85" t="str">
        <f>IF(OR(ISBLANK('!'!U85),ISERROR('!'!U85)),"",'!'!U85)</f>
        <v/>
      </c>
      <c r="P82" s="85" t="str">
        <f>IF(OR(ISBLANK('!'!V85),ISERROR('!'!V85)),"",'!'!V85)</f>
        <v/>
      </c>
      <c r="Q82" s="85" t="str">
        <f>IF(OR(ISBLANK('!'!W85),ISERROR('!'!W85)),"",'!'!W85)</f>
        <v/>
      </c>
      <c r="U82" s="85" t="str">
        <f>IF(OR(ISBLANK('!'!AA86),ISERROR('!'!AA86)),"",'!'!AA86)</f>
        <v/>
      </c>
      <c r="V82" s="85" t="str">
        <f>IF(OR(ISBLANK('!'!AB86),ISERROR('!'!AB86)),"",'!'!AB86)</f>
        <v/>
      </c>
      <c r="W82" s="85" t="str">
        <f>IF(OR(ISBLANK('!'!AC86),ISERROR('!'!AC86)),"",'!'!AC86)</f>
        <v/>
      </c>
      <c r="X82" s="85" t="str">
        <f>IF(OR(ISBLANK('!'!AD86),ISERROR('!'!AD86)),"",'!'!AD86)</f>
        <v/>
      </c>
      <c r="Y82" s="85" t="str">
        <f>IF(OR(ISBLANK('!'!AE86),ISERROR('!'!AE86)),"",'!'!AE86)</f>
        <v/>
      </c>
      <c r="Z82" s="85" t="str">
        <f>IF(OR(ISBLANK('!'!AF86),ISERROR('!'!AF86)),"",'!'!AF86)</f>
        <v/>
      </c>
      <c r="AA82" s="85" t="str">
        <f>IF(OR(ISBLANK('!'!AG86),ISERROR('!'!AG86)),"",'!'!AG86)</f>
        <v/>
      </c>
      <c r="AB82" s="85" t="str">
        <f>IF(OR(ISBLANK('!'!AH86),ISERROR('!'!AH86)),"",'!'!AH86)</f>
        <v/>
      </c>
      <c r="AC82" s="85" t="str">
        <f>IF(OR(ISBLANK('!'!AI86),ISERROR('!'!AI86)),"",'!'!AI86)</f>
        <v/>
      </c>
      <c r="AD82" s="85" t="str">
        <f>IF(OR(ISBLANK('!'!AJ86),ISERROR('!'!AJ86)),"",'!'!AJ86)</f>
        <v/>
      </c>
      <c r="AE82" s="85" t="str">
        <f>IF(OR(ISBLANK('!'!AK83),ISERROR('!'!AK83)),"",'!'!AK83)</f>
        <v/>
      </c>
      <c r="AF82" s="85" t="str">
        <f>IF(OR(ISBLANK('!'!AL83),ISERROR('!'!AL83)),"",'!'!AL83)</f>
        <v/>
      </c>
    </row>
    <row r="83" spans="1:32" x14ac:dyDescent="0.2">
      <c r="A83" s="85" t="str">
        <f>IF(OR(ISBLANK('!'!A87),ISERROR('!'!A87)),"",'!'!A87)</f>
        <v/>
      </c>
      <c r="B83" s="85" t="str">
        <f>IF(OR(ISBLANK('!'!B87),ISERROR('!'!B87)),"",'!'!B87)</f>
        <v/>
      </c>
      <c r="C83" s="85" t="str">
        <f>IF(OR(ISBLANK('!'!C87),ISERROR('!'!C87)),"",'!'!C87)</f>
        <v/>
      </c>
      <c r="D83" s="85" t="str">
        <f>IF(OR(ISBLANK('!'!D87),ISERROR('!'!D87)),"",'!'!D87)</f>
        <v/>
      </c>
      <c r="G83" s="221" t="str">
        <f>IF(OR(ISBLANK('!'!M86),ISERROR('!'!M86)),"",'!'!M86)</f>
        <v/>
      </c>
      <c r="H83" s="85" t="str">
        <f>IF(OR(ISBLANK('!'!N86),ISERROR('!'!N86)),"",'!'!N86)</f>
        <v/>
      </c>
      <c r="I83" s="85" t="str">
        <f>IF(OR(ISBLANK('!'!O86),ISERROR('!'!O86)),"",'!'!O86)</f>
        <v/>
      </c>
      <c r="J83" s="85" t="str">
        <f>IF(OR(ISBLANK('!'!P86),ISERROR('!'!P86)),"",'!'!P86)</f>
        <v/>
      </c>
      <c r="K83" s="85" t="str">
        <f>IF(OR(ISBLANK('!'!Q86),ISERROR('!'!Q86)),"",'!'!Q86)</f>
        <v/>
      </c>
      <c r="L83" s="85" t="str">
        <f>IF(OR(ISBLANK('!'!R86),ISERROR('!'!R86)),"",'!'!R86)</f>
        <v/>
      </c>
      <c r="M83" s="85" t="str">
        <f>IF(OR(ISBLANK('!'!S86),ISERROR('!'!S86)),"",'!'!S86)</f>
        <v/>
      </c>
      <c r="N83" s="85" t="str">
        <f>IF(OR(ISBLANK('!'!T86),ISERROR('!'!T86)),"",'!'!T86)</f>
        <v/>
      </c>
      <c r="O83" s="85" t="str">
        <f>IF(OR(ISBLANK('!'!U86),ISERROR('!'!U86)),"",'!'!U86)</f>
        <v/>
      </c>
      <c r="P83" s="85" t="str">
        <f>IF(OR(ISBLANK('!'!V86),ISERROR('!'!V86)),"",'!'!V86)</f>
        <v/>
      </c>
      <c r="Q83" s="85" t="str">
        <f>IF(OR(ISBLANK('!'!W86),ISERROR('!'!W86)),"",'!'!W86)</f>
        <v/>
      </c>
      <c r="U83" s="85" t="str">
        <f>IF(OR(ISBLANK('!'!AA87),ISERROR('!'!AA87)),"",'!'!AA87)</f>
        <v/>
      </c>
      <c r="V83" s="85" t="str">
        <f>IF(OR(ISBLANK('!'!AB87),ISERROR('!'!AB87)),"",'!'!AB87)</f>
        <v/>
      </c>
      <c r="W83" s="85" t="str">
        <f>IF(OR(ISBLANK('!'!AC87),ISERROR('!'!AC87)),"",'!'!AC87)</f>
        <v/>
      </c>
      <c r="X83" s="85" t="str">
        <f>IF(OR(ISBLANK('!'!AD87),ISERROR('!'!AD87)),"",'!'!AD87)</f>
        <v/>
      </c>
      <c r="Y83" s="85" t="str">
        <f>IF(OR(ISBLANK('!'!AE87),ISERROR('!'!AE87)),"",'!'!AE87)</f>
        <v/>
      </c>
      <c r="Z83" s="85" t="str">
        <f>IF(OR(ISBLANK('!'!AF87),ISERROR('!'!AF87)),"",'!'!AF87)</f>
        <v/>
      </c>
      <c r="AA83" s="85" t="str">
        <f>IF(OR(ISBLANK('!'!AG87),ISERROR('!'!AG87)),"",'!'!AG87)</f>
        <v/>
      </c>
      <c r="AB83" s="85" t="str">
        <f>IF(OR(ISBLANK('!'!AH87),ISERROR('!'!AH87)),"",'!'!AH87)</f>
        <v/>
      </c>
      <c r="AC83" s="85" t="str">
        <f>IF(OR(ISBLANK('!'!AI87),ISERROR('!'!AI87)),"",'!'!AI87)</f>
        <v/>
      </c>
      <c r="AD83" s="85" t="str">
        <f>IF(OR(ISBLANK('!'!AJ87),ISERROR('!'!AJ87)),"",'!'!AJ87)</f>
        <v/>
      </c>
      <c r="AE83" s="85" t="str">
        <f>IF(OR(ISBLANK('!'!AK84),ISERROR('!'!AK84)),"",'!'!AK84)</f>
        <v/>
      </c>
      <c r="AF83" s="85" t="str">
        <f>IF(OR(ISBLANK('!'!AL84),ISERROR('!'!AL84)),"",'!'!AL84)</f>
        <v/>
      </c>
    </row>
    <row r="84" spans="1:32" x14ac:dyDescent="0.2">
      <c r="A84" s="85" t="str">
        <f>IF(OR(ISBLANK('!'!A88),ISERROR('!'!A88)),"",'!'!A88)</f>
        <v/>
      </c>
      <c r="B84" s="85" t="str">
        <f>IF(OR(ISBLANK('!'!B88),ISERROR('!'!B88)),"",'!'!B88)</f>
        <v/>
      </c>
      <c r="C84" s="85" t="str">
        <f>IF(OR(ISBLANK('!'!C88),ISERROR('!'!C88)),"",'!'!C88)</f>
        <v/>
      </c>
      <c r="D84" s="85" t="str">
        <f>IF(OR(ISBLANK('!'!D88),ISERROR('!'!D88)),"",'!'!D88)</f>
        <v/>
      </c>
      <c r="G84" s="221" t="str">
        <f>IF(OR(ISBLANK('!'!M87),ISERROR('!'!M87)),"",'!'!M87)</f>
        <v/>
      </c>
      <c r="H84" s="85" t="str">
        <f>IF(OR(ISBLANK('!'!N87),ISERROR('!'!N87)),"",'!'!N87)</f>
        <v/>
      </c>
      <c r="I84" s="85" t="str">
        <f>IF(OR(ISBLANK('!'!O87),ISERROR('!'!O87)),"",'!'!O87)</f>
        <v/>
      </c>
      <c r="J84" s="85" t="str">
        <f>IF(OR(ISBLANK('!'!P87),ISERROR('!'!P87)),"",'!'!P87)</f>
        <v/>
      </c>
      <c r="K84" s="85" t="str">
        <f>IF(OR(ISBLANK('!'!Q87),ISERROR('!'!Q87)),"",'!'!Q87)</f>
        <v/>
      </c>
      <c r="L84" s="85" t="str">
        <f>IF(OR(ISBLANK('!'!R87),ISERROR('!'!R87)),"",'!'!R87)</f>
        <v/>
      </c>
      <c r="M84" s="85" t="str">
        <f>IF(OR(ISBLANK('!'!S87),ISERROR('!'!S87)),"",'!'!S87)</f>
        <v/>
      </c>
      <c r="N84" s="85" t="str">
        <f>IF(OR(ISBLANK('!'!T87),ISERROR('!'!T87)),"",'!'!T87)</f>
        <v/>
      </c>
      <c r="O84" s="85" t="str">
        <f>IF(OR(ISBLANK('!'!U87),ISERROR('!'!U87)),"",'!'!U87)</f>
        <v/>
      </c>
      <c r="P84" s="85" t="str">
        <f>IF(OR(ISBLANK('!'!V87),ISERROR('!'!V87)),"",'!'!V87)</f>
        <v/>
      </c>
      <c r="Q84" s="85" t="str">
        <f>IF(OR(ISBLANK('!'!W87),ISERROR('!'!W87)),"",'!'!W87)</f>
        <v/>
      </c>
      <c r="U84" s="85" t="str">
        <f>IF(OR(ISBLANK('!'!AA88),ISERROR('!'!AA88)),"",'!'!AA88)</f>
        <v/>
      </c>
      <c r="V84" s="85" t="str">
        <f>IF(OR(ISBLANK('!'!AB88),ISERROR('!'!AB88)),"",'!'!AB88)</f>
        <v/>
      </c>
      <c r="W84" s="85" t="str">
        <f>IF(OR(ISBLANK('!'!AC88),ISERROR('!'!AC88)),"",'!'!AC88)</f>
        <v/>
      </c>
      <c r="X84" s="85" t="str">
        <f>IF(OR(ISBLANK('!'!AD88),ISERROR('!'!AD88)),"",'!'!AD88)</f>
        <v/>
      </c>
      <c r="Y84" s="85" t="str">
        <f>IF(OR(ISBLANK('!'!AE88),ISERROR('!'!AE88)),"",'!'!AE88)</f>
        <v/>
      </c>
      <c r="Z84" s="85" t="str">
        <f>IF(OR(ISBLANK('!'!AF88),ISERROR('!'!AF88)),"",'!'!AF88)</f>
        <v/>
      </c>
      <c r="AA84" s="85" t="str">
        <f>IF(OR(ISBLANK('!'!AG88),ISERROR('!'!AG88)),"",'!'!AG88)</f>
        <v/>
      </c>
      <c r="AB84" s="85" t="str">
        <f>IF(OR(ISBLANK('!'!AH88),ISERROR('!'!AH88)),"",'!'!AH88)</f>
        <v/>
      </c>
      <c r="AC84" s="85" t="str">
        <f>IF(OR(ISBLANK('!'!AI88),ISERROR('!'!AI88)),"",'!'!AI88)</f>
        <v/>
      </c>
      <c r="AD84" s="85" t="str">
        <f>IF(OR(ISBLANK('!'!AJ88),ISERROR('!'!AJ88)),"",'!'!AJ88)</f>
        <v/>
      </c>
      <c r="AE84" s="85" t="str">
        <f>IF(OR(ISBLANK('!'!AK85),ISERROR('!'!AK85)),"",'!'!AK85)</f>
        <v/>
      </c>
      <c r="AF84" s="85" t="str">
        <f>IF(OR(ISBLANK('!'!AL85),ISERROR('!'!AL85)),"",'!'!AL85)</f>
        <v/>
      </c>
    </row>
    <row r="85" spans="1:32" x14ac:dyDescent="0.2">
      <c r="A85" s="85" t="str">
        <f>IF(OR(ISBLANK('!'!A89),ISERROR('!'!A89)),"",'!'!A89)</f>
        <v/>
      </c>
      <c r="B85" s="85" t="str">
        <f>IF(OR(ISBLANK('!'!B89),ISERROR('!'!B89)),"",'!'!B89)</f>
        <v/>
      </c>
      <c r="C85" s="85" t="str">
        <f>IF(OR(ISBLANK('!'!C89),ISERROR('!'!C89)),"",'!'!C89)</f>
        <v/>
      </c>
      <c r="D85" s="85" t="str">
        <f>IF(OR(ISBLANK('!'!D89),ISERROR('!'!D89)),"",'!'!D89)</f>
        <v/>
      </c>
      <c r="G85" s="221" t="str">
        <f>IF(OR(ISBLANK('!'!M88),ISERROR('!'!M88)),"",'!'!M88)</f>
        <v/>
      </c>
      <c r="H85" s="85" t="str">
        <f>IF(OR(ISBLANK('!'!N88),ISERROR('!'!N88)),"",'!'!N88)</f>
        <v/>
      </c>
      <c r="I85" s="85" t="str">
        <f>IF(OR(ISBLANK('!'!O88),ISERROR('!'!O88)),"",'!'!O88)</f>
        <v/>
      </c>
      <c r="J85" s="85" t="str">
        <f>IF(OR(ISBLANK('!'!P88),ISERROR('!'!P88)),"",'!'!P88)</f>
        <v/>
      </c>
      <c r="K85" s="85" t="str">
        <f>IF(OR(ISBLANK('!'!Q88),ISERROR('!'!Q88)),"",'!'!Q88)</f>
        <v/>
      </c>
      <c r="L85" s="85" t="str">
        <f>IF(OR(ISBLANK('!'!R88),ISERROR('!'!R88)),"",'!'!R88)</f>
        <v/>
      </c>
      <c r="M85" s="85" t="str">
        <f>IF(OR(ISBLANK('!'!S88),ISERROR('!'!S88)),"",'!'!S88)</f>
        <v/>
      </c>
      <c r="N85" s="85" t="str">
        <f>IF(OR(ISBLANK('!'!T88),ISERROR('!'!T88)),"",'!'!T88)</f>
        <v/>
      </c>
      <c r="O85" s="85" t="str">
        <f>IF(OR(ISBLANK('!'!U88),ISERROR('!'!U88)),"",'!'!U88)</f>
        <v/>
      </c>
      <c r="P85" s="85" t="str">
        <f>IF(OR(ISBLANK('!'!V88),ISERROR('!'!V88)),"",'!'!V88)</f>
        <v/>
      </c>
      <c r="Q85" s="85" t="str">
        <f>IF(OR(ISBLANK('!'!W88),ISERROR('!'!W88)),"",'!'!W88)</f>
        <v/>
      </c>
      <c r="U85" s="85" t="str">
        <f>IF(OR(ISBLANK('!'!AA89),ISERROR('!'!AA89)),"",'!'!AA89)</f>
        <v/>
      </c>
      <c r="V85" s="85" t="str">
        <f>IF(OR(ISBLANK('!'!AB89),ISERROR('!'!AB89)),"",'!'!AB89)</f>
        <v/>
      </c>
      <c r="W85" s="85" t="str">
        <f>IF(OR(ISBLANK('!'!AC89),ISERROR('!'!AC89)),"",'!'!AC89)</f>
        <v/>
      </c>
      <c r="X85" s="85" t="str">
        <f>IF(OR(ISBLANK('!'!AD89),ISERROR('!'!AD89)),"",'!'!AD89)</f>
        <v/>
      </c>
      <c r="Y85" s="85" t="str">
        <f>IF(OR(ISBLANK('!'!AE89),ISERROR('!'!AE89)),"",'!'!AE89)</f>
        <v/>
      </c>
      <c r="Z85" s="85" t="str">
        <f>IF(OR(ISBLANK('!'!AF89),ISERROR('!'!AF89)),"",'!'!AF89)</f>
        <v/>
      </c>
      <c r="AA85" s="85" t="str">
        <f>IF(OR(ISBLANK('!'!AG89),ISERROR('!'!AG89)),"",'!'!AG89)</f>
        <v/>
      </c>
      <c r="AB85" s="85" t="str">
        <f>IF(OR(ISBLANK('!'!AH89),ISERROR('!'!AH89)),"",'!'!AH89)</f>
        <v/>
      </c>
      <c r="AC85" s="85" t="str">
        <f>IF(OR(ISBLANK('!'!AI89),ISERROR('!'!AI89)),"",'!'!AI89)</f>
        <v/>
      </c>
      <c r="AD85" s="85" t="str">
        <f>IF(OR(ISBLANK('!'!AJ89),ISERROR('!'!AJ89)),"",'!'!AJ89)</f>
        <v/>
      </c>
      <c r="AE85" s="85" t="str">
        <f>IF(OR(ISBLANK('!'!AK86),ISERROR('!'!AK86)),"",'!'!AK86)</f>
        <v/>
      </c>
      <c r="AF85" s="85" t="str">
        <f>IF(OR(ISBLANK('!'!AL86),ISERROR('!'!AL86)),"",'!'!AL86)</f>
        <v/>
      </c>
    </row>
    <row r="86" spans="1:32" x14ac:dyDescent="0.2">
      <c r="A86" s="85" t="str">
        <f>IF(OR(ISBLANK('!'!A90),ISERROR('!'!A90)),"",'!'!A90)</f>
        <v/>
      </c>
      <c r="B86" s="85" t="str">
        <f>IF(OR(ISBLANK('!'!B90),ISERROR('!'!B90)),"",'!'!B90)</f>
        <v/>
      </c>
      <c r="C86" s="85" t="str">
        <f>IF(OR(ISBLANK('!'!C90),ISERROR('!'!C90)),"",'!'!C90)</f>
        <v/>
      </c>
      <c r="D86" s="85" t="str">
        <f>IF(OR(ISBLANK('!'!D90),ISERROR('!'!D90)),"",'!'!D90)</f>
        <v/>
      </c>
      <c r="G86" s="221" t="str">
        <f>IF(OR(ISBLANK('!'!M89),ISERROR('!'!M89)),"",'!'!M89)</f>
        <v/>
      </c>
      <c r="H86" s="85" t="str">
        <f>IF(OR(ISBLANK('!'!N89),ISERROR('!'!N89)),"",'!'!N89)</f>
        <v/>
      </c>
      <c r="I86" s="85" t="str">
        <f>IF(OR(ISBLANK('!'!O89),ISERROR('!'!O89)),"",'!'!O89)</f>
        <v/>
      </c>
      <c r="J86" s="85" t="str">
        <f>IF(OR(ISBLANK('!'!P89),ISERROR('!'!P89)),"",'!'!P89)</f>
        <v/>
      </c>
      <c r="K86" s="85" t="str">
        <f>IF(OR(ISBLANK('!'!Q89),ISERROR('!'!Q89)),"",'!'!Q89)</f>
        <v/>
      </c>
      <c r="L86" s="85" t="str">
        <f>IF(OR(ISBLANK('!'!R89),ISERROR('!'!R89)),"",'!'!R89)</f>
        <v/>
      </c>
      <c r="M86" s="85" t="str">
        <f>IF(OR(ISBLANK('!'!S89),ISERROR('!'!S89)),"",'!'!S89)</f>
        <v/>
      </c>
      <c r="N86" s="85" t="str">
        <f>IF(OR(ISBLANK('!'!T89),ISERROR('!'!T89)),"",'!'!T89)</f>
        <v/>
      </c>
      <c r="O86" s="85" t="str">
        <f>IF(OR(ISBLANK('!'!U89),ISERROR('!'!U89)),"",'!'!U89)</f>
        <v/>
      </c>
      <c r="P86" s="85" t="str">
        <f>IF(OR(ISBLANK('!'!V89),ISERROR('!'!V89)),"",'!'!V89)</f>
        <v/>
      </c>
      <c r="Q86" s="85" t="str">
        <f>IF(OR(ISBLANK('!'!W89),ISERROR('!'!W89)),"",'!'!W89)</f>
        <v/>
      </c>
      <c r="U86" s="85" t="str">
        <f>IF(OR(ISBLANK('!'!AA90),ISERROR('!'!AA90)),"",'!'!AA90)</f>
        <v/>
      </c>
      <c r="V86" s="85" t="str">
        <f>IF(OR(ISBLANK('!'!AB90),ISERROR('!'!AB90)),"",'!'!AB90)</f>
        <v/>
      </c>
      <c r="W86" s="85" t="str">
        <f>IF(OR(ISBLANK('!'!AC90),ISERROR('!'!AC90)),"",'!'!AC90)</f>
        <v/>
      </c>
      <c r="X86" s="85" t="str">
        <f>IF(OR(ISBLANK('!'!AD90),ISERROR('!'!AD90)),"",'!'!AD90)</f>
        <v/>
      </c>
      <c r="Y86" s="85" t="str">
        <f>IF(OR(ISBLANK('!'!AE90),ISERROR('!'!AE90)),"",'!'!AE90)</f>
        <v/>
      </c>
      <c r="Z86" s="85" t="str">
        <f>IF(OR(ISBLANK('!'!AF90),ISERROR('!'!AF90)),"",'!'!AF90)</f>
        <v/>
      </c>
      <c r="AA86" s="85" t="str">
        <f>IF(OR(ISBLANK('!'!AG90),ISERROR('!'!AG90)),"",'!'!AG90)</f>
        <v/>
      </c>
      <c r="AB86" s="85" t="str">
        <f>IF(OR(ISBLANK('!'!AH90),ISERROR('!'!AH90)),"",'!'!AH90)</f>
        <v/>
      </c>
      <c r="AC86" s="85" t="str">
        <f>IF(OR(ISBLANK('!'!AI90),ISERROR('!'!AI90)),"",'!'!AI90)</f>
        <v/>
      </c>
      <c r="AD86" s="85" t="str">
        <f>IF(OR(ISBLANK('!'!AJ90),ISERROR('!'!AJ90)),"",'!'!AJ90)</f>
        <v/>
      </c>
      <c r="AE86" s="85" t="str">
        <f>IF(OR(ISBLANK('!'!AK87),ISERROR('!'!AK87)),"",'!'!AK87)</f>
        <v/>
      </c>
      <c r="AF86" s="85" t="str">
        <f>IF(OR(ISBLANK('!'!AL87),ISERROR('!'!AL87)),"",'!'!AL87)</f>
        <v/>
      </c>
    </row>
    <row r="87" spans="1:32" x14ac:dyDescent="0.2">
      <c r="A87" s="85" t="str">
        <f>IF(OR(ISBLANK('!'!A91),ISERROR('!'!A91)),"",'!'!A91)</f>
        <v/>
      </c>
      <c r="B87" s="85" t="str">
        <f>IF(OR(ISBLANK('!'!B91),ISERROR('!'!B91)),"",'!'!B91)</f>
        <v/>
      </c>
      <c r="C87" s="85" t="str">
        <f>IF(OR(ISBLANK('!'!C91),ISERROR('!'!C91)),"",'!'!C91)</f>
        <v/>
      </c>
      <c r="D87" s="85" t="str">
        <f>IF(OR(ISBLANK('!'!D91),ISERROR('!'!D91)),"",'!'!D91)</f>
        <v/>
      </c>
      <c r="G87" s="221" t="str">
        <f>IF(OR(ISBLANK('!'!M90),ISERROR('!'!M90)),"",'!'!M90)</f>
        <v/>
      </c>
      <c r="H87" s="85" t="str">
        <f>IF(OR(ISBLANK('!'!N90),ISERROR('!'!N90)),"",'!'!N90)</f>
        <v/>
      </c>
      <c r="I87" s="85" t="str">
        <f>IF(OR(ISBLANK('!'!O90),ISERROR('!'!O90)),"",'!'!O90)</f>
        <v/>
      </c>
      <c r="J87" s="85" t="str">
        <f>IF(OR(ISBLANK('!'!P90),ISERROR('!'!P90)),"",'!'!P90)</f>
        <v/>
      </c>
      <c r="K87" s="85" t="str">
        <f>IF(OR(ISBLANK('!'!Q90),ISERROR('!'!Q90)),"",'!'!Q90)</f>
        <v/>
      </c>
      <c r="L87" s="85" t="str">
        <f>IF(OR(ISBLANK('!'!R90),ISERROR('!'!R90)),"",'!'!R90)</f>
        <v/>
      </c>
      <c r="M87" s="85" t="str">
        <f>IF(OR(ISBLANK('!'!S90),ISERROR('!'!S90)),"",'!'!S90)</f>
        <v/>
      </c>
      <c r="N87" s="85" t="str">
        <f>IF(OR(ISBLANK('!'!T90),ISERROR('!'!T90)),"",'!'!T90)</f>
        <v/>
      </c>
      <c r="O87" s="85" t="str">
        <f>IF(OR(ISBLANK('!'!U90),ISERROR('!'!U90)),"",'!'!U90)</f>
        <v/>
      </c>
      <c r="P87" s="85" t="str">
        <f>IF(OR(ISBLANK('!'!V90),ISERROR('!'!V90)),"",'!'!V90)</f>
        <v/>
      </c>
      <c r="Q87" s="85" t="str">
        <f>IF(OR(ISBLANK('!'!W90),ISERROR('!'!W90)),"",'!'!W90)</f>
        <v/>
      </c>
      <c r="U87" s="85" t="str">
        <f>IF(OR(ISBLANK('!'!AA91),ISERROR('!'!AA91)),"",'!'!AA91)</f>
        <v/>
      </c>
      <c r="V87" s="85" t="str">
        <f>IF(OR(ISBLANK('!'!AB91),ISERROR('!'!AB91)),"",'!'!AB91)</f>
        <v/>
      </c>
      <c r="W87" s="85" t="str">
        <f>IF(OR(ISBLANK('!'!AC91),ISERROR('!'!AC91)),"",'!'!AC91)</f>
        <v/>
      </c>
      <c r="X87" s="85" t="str">
        <f>IF(OR(ISBLANK('!'!AD91),ISERROR('!'!AD91)),"",'!'!AD91)</f>
        <v/>
      </c>
      <c r="Y87" s="85" t="str">
        <f>IF(OR(ISBLANK('!'!AE91),ISERROR('!'!AE91)),"",'!'!AE91)</f>
        <v/>
      </c>
      <c r="Z87" s="85" t="str">
        <f>IF(OR(ISBLANK('!'!AF91),ISERROR('!'!AF91)),"",'!'!AF91)</f>
        <v/>
      </c>
      <c r="AA87" s="85" t="str">
        <f>IF(OR(ISBLANK('!'!AG91),ISERROR('!'!AG91)),"",'!'!AG91)</f>
        <v/>
      </c>
      <c r="AB87" s="85" t="str">
        <f>IF(OR(ISBLANK('!'!AH91),ISERROR('!'!AH91)),"",'!'!AH91)</f>
        <v/>
      </c>
      <c r="AC87" s="85" t="str">
        <f>IF(OR(ISBLANK('!'!AI91),ISERROR('!'!AI91)),"",'!'!AI91)</f>
        <v/>
      </c>
      <c r="AD87" s="85" t="str">
        <f>IF(OR(ISBLANK('!'!AJ91),ISERROR('!'!AJ91)),"",'!'!AJ91)</f>
        <v/>
      </c>
      <c r="AE87" s="85" t="str">
        <f>IF(OR(ISBLANK('!'!AK88),ISERROR('!'!AK88)),"",'!'!AK88)</f>
        <v/>
      </c>
      <c r="AF87" s="85" t="str">
        <f>IF(OR(ISBLANK('!'!AL88),ISERROR('!'!AL88)),"",'!'!AL88)</f>
        <v/>
      </c>
    </row>
    <row r="88" spans="1:32" x14ac:dyDescent="0.2">
      <c r="A88" s="85" t="str">
        <f>IF(OR(ISBLANK('!'!A92),ISERROR('!'!A92)),"",'!'!A92)</f>
        <v/>
      </c>
      <c r="B88" s="85" t="str">
        <f>IF(OR(ISBLANK('!'!B92),ISERROR('!'!B92)),"",'!'!B92)</f>
        <v/>
      </c>
      <c r="C88" s="85" t="str">
        <f>IF(OR(ISBLANK('!'!C92),ISERROR('!'!C92)),"",'!'!C92)</f>
        <v/>
      </c>
      <c r="D88" s="85" t="str">
        <f>IF(OR(ISBLANK('!'!D92),ISERROR('!'!D92)),"",'!'!D92)</f>
        <v/>
      </c>
      <c r="G88" s="221" t="str">
        <f>IF(OR(ISBLANK('!'!M91),ISERROR('!'!M91)),"",'!'!M91)</f>
        <v/>
      </c>
      <c r="H88" s="85" t="str">
        <f>IF(OR(ISBLANK('!'!N91),ISERROR('!'!N91)),"",'!'!N91)</f>
        <v/>
      </c>
      <c r="I88" s="85" t="str">
        <f>IF(OR(ISBLANK('!'!O91),ISERROR('!'!O91)),"",'!'!O91)</f>
        <v/>
      </c>
      <c r="J88" s="85" t="str">
        <f>IF(OR(ISBLANK('!'!P91),ISERROR('!'!P91)),"",'!'!P91)</f>
        <v/>
      </c>
      <c r="K88" s="85" t="str">
        <f>IF(OR(ISBLANK('!'!Q91),ISERROR('!'!Q91)),"",'!'!Q91)</f>
        <v/>
      </c>
      <c r="L88" s="85" t="str">
        <f>IF(OR(ISBLANK('!'!R91),ISERROR('!'!R91)),"",'!'!R91)</f>
        <v/>
      </c>
      <c r="M88" s="85" t="str">
        <f>IF(OR(ISBLANK('!'!S91),ISERROR('!'!S91)),"",'!'!S91)</f>
        <v/>
      </c>
      <c r="N88" s="85" t="str">
        <f>IF(OR(ISBLANK('!'!T91),ISERROR('!'!T91)),"",'!'!T91)</f>
        <v/>
      </c>
      <c r="O88" s="85" t="str">
        <f>IF(OR(ISBLANK('!'!U91),ISERROR('!'!U91)),"",'!'!U91)</f>
        <v/>
      </c>
      <c r="P88" s="85" t="str">
        <f>IF(OR(ISBLANK('!'!V91),ISERROR('!'!V91)),"",'!'!V91)</f>
        <v/>
      </c>
      <c r="Q88" s="85" t="str">
        <f>IF(OR(ISBLANK('!'!W91),ISERROR('!'!W91)),"",'!'!W91)</f>
        <v/>
      </c>
      <c r="U88" s="85" t="str">
        <f>IF(OR(ISBLANK('!'!AA92),ISERROR('!'!AA92)),"",'!'!AA92)</f>
        <v/>
      </c>
      <c r="V88" s="85" t="str">
        <f>IF(OR(ISBLANK('!'!AB92),ISERROR('!'!AB92)),"",'!'!AB92)</f>
        <v/>
      </c>
      <c r="W88" s="85" t="str">
        <f>IF(OR(ISBLANK('!'!AC92),ISERROR('!'!AC92)),"",'!'!AC92)</f>
        <v/>
      </c>
      <c r="X88" s="85" t="str">
        <f>IF(OR(ISBLANK('!'!AD92),ISERROR('!'!AD92)),"",'!'!AD92)</f>
        <v/>
      </c>
      <c r="Y88" s="85" t="str">
        <f>IF(OR(ISBLANK('!'!AE92),ISERROR('!'!AE92)),"",'!'!AE92)</f>
        <v/>
      </c>
      <c r="Z88" s="85" t="str">
        <f>IF(OR(ISBLANK('!'!AF92),ISERROR('!'!AF92)),"",'!'!AF92)</f>
        <v/>
      </c>
      <c r="AA88" s="85" t="str">
        <f>IF(OR(ISBLANK('!'!AG92),ISERROR('!'!AG92)),"",'!'!AG92)</f>
        <v/>
      </c>
      <c r="AB88" s="85" t="str">
        <f>IF(OR(ISBLANK('!'!AH92),ISERROR('!'!AH92)),"",'!'!AH92)</f>
        <v/>
      </c>
      <c r="AC88" s="85" t="str">
        <f>IF(OR(ISBLANK('!'!AI92),ISERROR('!'!AI92)),"",'!'!AI92)</f>
        <v/>
      </c>
      <c r="AD88" s="85" t="str">
        <f>IF(OR(ISBLANK('!'!AJ92),ISERROR('!'!AJ92)),"",'!'!AJ92)</f>
        <v/>
      </c>
      <c r="AE88" s="85" t="str">
        <f>IF(OR(ISBLANK('!'!AK89),ISERROR('!'!AK89)),"",'!'!AK89)</f>
        <v/>
      </c>
      <c r="AF88" s="85" t="str">
        <f>IF(OR(ISBLANK('!'!AL89),ISERROR('!'!AL89)),"",'!'!AL89)</f>
        <v/>
      </c>
    </row>
    <row r="89" spans="1:32" x14ac:dyDescent="0.2">
      <c r="A89" s="85" t="str">
        <f>IF(OR(ISBLANK('!'!A93),ISERROR('!'!A93)),"",'!'!A93)</f>
        <v/>
      </c>
      <c r="B89" s="85" t="str">
        <f>IF(OR(ISBLANK('!'!B93),ISERROR('!'!B93)),"",'!'!B93)</f>
        <v/>
      </c>
      <c r="C89" s="85" t="str">
        <f>IF(OR(ISBLANK('!'!C93),ISERROR('!'!C93)),"",'!'!C93)</f>
        <v/>
      </c>
      <c r="D89" s="85" t="str">
        <f>IF(OR(ISBLANK('!'!D93),ISERROR('!'!D93)),"",'!'!D93)</f>
        <v/>
      </c>
      <c r="G89" s="221" t="str">
        <f>IF(OR(ISBLANK('!'!M92),ISERROR('!'!M92)),"",'!'!M92)</f>
        <v/>
      </c>
      <c r="H89" s="85" t="str">
        <f>IF(OR(ISBLANK('!'!N92),ISERROR('!'!N92)),"",'!'!N92)</f>
        <v/>
      </c>
      <c r="I89" s="85" t="str">
        <f>IF(OR(ISBLANK('!'!O92),ISERROR('!'!O92)),"",'!'!O92)</f>
        <v/>
      </c>
      <c r="J89" s="85" t="str">
        <f>IF(OR(ISBLANK('!'!P92),ISERROR('!'!P92)),"",'!'!P92)</f>
        <v/>
      </c>
      <c r="K89" s="85" t="str">
        <f>IF(OR(ISBLANK('!'!Q92),ISERROR('!'!Q92)),"",'!'!Q92)</f>
        <v/>
      </c>
      <c r="L89" s="85" t="str">
        <f>IF(OR(ISBLANK('!'!R92),ISERROR('!'!R92)),"",'!'!R92)</f>
        <v/>
      </c>
      <c r="M89" s="85" t="str">
        <f>IF(OR(ISBLANK('!'!S92),ISERROR('!'!S92)),"",'!'!S92)</f>
        <v/>
      </c>
      <c r="N89" s="85" t="str">
        <f>IF(OR(ISBLANK('!'!T92),ISERROR('!'!T92)),"",'!'!T92)</f>
        <v/>
      </c>
      <c r="O89" s="85" t="str">
        <f>IF(OR(ISBLANK('!'!U92),ISERROR('!'!U92)),"",'!'!U92)</f>
        <v/>
      </c>
      <c r="P89" s="85" t="str">
        <f>IF(OR(ISBLANK('!'!V92),ISERROR('!'!V92)),"",'!'!V92)</f>
        <v/>
      </c>
      <c r="Q89" s="85" t="str">
        <f>IF(OR(ISBLANK('!'!W92),ISERROR('!'!W92)),"",'!'!W92)</f>
        <v/>
      </c>
      <c r="U89" s="85" t="str">
        <f>IF(OR(ISBLANK('!'!AA93),ISERROR('!'!AA93)),"",'!'!AA93)</f>
        <v/>
      </c>
      <c r="V89" s="85" t="str">
        <f>IF(OR(ISBLANK('!'!AB93),ISERROR('!'!AB93)),"",'!'!AB93)</f>
        <v/>
      </c>
      <c r="W89" s="85" t="str">
        <f>IF(OR(ISBLANK('!'!AC93),ISERROR('!'!AC93)),"",'!'!AC93)</f>
        <v/>
      </c>
      <c r="X89" s="85" t="str">
        <f>IF(OR(ISBLANK('!'!AD93),ISERROR('!'!AD93)),"",'!'!AD93)</f>
        <v/>
      </c>
      <c r="Y89" s="85" t="str">
        <f>IF(OR(ISBLANK('!'!AE93),ISERROR('!'!AE93)),"",'!'!AE93)</f>
        <v/>
      </c>
      <c r="Z89" s="85" t="str">
        <f>IF(OR(ISBLANK('!'!AF93),ISERROR('!'!AF93)),"",'!'!AF93)</f>
        <v/>
      </c>
      <c r="AA89" s="85" t="str">
        <f>IF(OR(ISBLANK('!'!AG93),ISERROR('!'!AG93)),"",'!'!AG93)</f>
        <v/>
      </c>
      <c r="AB89" s="85" t="str">
        <f>IF(OR(ISBLANK('!'!AH93),ISERROR('!'!AH93)),"",'!'!AH93)</f>
        <v/>
      </c>
      <c r="AC89" s="85" t="str">
        <f>IF(OR(ISBLANK('!'!AI93),ISERROR('!'!AI93)),"",'!'!AI93)</f>
        <v/>
      </c>
      <c r="AD89" s="85" t="str">
        <f>IF(OR(ISBLANK('!'!AJ93),ISERROR('!'!AJ93)),"",'!'!AJ93)</f>
        <v/>
      </c>
      <c r="AE89" s="85" t="str">
        <f>IF(OR(ISBLANK('!'!AK90),ISERROR('!'!AK90)),"",'!'!AK90)</f>
        <v/>
      </c>
      <c r="AF89" s="85" t="str">
        <f>IF(OR(ISBLANK('!'!AL90),ISERROR('!'!AL90)),"",'!'!AL90)</f>
        <v/>
      </c>
    </row>
    <row r="90" spans="1:32" x14ac:dyDescent="0.2">
      <c r="A90" s="85" t="str">
        <f>IF(OR(ISBLANK('!'!A94),ISERROR('!'!A94)),"",'!'!A94)</f>
        <v/>
      </c>
      <c r="B90" s="85" t="str">
        <f>IF(OR(ISBLANK('!'!B94),ISERROR('!'!B94)),"",'!'!B94)</f>
        <v/>
      </c>
      <c r="C90" s="85" t="str">
        <f>IF(OR(ISBLANK('!'!C94),ISERROR('!'!C94)),"",'!'!C94)</f>
        <v/>
      </c>
      <c r="D90" s="85" t="str">
        <f>IF(OR(ISBLANK('!'!D94),ISERROR('!'!D94)),"",'!'!D94)</f>
        <v/>
      </c>
      <c r="G90" s="221" t="str">
        <f>IF(OR(ISBLANK('!'!M93),ISERROR('!'!M93)),"",'!'!M93)</f>
        <v/>
      </c>
      <c r="H90" s="85" t="str">
        <f>IF(OR(ISBLANK('!'!N93),ISERROR('!'!N93)),"",'!'!N93)</f>
        <v/>
      </c>
      <c r="I90" s="85" t="str">
        <f>IF(OR(ISBLANK('!'!O93),ISERROR('!'!O93)),"",'!'!O93)</f>
        <v/>
      </c>
      <c r="J90" s="85" t="str">
        <f>IF(OR(ISBLANK('!'!P93),ISERROR('!'!P93)),"",'!'!P93)</f>
        <v/>
      </c>
      <c r="K90" s="85" t="str">
        <f>IF(OR(ISBLANK('!'!Q93),ISERROR('!'!Q93)),"",'!'!Q93)</f>
        <v/>
      </c>
      <c r="L90" s="85" t="str">
        <f>IF(OR(ISBLANK('!'!R93),ISERROR('!'!R93)),"",'!'!R93)</f>
        <v/>
      </c>
      <c r="M90" s="85" t="str">
        <f>IF(OR(ISBLANK('!'!S93),ISERROR('!'!S93)),"",'!'!S93)</f>
        <v/>
      </c>
      <c r="N90" s="85" t="str">
        <f>IF(OR(ISBLANK('!'!T93),ISERROR('!'!T93)),"",'!'!T93)</f>
        <v/>
      </c>
      <c r="O90" s="85" t="str">
        <f>IF(OR(ISBLANK('!'!U93),ISERROR('!'!U93)),"",'!'!U93)</f>
        <v/>
      </c>
      <c r="P90" s="85" t="str">
        <f>IF(OR(ISBLANK('!'!V93),ISERROR('!'!V93)),"",'!'!V93)</f>
        <v/>
      </c>
      <c r="Q90" s="85" t="str">
        <f>IF(OR(ISBLANK('!'!W93),ISERROR('!'!W93)),"",'!'!W93)</f>
        <v/>
      </c>
      <c r="U90" s="85" t="str">
        <f>IF(OR(ISBLANK('!'!AA94),ISERROR('!'!AA94)),"",'!'!AA94)</f>
        <v/>
      </c>
      <c r="V90" s="85" t="str">
        <f>IF(OR(ISBLANK('!'!AB94),ISERROR('!'!AB94)),"",'!'!AB94)</f>
        <v/>
      </c>
      <c r="W90" s="85" t="str">
        <f>IF(OR(ISBLANK('!'!AC94),ISERROR('!'!AC94)),"",'!'!AC94)</f>
        <v/>
      </c>
      <c r="X90" s="85" t="str">
        <f>IF(OR(ISBLANK('!'!AD94),ISERROR('!'!AD94)),"",'!'!AD94)</f>
        <v/>
      </c>
      <c r="Y90" s="85" t="str">
        <f>IF(OR(ISBLANK('!'!AE94),ISERROR('!'!AE94)),"",'!'!AE94)</f>
        <v/>
      </c>
      <c r="Z90" s="85" t="str">
        <f>IF(OR(ISBLANK('!'!AF94),ISERROR('!'!AF94)),"",'!'!AF94)</f>
        <v/>
      </c>
      <c r="AA90" s="85" t="str">
        <f>IF(OR(ISBLANK('!'!AG94),ISERROR('!'!AG94)),"",'!'!AG94)</f>
        <v/>
      </c>
      <c r="AB90" s="85" t="str">
        <f>IF(OR(ISBLANK('!'!AH94),ISERROR('!'!AH94)),"",'!'!AH94)</f>
        <v/>
      </c>
      <c r="AC90" s="85" t="str">
        <f>IF(OR(ISBLANK('!'!AI94),ISERROR('!'!AI94)),"",'!'!AI94)</f>
        <v/>
      </c>
      <c r="AD90" s="85" t="str">
        <f>IF(OR(ISBLANK('!'!AJ94),ISERROR('!'!AJ94)),"",'!'!AJ94)</f>
        <v/>
      </c>
      <c r="AE90" s="85" t="str">
        <f>IF(OR(ISBLANK('!'!AK91),ISERROR('!'!AK91)),"",'!'!AK91)</f>
        <v/>
      </c>
      <c r="AF90" s="85" t="str">
        <f>IF(OR(ISBLANK('!'!AL91),ISERROR('!'!AL91)),"",'!'!AL91)</f>
        <v/>
      </c>
    </row>
    <row r="91" spans="1:32" x14ac:dyDescent="0.2">
      <c r="A91" s="85" t="str">
        <f>IF(OR(ISBLANK('!'!A95),ISERROR('!'!A95)),"",'!'!A95)</f>
        <v/>
      </c>
      <c r="B91" s="85" t="str">
        <f>IF(OR(ISBLANK('!'!B95),ISERROR('!'!B95)),"",'!'!B95)</f>
        <v/>
      </c>
      <c r="C91" s="85" t="str">
        <f>IF(OR(ISBLANK('!'!C95),ISERROR('!'!C95)),"",'!'!C95)</f>
        <v/>
      </c>
      <c r="D91" s="85" t="str">
        <f>IF(OR(ISBLANK('!'!D95),ISERROR('!'!D95)),"",'!'!D95)</f>
        <v/>
      </c>
      <c r="G91" s="221" t="str">
        <f>IF(OR(ISBLANK('!'!M94),ISERROR('!'!M94)),"",'!'!M94)</f>
        <v/>
      </c>
      <c r="H91" s="85" t="str">
        <f>IF(OR(ISBLANK('!'!N94),ISERROR('!'!N94)),"",'!'!N94)</f>
        <v/>
      </c>
      <c r="I91" s="85" t="str">
        <f>IF(OR(ISBLANK('!'!O94),ISERROR('!'!O94)),"",'!'!O94)</f>
        <v/>
      </c>
      <c r="J91" s="85" t="str">
        <f>IF(OR(ISBLANK('!'!P94),ISERROR('!'!P94)),"",'!'!P94)</f>
        <v/>
      </c>
      <c r="K91" s="85" t="str">
        <f>IF(OR(ISBLANK('!'!Q94),ISERROR('!'!Q94)),"",'!'!Q94)</f>
        <v/>
      </c>
      <c r="L91" s="85" t="str">
        <f>IF(OR(ISBLANK('!'!R94),ISERROR('!'!R94)),"",'!'!R94)</f>
        <v/>
      </c>
      <c r="M91" s="85" t="str">
        <f>IF(OR(ISBLANK('!'!S94),ISERROR('!'!S94)),"",'!'!S94)</f>
        <v/>
      </c>
      <c r="N91" s="85" t="str">
        <f>IF(OR(ISBLANK('!'!T94),ISERROR('!'!T94)),"",'!'!T94)</f>
        <v/>
      </c>
      <c r="O91" s="85" t="str">
        <f>IF(OR(ISBLANK('!'!U94),ISERROR('!'!U94)),"",'!'!U94)</f>
        <v/>
      </c>
      <c r="P91" s="85" t="str">
        <f>IF(OR(ISBLANK('!'!V94),ISERROR('!'!V94)),"",'!'!V94)</f>
        <v/>
      </c>
      <c r="Q91" s="85" t="str">
        <f>IF(OR(ISBLANK('!'!W94),ISERROR('!'!W94)),"",'!'!W94)</f>
        <v/>
      </c>
      <c r="U91" s="85" t="str">
        <f>IF(OR(ISBLANK('!'!AA95),ISERROR('!'!AA95)),"",'!'!AA95)</f>
        <v/>
      </c>
      <c r="V91" s="85" t="str">
        <f>IF(OR(ISBLANK('!'!AB95),ISERROR('!'!AB95)),"",'!'!AB95)</f>
        <v/>
      </c>
      <c r="W91" s="85" t="str">
        <f>IF(OR(ISBLANK('!'!AC95),ISERROR('!'!AC95)),"",'!'!AC95)</f>
        <v/>
      </c>
      <c r="X91" s="85" t="str">
        <f>IF(OR(ISBLANK('!'!AD95),ISERROR('!'!AD95)),"",'!'!AD95)</f>
        <v/>
      </c>
      <c r="Y91" s="85" t="str">
        <f>IF(OR(ISBLANK('!'!AE95),ISERROR('!'!AE95)),"",'!'!AE95)</f>
        <v/>
      </c>
      <c r="Z91" s="85" t="str">
        <f>IF(OR(ISBLANK('!'!AF95),ISERROR('!'!AF95)),"",'!'!AF95)</f>
        <v/>
      </c>
      <c r="AA91" s="85" t="str">
        <f>IF(OR(ISBLANK('!'!AG95),ISERROR('!'!AG95)),"",'!'!AG95)</f>
        <v/>
      </c>
      <c r="AB91" s="85" t="str">
        <f>IF(OR(ISBLANK('!'!AH95),ISERROR('!'!AH95)),"",'!'!AH95)</f>
        <v/>
      </c>
      <c r="AC91" s="85" t="str">
        <f>IF(OR(ISBLANK('!'!AI95),ISERROR('!'!AI95)),"",'!'!AI95)</f>
        <v/>
      </c>
      <c r="AD91" s="85" t="str">
        <f>IF(OR(ISBLANK('!'!AJ95),ISERROR('!'!AJ95)),"",'!'!AJ95)</f>
        <v/>
      </c>
      <c r="AE91" s="85" t="str">
        <f>IF(OR(ISBLANK('!'!AK92),ISERROR('!'!AK92)),"",'!'!AK92)</f>
        <v/>
      </c>
      <c r="AF91" s="85" t="str">
        <f>IF(OR(ISBLANK('!'!AL92),ISERROR('!'!AL92)),"",'!'!AL92)</f>
        <v/>
      </c>
    </row>
    <row r="92" spans="1:32" x14ac:dyDescent="0.2">
      <c r="A92" s="85" t="str">
        <f>IF(OR(ISBLANK('!'!A96),ISERROR('!'!A96)),"",'!'!A96)</f>
        <v/>
      </c>
      <c r="B92" s="85" t="str">
        <f>IF(OR(ISBLANK('!'!B96),ISERROR('!'!B96)),"",'!'!B96)</f>
        <v/>
      </c>
      <c r="C92" s="85" t="str">
        <f>IF(OR(ISBLANK('!'!C96),ISERROR('!'!C96)),"",'!'!C96)</f>
        <v/>
      </c>
      <c r="D92" s="85" t="str">
        <f>IF(OR(ISBLANK('!'!D96),ISERROR('!'!D96)),"",'!'!D96)</f>
        <v/>
      </c>
      <c r="G92" s="221" t="str">
        <f>IF(OR(ISBLANK('!'!M95),ISERROR('!'!M95)),"",'!'!M95)</f>
        <v/>
      </c>
      <c r="H92" s="85" t="str">
        <f>IF(OR(ISBLANK('!'!N95),ISERROR('!'!N95)),"",'!'!N95)</f>
        <v/>
      </c>
      <c r="I92" s="85" t="str">
        <f>IF(OR(ISBLANK('!'!O95),ISERROR('!'!O95)),"",'!'!O95)</f>
        <v/>
      </c>
      <c r="J92" s="85" t="str">
        <f>IF(OR(ISBLANK('!'!P95),ISERROR('!'!P95)),"",'!'!P95)</f>
        <v/>
      </c>
      <c r="K92" s="85" t="str">
        <f>IF(OR(ISBLANK('!'!Q95),ISERROR('!'!Q95)),"",'!'!Q95)</f>
        <v/>
      </c>
      <c r="L92" s="85" t="str">
        <f>IF(OR(ISBLANK('!'!R95),ISERROR('!'!R95)),"",'!'!R95)</f>
        <v/>
      </c>
      <c r="M92" s="85" t="str">
        <f>IF(OR(ISBLANK('!'!S95),ISERROR('!'!S95)),"",'!'!S95)</f>
        <v/>
      </c>
      <c r="N92" s="85" t="str">
        <f>IF(OR(ISBLANK('!'!T95),ISERROR('!'!T95)),"",'!'!T95)</f>
        <v/>
      </c>
      <c r="O92" s="85" t="str">
        <f>IF(OR(ISBLANK('!'!U95),ISERROR('!'!U95)),"",'!'!U95)</f>
        <v/>
      </c>
      <c r="P92" s="85" t="str">
        <f>IF(OR(ISBLANK('!'!V95),ISERROR('!'!V95)),"",'!'!V95)</f>
        <v/>
      </c>
      <c r="Q92" s="85" t="str">
        <f>IF(OR(ISBLANK('!'!W95),ISERROR('!'!W95)),"",'!'!W95)</f>
        <v/>
      </c>
      <c r="U92" s="85" t="str">
        <f>IF(OR(ISBLANK('!'!AA96),ISERROR('!'!AA96)),"",'!'!AA96)</f>
        <v/>
      </c>
      <c r="V92" s="85" t="str">
        <f>IF(OR(ISBLANK('!'!AB96),ISERROR('!'!AB96)),"",'!'!AB96)</f>
        <v/>
      </c>
      <c r="W92" s="85" t="str">
        <f>IF(OR(ISBLANK('!'!AC96),ISERROR('!'!AC96)),"",'!'!AC96)</f>
        <v/>
      </c>
      <c r="X92" s="85" t="str">
        <f>IF(OR(ISBLANK('!'!AD96),ISERROR('!'!AD96)),"",'!'!AD96)</f>
        <v/>
      </c>
      <c r="Y92" s="85" t="str">
        <f>IF(OR(ISBLANK('!'!AE96),ISERROR('!'!AE96)),"",'!'!AE96)</f>
        <v/>
      </c>
      <c r="Z92" s="85" t="str">
        <f>IF(OR(ISBLANK('!'!AF96),ISERROR('!'!AF96)),"",'!'!AF96)</f>
        <v/>
      </c>
      <c r="AA92" s="85" t="str">
        <f>IF(OR(ISBLANK('!'!AG96),ISERROR('!'!AG96)),"",'!'!AG96)</f>
        <v/>
      </c>
      <c r="AB92" s="85" t="str">
        <f>IF(OR(ISBLANK('!'!AH96),ISERROR('!'!AH96)),"",'!'!AH96)</f>
        <v/>
      </c>
      <c r="AC92" s="85" t="str">
        <f>IF(OR(ISBLANK('!'!AI96),ISERROR('!'!AI96)),"",'!'!AI96)</f>
        <v/>
      </c>
      <c r="AD92" s="85" t="str">
        <f>IF(OR(ISBLANK('!'!AJ96),ISERROR('!'!AJ96)),"",'!'!AJ96)</f>
        <v/>
      </c>
      <c r="AE92" s="85" t="str">
        <f>IF(OR(ISBLANK('!'!AK93),ISERROR('!'!AK93)),"",'!'!AK93)</f>
        <v/>
      </c>
      <c r="AF92" s="85" t="str">
        <f>IF(OR(ISBLANK('!'!AL93),ISERROR('!'!AL93)),"",'!'!AL93)</f>
        <v/>
      </c>
    </row>
    <row r="93" spans="1:32" x14ac:dyDescent="0.2">
      <c r="A93" s="85" t="str">
        <f>IF(OR(ISBLANK('!'!A97),ISERROR('!'!A97)),"",'!'!A97)</f>
        <v/>
      </c>
      <c r="B93" s="85" t="str">
        <f>IF(OR(ISBLANK('!'!B97),ISERROR('!'!B97)),"",'!'!B97)</f>
        <v/>
      </c>
      <c r="C93" s="85" t="str">
        <f>IF(OR(ISBLANK('!'!C97),ISERROR('!'!C97)),"",'!'!C97)</f>
        <v/>
      </c>
      <c r="D93" s="85" t="str">
        <f>IF(OR(ISBLANK('!'!D97),ISERROR('!'!D97)),"",'!'!D97)</f>
        <v/>
      </c>
      <c r="G93" s="221" t="str">
        <f>IF(OR(ISBLANK('!'!M96),ISERROR('!'!M96)),"",'!'!M96)</f>
        <v/>
      </c>
      <c r="H93" s="85" t="str">
        <f>IF(OR(ISBLANK('!'!N96),ISERROR('!'!N96)),"",'!'!N96)</f>
        <v/>
      </c>
      <c r="I93" s="85" t="str">
        <f>IF(OR(ISBLANK('!'!O96),ISERROR('!'!O96)),"",'!'!O96)</f>
        <v/>
      </c>
      <c r="J93" s="85" t="str">
        <f>IF(OR(ISBLANK('!'!P96),ISERROR('!'!P96)),"",'!'!P96)</f>
        <v/>
      </c>
      <c r="K93" s="85" t="str">
        <f>IF(OR(ISBLANK('!'!Q96),ISERROR('!'!Q96)),"",'!'!Q96)</f>
        <v/>
      </c>
      <c r="L93" s="85" t="str">
        <f>IF(OR(ISBLANK('!'!R96),ISERROR('!'!R96)),"",'!'!R96)</f>
        <v/>
      </c>
      <c r="M93" s="85" t="str">
        <f>IF(OR(ISBLANK('!'!S96),ISERROR('!'!S96)),"",'!'!S96)</f>
        <v/>
      </c>
      <c r="N93" s="85" t="str">
        <f>IF(OR(ISBLANK('!'!T96),ISERROR('!'!T96)),"",'!'!T96)</f>
        <v/>
      </c>
      <c r="O93" s="85" t="str">
        <f>IF(OR(ISBLANK('!'!U96),ISERROR('!'!U96)),"",'!'!U96)</f>
        <v/>
      </c>
      <c r="P93" s="85" t="str">
        <f>IF(OR(ISBLANK('!'!V96),ISERROR('!'!V96)),"",'!'!V96)</f>
        <v/>
      </c>
      <c r="Q93" s="85" t="str">
        <f>IF(OR(ISBLANK('!'!W96),ISERROR('!'!W96)),"",'!'!W96)</f>
        <v/>
      </c>
      <c r="U93" s="85" t="str">
        <f>IF(OR(ISBLANK('!'!AA97),ISERROR('!'!AA97)),"",'!'!AA97)</f>
        <v/>
      </c>
      <c r="V93" s="85" t="str">
        <f>IF(OR(ISBLANK('!'!AB97),ISERROR('!'!AB97)),"",'!'!AB97)</f>
        <v/>
      </c>
      <c r="W93" s="85" t="str">
        <f>IF(OR(ISBLANK('!'!AC97),ISERROR('!'!AC97)),"",'!'!AC97)</f>
        <v/>
      </c>
      <c r="X93" s="85" t="str">
        <f>IF(OR(ISBLANK('!'!AD97),ISERROR('!'!AD97)),"",'!'!AD97)</f>
        <v/>
      </c>
      <c r="Y93" s="85" t="str">
        <f>IF(OR(ISBLANK('!'!AE97),ISERROR('!'!AE97)),"",'!'!AE97)</f>
        <v/>
      </c>
      <c r="Z93" s="85" t="str">
        <f>IF(OR(ISBLANK('!'!AF97),ISERROR('!'!AF97)),"",'!'!AF97)</f>
        <v/>
      </c>
      <c r="AA93" s="85" t="str">
        <f>IF(OR(ISBLANK('!'!AG97),ISERROR('!'!AG97)),"",'!'!AG97)</f>
        <v/>
      </c>
      <c r="AB93" s="85" t="str">
        <f>IF(OR(ISBLANK('!'!AH97),ISERROR('!'!AH97)),"",'!'!AH97)</f>
        <v/>
      </c>
      <c r="AC93" s="85" t="str">
        <f>IF(OR(ISBLANK('!'!AI97),ISERROR('!'!AI97)),"",'!'!AI97)</f>
        <v/>
      </c>
      <c r="AD93" s="85" t="str">
        <f>IF(OR(ISBLANK('!'!AJ97),ISERROR('!'!AJ97)),"",'!'!AJ97)</f>
        <v/>
      </c>
      <c r="AE93" s="85" t="str">
        <f>IF(OR(ISBLANK('!'!AK94),ISERROR('!'!AK94)),"",'!'!AK94)</f>
        <v/>
      </c>
      <c r="AF93" s="85" t="str">
        <f>IF(OR(ISBLANK('!'!AL94),ISERROR('!'!AL94)),"",'!'!AL94)</f>
        <v/>
      </c>
    </row>
    <row r="94" spans="1:32" x14ac:dyDescent="0.2">
      <c r="A94" s="85" t="str">
        <f>IF(OR(ISBLANK('!'!A98),ISERROR('!'!A98)),"",'!'!A98)</f>
        <v/>
      </c>
      <c r="B94" s="85" t="str">
        <f>IF(OR(ISBLANK('!'!B98),ISERROR('!'!B98)),"",'!'!B98)</f>
        <v/>
      </c>
      <c r="C94" s="85" t="str">
        <f>IF(OR(ISBLANK('!'!C98),ISERROR('!'!C98)),"",'!'!C98)</f>
        <v/>
      </c>
      <c r="D94" s="85" t="str">
        <f>IF(OR(ISBLANK('!'!D98),ISERROR('!'!D98)),"",'!'!D98)</f>
        <v/>
      </c>
      <c r="G94" s="221" t="str">
        <f>IF(OR(ISBLANK('!'!M97),ISERROR('!'!M97)),"",'!'!M97)</f>
        <v/>
      </c>
      <c r="H94" s="85" t="str">
        <f>IF(OR(ISBLANK('!'!N97),ISERROR('!'!N97)),"",'!'!N97)</f>
        <v/>
      </c>
      <c r="I94" s="85" t="str">
        <f>IF(OR(ISBLANK('!'!O97),ISERROR('!'!O97)),"",'!'!O97)</f>
        <v/>
      </c>
      <c r="J94" s="85" t="str">
        <f>IF(OR(ISBLANK('!'!P97),ISERROR('!'!P97)),"",'!'!P97)</f>
        <v/>
      </c>
      <c r="K94" s="85" t="str">
        <f>IF(OR(ISBLANK('!'!Q97),ISERROR('!'!Q97)),"",'!'!Q97)</f>
        <v/>
      </c>
      <c r="L94" s="85" t="str">
        <f>IF(OR(ISBLANK('!'!R97),ISERROR('!'!R97)),"",'!'!R97)</f>
        <v/>
      </c>
      <c r="M94" s="85" t="str">
        <f>IF(OR(ISBLANK('!'!S97),ISERROR('!'!S97)),"",'!'!S97)</f>
        <v/>
      </c>
      <c r="N94" s="85" t="str">
        <f>IF(OR(ISBLANK('!'!T97),ISERROR('!'!T97)),"",'!'!T97)</f>
        <v/>
      </c>
      <c r="O94" s="85" t="str">
        <f>IF(OR(ISBLANK('!'!U97),ISERROR('!'!U97)),"",'!'!U97)</f>
        <v/>
      </c>
      <c r="P94" s="85" t="str">
        <f>IF(OR(ISBLANK('!'!V97),ISERROR('!'!V97)),"",'!'!V97)</f>
        <v/>
      </c>
      <c r="Q94" s="85" t="str">
        <f>IF(OR(ISBLANK('!'!W97),ISERROR('!'!W97)),"",'!'!W97)</f>
        <v/>
      </c>
      <c r="U94" s="85" t="str">
        <f>IF(OR(ISBLANK('!'!AA98),ISERROR('!'!AA98)),"",'!'!AA98)</f>
        <v/>
      </c>
      <c r="V94" s="85" t="str">
        <f>IF(OR(ISBLANK('!'!AB98),ISERROR('!'!AB98)),"",'!'!AB98)</f>
        <v/>
      </c>
      <c r="W94" s="85" t="str">
        <f>IF(OR(ISBLANK('!'!AC98),ISERROR('!'!AC98)),"",'!'!AC98)</f>
        <v/>
      </c>
      <c r="X94" s="85" t="str">
        <f>IF(OR(ISBLANK('!'!AD98),ISERROR('!'!AD98)),"",'!'!AD98)</f>
        <v/>
      </c>
      <c r="Y94" s="85" t="str">
        <f>IF(OR(ISBLANK('!'!AE98),ISERROR('!'!AE98)),"",'!'!AE98)</f>
        <v/>
      </c>
      <c r="Z94" s="85" t="str">
        <f>IF(OR(ISBLANK('!'!AF98),ISERROR('!'!AF98)),"",'!'!AF98)</f>
        <v/>
      </c>
      <c r="AA94" s="85" t="str">
        <f>IF(OR(ISBLANK('!'!AG98),ISERROR('!'!AG98)),"",'!'!AG98)</f>
        <v/>
      </c>
      <c r="AB94" s="85" t="str">
        <f>IF(OR(ISBLANK('!'!AH98),ISERROR('!'!AH98)),"",'!'!AH98)</f>
        <v/>
      </c>
      <c r="AC94" s="85" t="str">
        <f>IF(OR(ISBLANK('!'!AI98),ISERROR('!'!AI98)),"",'!'!AI98)</f>
        <v/>
      </c>
      <c r="AD94" s="85" t="str">
        <f>IF(OR(ISBLANK('!'!AJ98),ISERROR('!'!AJ98)),"",'!'!AJ98)</f>
        <v/>
      </c>
      <c r="AE94" s="85" t="str">
        <f>IF(OR(ISBLANK('!'!AK95),ISERROR('!'!AK95)),"",'!'!AK95)</f>
        <v/>
      </c>
      <c r="AF94" s="85" t="str">
        <f>IF(OR(ISBLANK('!'!AL95),ISERROR('!'!AL95)),"",'!'!AL95)</f>
        <v/>
      </c>
    </row>
    <row r="95" spans="1:32" x14ac:dyDescent="0.2">
      <c r="A95" s="85" t="str">
        <f>IF(OR(ISBLANK('!'!A99),ISERROR('!'!A99)),"",'!'!A99)</f>
        <v/>
      </c>
      <c r="B95" s="85" t="str">
        <f>IF(OR(ISBLANK('!'!B99),ISERROR('!'!B99)),"",'!'!B99)</f>
        <v/>
      </c>
      <c r="C95" s="85" t="str">
        <f>IF(OR(ISBLANK('!'!C99),ISERROR('!'!C99)),"",'!'!C99)</f>
        <v/>
      </c>
      <c r="D95" s="85" t="str">
        <f>IF(OR(ISBLANK('!'!D99),ISERROR('!'!D99)),"",'!'!D99)</f>
        <v/>
      </c>
      <c r="G95" s="221" t="str">
        <f>IF(OR(ISBLANK('!'!M98),ISERROR('!'!M98)),"",'!'!M98)</f>
        <v/>
      </c>
      <c r="H95" s="85" t="str">
        <f>IF(OR(ISBLANK('!'!N98),ISERROR('!'!N98)),"",'!'!N98)</f>
        <v/>
      </c>
      <c r="I95" s="85" t="str">
        <f>IF(OR(ISBLANK('!'!O98),ISERROR('!'!O98)),"",'!'!O98)</f>
        <v/>
      </c>
      <c r="J95" s="85" t="str">
        <f>IF(OR(ISBLANK('!'!P98),ISERROR('!'!P98)),"",'!'!P98)</f>
        <v/>
      </c>
      <c r="K95" s="85" t="str">
        <f>IF(OR(ISBLANK('!'!Q98),ISERROR('!'!Q98)),"",'!'!Q98)</f>
        <v/>
      </c>
      <c r="L95" s="85" t="str">
        <f>IF(OR(ISBLANK('!'!R98),ISERROR('!'!R98)),"",'!'!R98)</f>
        <v/>
      </c>
      <c r="M95" s="85" t="str">
        <f>IF(OR(ISBLANK('!'!S98),ISERROR('!'!S98)),"",'!'!S98)</f>
        <v/>
      </c>
      <c r="N95" s="85" t="str">
        <f>IF(OR(ISBLANK('!'!T98),ISERROR('!'!T98)),"",'!'!T98)</f>
        <v/>
      </c>
      <c r="O95" s="85" t="str">
        <f>IF(OR(ISBLANK('!'!U98),ISERROR('!'!U98)),"",'!'!U98)</f>
        <v/>
      </c>
      <c r="P95" s="85" t="str">
        <f>IF(OR(ISBLANK('!'!V98),ISERROR('!'!V98)),"",'!'!V98)</f>
        <v/>
      </c>
      <c r="Q95" s="85" t="str">
        <f>IF(OR(ISBLANK('!'!W98),ISERROR('!'!W98)),"",'!'!W98)</f>
        <v/>
      </c>
      <c r="U95" s="85" t="str">
        <f>IF(OR(ISBLANK('!'!AA99),ISERROR('!'!AA99)),"",'!'!AA99)</f>
        <v/>
      </c>
      <c r="V95" s="85" t="str">
        <f>IF(OR(ISBLANK('!'!AB99),ISERROR('!'!AB99)),"",'!'!AB99)</f>
        <v/>
      </c>
      <c r="W95" s="85" t="str">
        <f>IF(OR(ISBLANK('!'!AC99),ISERROR('!'!AC99)),"",'!'!AC99)</f>
        <v/>
      </c>
      <c r="X95" s="85" t="str">
        <f>IF(OR(ISBLANK('!'!AD99),ISERROR('!'!AD99)),"",'!'!AD99)</f>
        <v/>
      </c>
      <c r="Y95" s="85" t="str">
        <f>IF(OR(ISBLANK('!'!AE99),ISERROR('!'!AE99)),"",'!'!AE99)</f>
        <v/>
      </c>
      <c r="Z95" s="85" t="str">
        <f>IF(OR(ISBLANK('!'!AF99),ISERROR('!'!AF99)),"",'!'!AF99)</f>
        <v/>
      </c>
      <c r="AA95" s="85" t="str">
        <f>IF(OR(ISBLANK('!'!AG99),ISERROR('!'!AG99)),"",'!'!AG99)</f>
        <v/>
      </c>
      <c r="AB95" s="85" t="str">
        <f>IF(OR(ISBLANK('!'!AH99),ISERROR('!'!AH99)),"",'!'!AH99)</f>
        <v/>
      </c>
      <c r="AC95" s="85" t="str">
        <f>IF(OR(ISBLANK('!'!AI99),ISERROR('!'!AI99)),"",'!'!AI99)</f>
        <v/>
      </c>
      <c r="AD95" s="85" t="str">
        <f>IF(OR(ISBLANK('!'!AJ99),ISERROR('!'!AJ99)),"",'!'!AJ99)</f>
        <v/>
      </c>
      <c r="AE95" s="85" t="str">
        <f>IF(OR(ISBLANK('!'!AK96),ISERROR('!'!AK96)),"",'!'!AK96)</f>
        <v/>
      </c>
      <c r="AF95" s="85" t="str">
        <f>IF(OR(ISBLANK('!'!AL96),ISERROR('!'!AL96)),"",'!'!AL96)</f>
        <v/>
      </c>
    </row>
    <row r="96" spans="1:32" x14ac:dyDescent="0.2">
      <c r="A96" s="85" t="str">
        <f>IF(OR(ISBLANK('!'!A100),ISERROR('!'!A100)),"",'!'!A100)</f>
        <v/>
      </c>
      <c r="B96" s="85" t="str">
        <f>IF(OR(ISBLANK('!'!B100),ISERROR('!'!B100)),"",'!'!B100)</f>
        <v/>
      </c>
      <c r="C96" s="85" t="str">
        <f>IF(OR(ISBLANK('!'!C100),ISERROR('!'!C100)),"",'!'!C100)</f>
        <v/>
      </c>
      <c r="D96" s="85" t="str">
        <f>IF(OR(ISBLANK('!'!D100),ISERROR('!'!D100)),"",'!'!D100)</f>
        <v/>
      </c>
      <c r="G96" s="221" t="str">
        <f>IF(OR(ISBLANK('!'!M99),ISERROR('!'!M99)),"",'!'!M99)</f>
        <v/>
      </c>
      <c r="H96" s="85" t="str">
        <f>IF(OR(ISBLANK('!'!N99),ISERROR('!'!N99)),"",'!'!N99)</f>
        <v/>
      </c>
      <c r="I96" s="85" t="str">
        <f>IF(OR(ISBLANK('!'!O99),ISERROR('!'!O99)),"",'!'!O99)</f>
        <v/>
      </c>
      <c r="J96" s="85" t="str">
        <f>IF(OR(ISBLANK('!'!P99),ISERROR('!'!P99)),"",'!'!P99)</f>
        <v/>
      </c>
      <c r="K96" s="85" t="str">
        <f>IF(OR(ISBLANK('!'!Q99),ISERROR('!'!Q99)),"",'!'!Q99)</f>
        <v/>
      </c>
      <c r="L96" s="85" t="str">
        <f>IF(OR(ISBLANK('!'!R99),ISERROR('!'!R99)),"",'!'!R99)</f>
        <v/>
      </c>
      <c r="M96" s="85" t="str">
        <f>IF(OR(ISBLANK('!'!S99),ISERROR('!'!S99)),"",'!'!S99)</f>
        <v/>
      </c>
      <c r="N96" s="85" t="str">
        <f>IF(OR(ISBLANK('!'!T99),ISERROR('!'!T99)),"",'!'!T99)</f>
        <v/>
      </c>
      <c r="O96" s="85" t="str">
        <f>IF(OR(ISBLANK('!'!U99),ISERROR('!'!U99)),"",'!'!U99)</f>
        <v/>
      </c>
      <c r="P96" s="85" t="str">
        <f>IF(OR(ISBLANK('!'!V99),ISERROR('!'!V99)),"",'!'!V99)</f>
        <v/>
      </c>
      <c r="Q96" s="85" t="str">
        <f>IF(OR(ISBLANK('!'!W99),ISERROR('!'!W99)),"",'!'!W99)</f>
        <v/>
      </c>
      <c r="U96" s="85" t="str">
        <f>IF(OR(ISBLANK('!'!AA100),ISERROR('!'!AA100)),"",'!'!AA100)</f>
        <v/>
      </c>
      <c r="V96" s="85" t="str">
        <f>IF(OR(ISBLANK('!'!AB100),ISERROR('!'!AB100)),"",'!'!AB100)</f>
        <v/>
      </c>
      <c r="W96" s="85" t="str">
        <f>IF(OR(ISBLANK('!'!AC100),ISERROR('!'!AC100)),"",'!'!AC100)</f>
        <v/>
      </c>
      <c r="X96" s="85" t="str">
        <f>IF(OR(ISBLANK('!'!AD100),ISERROR('!'!AD100)),"",'!'!AD100)</f>
        <v/>
      </c>
      <c r="Y96" s="85" t="str">
        <f>IF(OR(ISBLANK('!'!AE100),ISERROR('!'!AE100)),"",'!'!AE100)</f>
        <v/>
      </c>
      <c r="Z96" s="85" t="str">
        <f>IF(OR(ISBLANK('!'!AF100),ISERROR('!'!AF100)),"",'!'!AF100)</f>
        <v/>
      </c>
      <c r="AA96" s="85" t="str">
        <f>IF(OR(ISBLANK('!'!AG100),ISERROR('!'!AG100)),"",'!'!AG100)</f>
        <v/>
      </c>
      <c r="AB96" s="85" t="str">
        <f>IF(OR(ISBLANK('!'!AH100),ISERROR('!'!AH100)),"",'!'!AH100)</f>
        <v/>
      </c>
      <c r="AC96" s="85" t="str">
        <f>IF(OR(ISBLANK('!'!AI100),ISERROR('!'!AI100)),"",'!'!AI100)</f>
        <v/>
      </c>
      <c r="AD96" s="85" t="str">
        <f>IF(OR(ISBLANK('!'!AJ100),ISERROR('!'!AJ100)),"",'!'!AJ100)</f>
        <v/>
      </c>
      <c r="AE96" s="85" t="str">
        <f>IF(OR(ISBLANK('!'!AK97),ISERROR('!'!AK97)),"",'!'!AK97)</f>
        <v/>
      </c>
      <c r="AF96" s="85" t="str">
        <f>IF(OR(ISBLANK('!'!AL97),ISERROR('!'!AL97)),"",'!'!AL97)</f>
        <v/>
      </c>
    </row>
    <row r="97" spans="1:32" x14ac:dyDescent="0.2">
      <c r="A97" s="85" t="str">
        <f>IF(OR(ISBLANK('!'!A101),ISERROR('!'!A101)),"",'!'!A101)</f>
        <v/>
      </c>
      <c r="B97" s="85" t="str">
        <f>IF(OR(ISBLANK('!'!B101),ISERROR('!'!B101)),"",'!'!B101)</f>
        <v/>
      </c>
      <c r="C97" s="85" t="str">
        <f>IF(OR(ISBLANK('!'!C101),ISERROR('!'!C101)),"",'!'!C101)</f>
        <v/>
      </c>
      <c r="D97" s="85" t="str">
        <f>IF(OR(ISBLANK('!'!D101),ISERROR('!'!D101)),"",'!'!D101)</f>
        <v/>
      </c>
      <c r="G97" s="221" t="str">
        <f>IF(OR(ISBLANK('!'!M100),ISERROR('!'!M100)),"",'!'!M100)</f>
        <v/>
      </c>
      <c r="H97" s="85" t="str">
        <f>IF(OR(ISBLANK('!'!N100),ISERROR('!'!N100)),"",'!'!N100)</f>
        <v/>
      </c>
      <c r="I97" s="85" t="str">
        <f>IF(OR(ISBLANK('!'!O100),ISERROR('!'!O100)),"",'!'!O100)</f>
        <v/>
      </c>
      <c r="J97" s="85" t="str">
        <f>IF(OR(ISBLANK('!'!P100),ISERROR('!'!P100)),"",'!'!P100)</f>
        <v/>
      </c>
      <c r="K97" s="85" t="str">
        <f>IF(OR(ISBLANK('!'!Q100),ISERROR('!'!Q100)),"",'!'!Q100)</f>
        <v/>
      </c>
      <c r="L97" s="85" t="str">
        <f>IF(OR(ISBLANK('!'!R100),ISERROR('!'!R100)),"",'!'!R100)</f>
        <v/>
      </c>
      <c r="M97" s="85" t="str">
        <f>IF(OR(ISBLANK('!'!S100),ISERROR('!'!S100)),"",'!'!S100)</f>
        <v/>
      </c>
      <c r="N97" s="85" t="str">
        <f>IF(OR(ISBLANK('!'!T100),ISERROR('!'!T100)),"",'!'!T100)</f>
        <v/>
      </c>
      <c r="O97" s="85" t="str">
        <f>IF(OR(ISBLANK('!'!U100),ISERROR('!'!U100)),"",'!'!U100)</f>
        <v/>
      </c>
      <c r="P97" s="85" t="str">
        <f>IF(OR(ISBLANK('!'!V100),ISERROR('!'!V100)),"",'!'!V100)</f>
        <v/>
      </c>
      <c r="Q97" s="85" t="str">
        <f>IF(OR(ISBLANK('!'!W100),ISERROR('!'!W100)),"",'!'!W100)</f>
        <v/>
      </c>
      <c r="U97" s="85" t="str">
        <f>IF(OR(ISBLANK('!'!AA101),ISERROR('!'!AA101)),"",'!'!AA101)</f>
        <v/>
      </c>
      <c r="V97" s="85" t="str">
        <f>IF(OR(ISBLANK('!'!AB101),ISERROR('!'!AB101)),"",'!'!AB101)</f>
        <v/>
      </c>
      <c r="W97" s="85" t="str">
        <f>IF(OR(ISBLANK('!'!AC101),ISERROR('!'!AC101)),"",'!'!AC101)</f>
        <v/>
      </c>
      <c r="X97" s="85" t="str">
        <f>IF(OR(ISBLANK('!'!AD101),ISERROR('!'!AD101)),"",'!'!AD101)</f>
        <v/>
      </c>
      <c r="Y97" s="85" t="str">
        <f>IF(OR(ISBLANK('!'!AE101),ISERROR('!'!AE101)),"",'!'!AE101)</f>
        <v/>
      </c>
      <c r="Z97" s="85" t="str">
        <f>IF(OR(ISBLANK('!'!AF101),ISERROR('!'!AF101)),"",'!'!AF101)</f>
        <v/>
      </c>
      <c r="AA97" s="85" t="str">
        <f>IF(OR(ISBLANK('!'!AG101),ISERROR('!'!AG101)),"",'!'!AG101)</f>
        <v/>
      </c>
      <c r="AB97" s="85" t="str">
        <f>IF(OR(ISBLANK('!'!AH101),ISERROR('!'!AH101)),"",'!'!AH101)</f>
        <v/>
      </c>
      <c r="AC97" s="85" t="str">
        <f>IF(OR(ISBLANK('!'!AI101),ISERROR('!'!AI101)),"",'!'!AI101)</f>
        <v/>
      </c>
      <c r="AD97" s="85" t="str">
        <f>IF(OR(ISBLANK('!'!AJ101),ISERROR('!'!AJ101)),"",'!'!AJ101)</f>
        <v/>
      </c>
      <c r="AE97" s="85" t="str">
        <f>IF(OR(ISBLANK('!'!AK101),ISERROR('!'!AK101)),"",'!'!AK101)</f>
        <v/>
      </c>
      <c r="AF97" s="85" t="str">
        <f>IF(OR(ISBLANK('!'!AL101),ISERROR('!'!AL101)),"",'!'!AL101)</f>
        <v/>
      </c>
    </row>
    <row r="98" spans="1:32" x14ac:dyDescent="0.2">
      <c r="A98" s="85" t="str">
        <f>IF(OR(ISBLANK('!'!A102),ISERROR('!'!A102)),"",'!'!A102)</f>
        <v/>
      </c>
      <c r="B98" s="85" t="str">
        <f>IF(OR(ISBLANK('!'!B102),ISERROR('!'!B102)),"",'!'!B102)</f>
        <v/>
      </c>
      <c r="C98" s="85" t="str">
        <f>IF(OR(ISBLANK('!'!C102),ISERROR('!'!C102)),"",'!'!C102)</f>
        <v/>
      </c>
      <c r="D98" s="85" t="str">
        <f>IF(OR(ISBLANK('!'!D102),ISERROR('!'!D102)),"",'!'!D102)</f>
        <v/>
      </c>
      <c r="G98" s="221" t="str">
        <f>IF(OR(ISBLANK('!'!M101),ISERROR('!'!M101)),"",'!'!M101)</f>
        <v/>
      </c>
      <c r="H98" s="85" t="str">
        <f>IF(OR(ISBLANK('!'!N101),ISERROR('!'!N101)),"",'!'!N101)</f>
        <v/>
      </c>
      <c r="I98" s="85" t="str">
        <f>IF(OR(ISBLANK('!'!O101),ISERROR('!'!O101)),"",'!'!O101)</f>
        <v/>
      </c>
      <c r="J98" s="85" t="str">
        <f>IF(OR(ISBLANK('!'!P101),ISERROR('!'!P101)),"",'!'!P101)</f>
        <v/>
      </c>
      <c r="K98" s="85" t="str">
        <f>IF(OR(ISBLANK('!'!Q101),ISERROR('!'!Q101)),"",'!'!Q101)</f>
        <v/>
      </c>
      <c r="L98" s="85" t="str">
        <f>IF(OR(ISBLANK('!'!R101),ISERROR('!'!R101)),"",'!'!R101)</f>
        <v/>
      </c>
      <c r="M98" s="85" t="str">
        <f>IF(OR(ISBLANK('!'!S101),ISERROR('!'!S101)),"",'!'!S101)</f>
        <v/>
      </c>
      <c r="N98" s="85" t="str">
        <f>IF(OR(ISBLANK('!'!T101),ISERROR('!'!T101)),"",'!'!T101)</f>
        <v/>
      </c>
      <c r="O98" s="85" t="str">
        <f>IF(OR(ISBLANK('!'!U101),ISERROR('!'!U101)),"",'!'!U101)</f>
        <v/>
      </c>
      <c r="P98" s="85" t="str">
        <f>IF(OR(ISBLANK('!'!V101),ISERROR('!'!V101)),"",'!'!V101)</f>
        <v/>
      </c>
      <c r="Q98" s="85" t="str">
        <f>IF(OR(ISBLANK('!'!W101),ISERROR('!'!W101)),"",'!'!W101)</f>
        <v/>
      </c>
      <c r="U98" s="85" t="str">
        <f>IF(OR(ISBLANK('!'!AA102),ISERROR('!'!AA102)),"",'!'!AA102)</f>
        <v/>
      </c>
      <c r="V98" s="85" t="str">
        <f>IF(OR(ISBLANK('!'!AB102),ISERROR('!'!AB102)),"",'!'!AB102)</f>
        <v/>
      </c>
      <c r="W98" s="85" t="str">
        <f>IF(OR(ISBLANK('!'!AC102),ISERROR('!'!AC102)),"",'!'!AC102)</f>
        <v/>
      </c>
      <c r="X98" s="85" t="str">
        <f>IF(OR(ISBLANK('!'!AD102),ISERROR('!'!AD102)),"",'!'!AD102)</f>
        <v/>
      </c>
      <c r="Y98" s="85" t="str">
        <f>IF(OR(ISBLANK('!'!AE102),ISERROR('!'!AE102)),"",'!'!AE102)</f>
        <v/>
      </c>
      <c r="Z98" s="85" t="str">
        <f>IF(OR(ISBLANK('!'!AF102),ISERROR('!'!AF102)),"",'!'!AF102)</f>
        <v/>
      </c>
      <c r="AA98" s="85" t="str">
        <f>IF(OR(ISBLANK('!'!AG102),ISERROR('!'!AG102)),"",'!'!AG102)</f>
        <v/>
      </c>
      <c r="AB98" s="85" t="str">
        <f>IF(OR(ISBLANK('!'!AH102),ISERROR('!'!AH102)),"",'!'!AH102)</f>
        <v/>
      </c>
      <c r="AC98" s="85" t="str">
        <f>IF(OR(ISBLANK('!'!AI102),ISERROR('!'!AI102)),"",'!'!AI102)</f>
        <v/>
      </c>
      <c r="AD98" s="85" t="str">
        <f>IF(OR(ISBLANK('!'!AJ102),ISERROR('!'!AJ102)),"",'!'!AJ102)</f>
        <v/>
      </c>
      <c r="AE98" s="85" t="str">
        <f>IF(OR(ISBLANK('!'!AK102),ISERROR('!'!AK102)),"",'!'!AK102)</f>
        <v/>
      </c>
      <c r="AF98" s="85" t="str">
        <f>IF(OR(ISBLANK('!'!AL102),ISERROR('!'!AL102)),"",'!'!AL102)</f>
        <v/>
      </c>
    </row>
    <row r="99" spans="1:32" x14ac:dyDescent="0.2">
      <c r="A99" s="85" t="str">
        <f>IF(OR(ISBLANK('!'!A103),ISERROR('!'!A103)),"",'!'!A103)</f>
        <v/>
      </c>
      <c r="B99" s="85" t="str">
        <f>IF(OR(ISBLANK('!'!B103),ISERROR('!'!B103)),"",'!'!B103)</f>
        <v/>
      </c>
      <c r="C99" s="85" t="str">
        <f>IF(OR(ISBLANK('!'!C103),ISERROR('!'!C103)),"",'!'!C103)</f>
        <v/>
      </c>
      <c r="D99" s="85" t="str">
        <f>IF(OR(ISBLANK('!'!D103),ISERROR('!'!D103)),"",'!'!D103)</f>
        <v/>
      </c>
      <c r="G99" s="221" t="str">
        <f>IF(OR(ISBLANK('!'!M102),ISERROR('!'!M102)),"",'!'!M102)</f>
        <v/>
      </c>
      <c r="H99" s="85" t="str">
        <f>IF(OR(ISBLANK('!'!N102),ISERROR('!'!N102)),"",'!'!N102)</f>
        <v/>
      </c>
      <c r="I99" s="85" t="str">
        <f>IF(OR(ISBLANK('!'!O102),ISERROR('!'!O102)),"",'!'!O102)</f>
        <v/>
      </c>
      <c r="J99" s="85" t="str">
        <f>IF(OR(ISBLANK('!'!P102),ISERROR('!'!P102)),"",'!'!P102)</f>
        <v/>
      </c>
      <c r="K99" s="85" t="str">
        <f>IF(OR(ISBLANK('!'!Q102),ISERROR('!'!Q102)),"",'!'!Q102)</f>
        <v/>
      </c>
      <c r="L99" s="85" t="str">
        <f>IF(OR(ISBLANK('!'!R102),ISERROR('!'!R102)),"",'!'!R102)</f>
        <v/>
      </c>
      <c r="M99" s="85" t="str">
        <f>IF(OR(ISBLANK('!'!S102),ISERROR('!'!S102)),"",'!'!S102)</f>
        <v/>
      </c>
      <c r="N99" s="85" t="str">
        <f>IF(OR(ISBLANK('!'!T102),ISERROR('!'!T102)),"",'!'!T102)</f>
        <v/>
      </c>
      <c r="O99" s="85" t="str">
        <f>IF(OR(ISBLANK('!'!U102),ISERROR('!'!U102)),"",'!'!U102)</f>
        <v/>
      </c>
      <c r="P99" s="85" t="str">
        <f>IF(OR(ISBLANK('!'!V102),ISERROR('!'!V102)),"",'!'!V102)</f>
        <v/>
      </c>
      <c r="Q99" s="85" t="str">
        <f>IF(OR(ISBLANK('!'!W102),ISERROR('!'!W102)),"",'!'!W102)</f>
        <v/>
      </c>
      <c r="U99" s="85" t="str">
        <f>IF(OR(ISBLANK('!'!AA103),ISERROR('!'!AA103)),"",'!'!AA103)</f>
        <v/>
      </c>
      <c r="V99" s="85" t="str">
        <f>IF(OR(ISBLANK('!'!AB103),ISERROR('!'!AB103)),"",'!'!AB103)</f>
        <v/>
      </c>
      <c r="W99" s="85" t="str">
        <f>IF(OR(ISBLANK('!'!AC103),ISERROR('!'!AC103)),"",'!'!AC103)</f>
        <v/>
      </c>
      <c r="X99" s="85" t="str">
        <f>IF(OR(ISBLANK('!'!AD103),ISERROR('!'!AD103)),"",'!'!AD103)</f>
        <v/>
      </c>
      <c r="Y99" s="85" t="str">
        <f>IF(OR(ISBLANK('!'!AE103),ISERROR('!'!AE103)),"",'!'!AE103)</f>
        <v/>
      </c>
      <c r="Z99" s="85" t="str">
        <f>IF(OR(ISBLANK('!'!AF103),ISERROR('!'!AF103)),"",'!'!AF103)</f>
        <v/>
      </c>
      <c r="AA99" s="85" t="str">
        <f>IF(OR(ISBLANK('!'!AG103),ISERROR('!'!AG103)),"",'!'!AG103)</f>
        <v/>
      </c>
      <c r="AB99" s="85" t="str">
        <f>IF(OR(ISBLANK('!'!AH103),ISERROR('!'!AH103)),"",'!'!AH103)</f>
        <v/>
      </c>
      <c r="AC99" s="85" t="str">
        <f>IF(OR(ISBLANK('!'!AI103),ISERROR('!'!AI103)),"",'!'!AI103)</f>
        <v/>
      </c>
      <c r="AD99" s="85" t="str">
        <f>IF(OR(ISBLANK('!'!AJ103),ISERROR('!'!AJ103)),"",'!'!AJ103)</f>
        <v/>
      </c>
      <c r="AE99" s="85" t="str">
        <f>IF(OR(ISBLANK('!'!AK103),ISERROR('!'!AK103)),"",'!'!AK103)</f>
        <v/>
      </c>
      <c r="AF99" s="85" t="str">
        <f>IF(OR(ISBLANK('!'!AL103),ISERROR('!'!AL103)),"",'!'!AL103)</f>
        <v/>
      </c>
    </row>
    <row r="100" spans="1:32" x14ac:dyDescent="0.2">
      <c r="A100" s="85" t="str">
        <f>IF(OR(ISBLANK('!'!A104),ISERROR('!'!A104)),"",'!'!A104)</f>
        <v/>
      </c>
      <c r="B100" s="85" t="str">
        <f>IF(OR(ISBLANK('!'!B104),ISERROR('!'!B104)),"",'!'!B104)</f>
        <v/>
      </c>
      <c r="C100" s="85" t="str">
        <f>IF(OR(ISBLANK('!'!C104),ISERROR('!'!C104)),"",'!'!C104)</f>
        <v/>
      </c>
      <c r="D100" s="85" t="str">
        <f>IF(OR(ISBLANK('!'!D104),ISERROR('!'!D104)),"",'!'!D104)</f>
        <v/>
      </c>
      <c r="G100" s="221" t="str">
        <f>IF(OR(ISBLANK('!'!M103),ISERROR('!'!M103)),"",'!'!M103)</f>
        <v/>
      </c>
      <c r="H100" s="85" t="str">
        <f>IF(OR(ISBLANK('!'!N103),ISERROR('!'!N103)),"",'!'!N103)</f>
        <v/>
      </c>
      <c r="I100" s="85" t="str">
        <f>IF(OR(ISBLANK('!'!O103),ISERROR('!'!O103)),"",'!'!O103)</f>
        <v/>
      </c>
      <c r="J100" s="85" t="str">
        <f>IF(OR(ISBLANK('!'!P103),ISERROR('!'!P103)),"",'!'!P103)</f>
        <v/>
      </c>
      <c r="K100" s="85" t="str">
        <f>IF(OR(ISBLANK('!'!Q103),ISERROR('!'!Q103)),"",'!'!Q103)</f>
        <v/>
      </c>
      <c r="L100" s="85" t="str">
        <f>IF(OR(ISBLANK('!'!R103),ISERROR('!'!R103)),"",'!'!R103)</f>
        <v/>
      </c>
      <c r="M100" s="85" t="str">
        <f>IF(OR(ISBLANK('!'!S103),ISERROR('!'!S103)),"",'!'!S103)</f>
        <v/>
      </c>
      <c r="N100" s="85" t="str">
        <f>IF(OR(ISBLANK('!'!T103),ISERROR('!'!T103)),"",'!'!T103)</f>
        <v/>
      </c>
      <c r="O100" s="85" t="str">
        <f>IF(OR(ISBLANK('!'!U103),ISERROR('!'!U103)),"",'!'!U103)</f>
        <v/>
      </c>
      <c r="P100" s="85" t="str">
        <f>IF(OR(ISBLANK('!'!V103),ISERROR('!'!V103)),"",'!'!V103)</f>
        <v/>
      </c>
      <c r="Q100" s="85" t="str">
        <f>IF(OR(ISBLANK('!'!W103),ISERROR('!'!W103)),"",'!'!W103)</f>
        <v/>
      </c>
      <c r="U100" s="85" t="str">
        <f>IF(OR(ISBLANK('!'!AA104),ISERROR('!'!AA104)),"",'!'!AA104)</f>
        <v/>
      </c>
      <c r="V100" s="85" t="str">
        <f>IF(OR(ISBLANK('!'!AB104),ISERROR('!'!AB104)),"",'!'!AB104)</f>
        <v/>
      </c>
      <c r="W100" s="85" t="str">
        <f>IF(OR(ISBLANK('!'!AC104),ISERROR('!'!AC104)),"",'!'!AC104)</f>
        <v/>
      </c>
      <c r="X100" s="85" t="str">
        <f>IF(OR(ISBLANK('!'!AD104),ISERROR('!'!AD104)),"",'!'!AD104)</f>
        <v/>
      </c>
      <c r="Y100" s="85" t="str">
        <f>IF(OR(ISBLANK('!'!AE104),ISERROR('!'!AE104)),"",'!'!AE104)</f>
        <v/>
      </c>
      <c r="Z100" s="85" t="str">
        <f>IF(OR(ISBLANK('!'!AF104),ISERROR('!'!AF104)),"",'!'!AF104)</f>
        <v/>
      </c>
      <c r="AA100" s="85" t="str">
        <f>IF(OR(ISBLANK('!'!AG104),ISERROR('!'!AG104)),"",'!'!AG104)</f>
        <v/>
      </c>
      <c r="AB100" s="85" t="str">
        <f>IF(OR(ISBLANK('!'!AH104),ISERROR('!'!AH104)),"",'!'!AH104)</f>
        <v/>
      </c>
      <c r="AC100" s="85" t="str">
        <f>IF(OR(ISBLANK('!'!AI104),ISERROR('!'!AI104)),"",'!'!AI104)</f>
        <v/>
      </c>
      <c r="AD100" s="85" t="str">
        <f>IF(OR(ISBLANK('!'!AJ104),ISERROR('!'!AJ104)),"",'!'!AJ104)</f>
        <v/>
      </c>
      <c r="AE100" s="85" t="str">
        <f>IF(OR(ISBLANK('!'!AK104),ISERROR('!'!AK104)),"",'!'!AK104)</f>
        <v/>
      </c>
      <c r="AF100" s="85" t="str">
        <f>IF(OR(ISBLANK('!'!AL104),ISERROR('!'!AL104)),"",'!'!AL104)</f>
        <v/>
      </c>
    </row>
    <row r="101" spans="1:32" x14ac:dyDescent="0.2">
      <c r="A101" s="85" t="str">
        <f>IF(OR(ISBLANK('!'!A105),ISERROR('!'!A105)),"",'!'!A105)</f>
        <v/>
      </c>
      <c r="B101" s="85" t="str">
        <f>IF(OR(ISBLANK('!'!B105),ISERROR('!'!B105)),"",'!'!B105)</f>
        <v/>
      </c>
      <c r="C101" s="85" t="str">
        <f>IF(OR(ISBLANK('!'!C105),ISERROR('!'!C105)),"",'!'!C105)</f>
        <v/>
      </c>
      <c r="D101" s="85" t="str">
        <f>IF(OR(ISBLANK('!'!D105),ISERROR('!'!D105)),"",'!'!D105)</f>
        <v/>
      </c>
      <c r="G101" s="221" t="str">
        <f>IF(OR(ISBLANK('!'!M104),ISERROR('!'!M104)),"",'!'!M104)</f>
        <v/>
      </c>
      <c r="H101" s="85" t="str">
        <f>IF(OR(ISBLANK('!'!N104),ISERROR('!'!N104)),"",'!'!N104)</f>
        <v/>
      </c>
      <c r="I101" s="85" t="str">
        <f>IF(OR(ISBLANK('!'!O104),ISERROR('!'!O104)),"",'!'!O104)</f>
        <v/>
      </c>
      <c r="J101" s="85" t="str">
        <f>IF(OR(ISBLANK('!'!P104),ISERROR('!'!P104)),"",'!'!P104)</f>
        <v/>
      </c>
      <c r="K101" s="85" t="str">
        <f>IF(OR(ISBLANK('!'!Q104),ISERROR('!'!Q104)),"",'!'!Q104)</f>
        <v/>
      </c>
      <c r="L101" s="85" t="str">
        <f>IF(OR(ISBLANK('!'!R104),ISERROR('!'!R104)),"",'!'!R104)</f>
        <v/>
      </c>
      <c r="M101" s="85" t="str">
        <f>IF(OR(ISBLANK('!'!S104),ISERROR('!'!S104)),"",'!'!S104)</f>
        <v/>
      </c>
      <c r="N101" s="85" t="str">
        <f>IF(OR(ISBLANK('!'!T104),ISERROR('!'!T104)),"",'!'!T104)</f>
        <v/>
      </c>
      <c r="O101" s="85" t="str">
        <f>IF(OR(ISBLANK('!'!U104),ISERROR('!'!U104)),"",'!'!U104)</f>
        <v/>
      </c>
      <c r="P101" s="85" t="str">
        <f>IF(OR(ISBLANK('!'!V104),ISERROR('!'!V104)),"",'!'!V104)</f>
        <v/>
      </c>
      <c r="Q101" s="85" t="str">
        <f>IF(OR(ISBLANK('!'!W104),ISERROR('!'!W104)),"",'!'!W104)</f>
        <v/>
      </c>
      <c r="U101" s="85" t="str">
        <f>IF(OR(ISBLANK('!'!AA105),ISERROR('!'!AA105)),"",'!'!AA105)</f>
        <v/>
      </c>
      <c r="V101" s="85" t="str">
        <f>IF(OR(ISBLANK('!'!AB105),ISERROR('!'!AB105)),"",'!'!AB105)</f>
        <v/>
      </c>
      <c r="W101" s="85" t="str">
        <f>IF(OR(ISBLANK('!'!AC105),ISERROR('!'!AC105)),"",'!'!AC105)</f>
        <v/>
      </c>
      <c r="X101" s="85" t="str">
        <f>IF(OR(ISBLANK('!'!AD105),ISERROR('!'!AD105)),"",'!'!AD105)</f>
        <v/>
      </c>
      <c r="Y101" s="85" t="str">
        <f>IF(OR(ISBLANK('!'!AE105),ISERROR('!'!AE105)),"",'!'!AE105)</f>
        <v/>
      </c>
      <c r="Z101" s="85" t="str">
        <f>IF(OR(ISBLANK('!'!AF105),ISERROR('!'!AF105)),"",'!'!AF105)</f>
        <v/>
      </c>
      <c r="AA101" s="85" t="str">
        <f>IF(OR(ISBLANK('!'!AG105),ISERROR('!'!AG105)),"",'!'!AG105)</f>
        <v/>
      </c>
      <c r="AB101" s="85" t="str">
        <f>IF(OR(ISBLANK('!'!AH105),ISERROR('!'!AH105)),"",'!'!AH105)</f>
        <v/>
      </c>
      <c r="AC101" s="85" t="str">
        <f>IF(OR(ISBLANK('!'!AI105),ISERROR('!'!AI105)),"",'!'!AI105)</f>
        <v/>
      </c>
      <c r="AD101" s="85" t="str">
        <f>IF(OR(ISBLANK('!'!AJ105),ISERROR('!'!AJ105)),"",'!'!AJ105)</f>
        <v/>
      </c>
      <c r="AE101" s="85" t="str">
        <f>IF(OR(ISBLANK('!'!AK105),ISERROR('!'!AK105)),"",'!'!AK105)</f>
        <v/>
      </c>
      <c r="AF101" s="85" t="str">
        <f>IF(OR(ISBLANK('!'!AL105),ISERROR('!'!AL105)),"",'!'!AL105)</f>
        <v/>
      </c>
    </row>
    <row r="102" spans="1:32" x14ac:dyDescent="0.2">
      <c r="A102" s="85" t="str">
        <f>IF(OR(ISBLANK('!'!A106),ISERROR('!'!A106)),"",'!'!A106)</f>
        <v/>
      </c>
      <c r="B102" s="85" t="str">
        <f>IF(OR(ISBLANK('!'!B106),ISERROR('!'!B106)),"",'!'!B106)</f>
        <v/>
      </c>
      <c r="C102" s="85" t="str">
        <f>IF(OR(ISBLANK('!'!C106),ISERROR('!'!C106)),"",'!'!C106)</f>
        <v/>
      </c>
      <c r="D102" s="85" t="str">
        <f>IF(OR(ISBLANK('!'!D106),ISERROR('!'!D106)),"",'!'!D106)</f>
        <v/>
      </c>
      <c r="G102" s="221" t="str">
        <f>IF(OR(ISBLANK('!'!M105),ISERROR('!'!M105)),"",'!'!M105)</f>
        <v/>
      </c>
      <c r="H102" s="85" t="str">
        <f>IF(OR(ISBLANK('!'!N105),ISERROR('!'!N105)),"",'!'!N105)</f>
        <v/>
      </c>
      <c r="I102" s="85" t="str">
        <f>IF(OR(ISBLANK('!'!O105),ISERROR('!'!O105)),"",'!'!O105)</f>
        <v/>
      </c>
      <c r="J102" s="85" t="str">
        <f>IF(OR(ISBLANK('!'!P105),ISERROR('!'!P105)),"",'!'!P105)</f>
        <v/>
      </c>
      <c r="K102" s="85" t="str">
        <f>IF(OR(ISBLANK('!'!Q105),ISERROR('!'!Q105)),"",'!'!Q105)</f>
        <v/>
      </c>
      <c r="L102" s="85" t="str">
        <f>IF(OR(ISBLANK('!'!R105),ISERROR('!'!R105)),"",'!'!R105)</f>
        <v/>
      </c>
      <c r="M102" s="85" t="str">
        <f>IF(OR(ISBLANK('!'!S105),ISERROR('!'!S105)),"",'!'!S105)</f>
        <v/>
      </c>
      <c r="N102" s="85" t="str">
        <f>IF(OR(ISBLANK('!'!T105),ISERROR('!'!T105)),"",'!'!T105)</f>
        <v/>
      </c>
      <c r="O102" s="85" t="str">
        <f>IF(OR(ISBLANK('!'!U105),ISERROR('!'!U105)),"",'!'!U105)</f>
        <v/>
      </c>
      <c r="P102" s="85" t="str">
        <f>IF(OR(ISBLANK('!'!V105),ISERROR('!'!V105)),"",'!'!V105)</f>
        <v/>
      </c>
      <c r="Q102" s="85" t="str">
        <f>IF(OR(ISBLANK('!'!W105),ISERROR('!'!W105)),"",'!'!W105)</f>
        <v/>
      </c>
      <c r="U102" s="85" t="str">
        <f>IF(OR(ISBLANK('!'!AA106),ISERROR('!'!AA106)),"",'!'!AA106)</f>
        <v/>
      </c>
      <c r="V102" s="85" t="str">
        <f>IF(OR(ISBLANK('!'!AB106),ISERROR('!'!AB106)),"",'!'!AB106)</f>
        <v/>
      </c>
      <c r="W102" s="85" t="str">
        <f>IF(OR(ISBLANK('!'!AC106),ISERROR('!'!AC106)),"",'!'!AC106)</f>
        <v/>
      </c>
      <c r="X102" s="85" t="str">
        <f>IF(OR(ISBLANK('!'!AD106),ISERROR('!'!AD106)),"",'!'!AD106)</f>
        <v/>
      </c>
      <c r="Y102" s="85" t="str">
        <f>IF(OR(ISBLANK('!'!AE106),ISERROR('!'!AE106)),"",'!'!AE106)</f>
        <v/>
      </c>
      <c r="Z102" s="85" t="str">
        <f>IF(OR(ISBLANK('!'!AF106),ISERROR('!'!AF106)),"",'!'!AF106)</f>
        <v/>
      </c>
      <c r="AA102" s="85" t="str">
        <f>IF(OR(ISBLANK('!'!AG106),ISERROR('!'!AG106)),"",'!'!AG106)</f>
        <v/>
      </c>
      <c r="AB102" s="85" t="str">
        <f>IF(OR(ISBLANK('!'!AH106),ISERROR('!'!AH106)),"",'!'!AH106)</f>
        <v/>
      </c>
      <c r="AC102" s="85" t="str">
        <f>IF(OR(ISBLANK('!'!AI106),ISERROR('!'!AI106)),"",'!'!AI106)</f>
        <v/>
      </c>
      <c r="AD102" s="85" t="str">
        <f>IF(OR(ISBLANK('!'!AJ106),ISERROR('!'!AJ106)),"",'!'!AJ106)</f>
        <v/>
      </c>
      <c r="AE102" s="85" t="str">
        <f>IF(OR(ISBLANK('!'!AK106),ISERROR('!'!AK106)),"",'!'!AK106)</f>
        <v/>
      </c>
      <c r="AF102" s="85" t="str">
        <f>IF(OR(ISBLANK('!'!AL106),ISERROR('!'!AL106)),"",'!'!AL106)</f>
        <v/>
      </c>
    </row>
    <row r="103" spans="1:32" x14ac:dyDescent="0.2">
      <c r="A103" s="85" t="str">
        <f>IF(OR(ISBLANK('!'!A107),ISERROR('!'!A107)),"",'!'!A107)</f>
        <v/>
      </c>
      <c r="B103" s="85" t="str">
        <f>IF(OR(ISBLANK('!'!B107),ISERROR('!'!B107)),"",'!'!B107)</f>
        <v/>
      </c>
      <c r="C103" s="85" t="str">
        <f>IF(OR(ISBLANK('!'!C107),ISERROR('!'!C107)),"",'!'!C107)</f>
        <v/>
      </c>
      <c r="D103" s="85" t="str">
        <f>IF(OR(ISBLANK('!'!D107),ISERROR('!'!D107)),"",'!'!D107)</f>
        <v/>
      </c>
      <c r="G103" s="221" t="str">
        <f>IF(OR(ISBLANK('!'!M106),ISERROR('!'!M106)),"",'!'!M106)</f>
        <v/>
      </c>
      <c r="H103" s="85" t="str">
        <f>IF(OR(ISBLANK('!'!N106),ISERROR('!'!N106)),"",'!'!N106)</f>
        <v/>
      </c>
      <c r="I103" s="85" t="str">
        <f>IF(OR(ISBLANK('!'!O106),ISERROR('!'!O106)),"",'!'!O106)</f>
        <v/>
      </c>
      <c r="J103" s="85" t="str">
        <f>IF(OR(ISBLANK('!'!P106),ISERROR('!'!P106)),"",'!'!P106)</f>
        <v/>
      </c>
      <c r="K103" s="85" t="str">
        <f>IF(OR(ISBLANK('!'!Q106),ISERROR('!'!Q106)),"",'!'!Q106)</f>
        <v/>
      </c>
      <c r="L103" s="85" t="str">
        <f>IF(OR(ISBLANK('!'!R106),ISERROR('!'!R106)),"",'!'!R106)</f>
        <v/>
      </c>
      <c r="M103" s="85" t="str">
        <f>IF(OR(ISBLANK('!'!S106),ISERROR('!'!S106)),"",'!'!S106)</f>
        <v/>
      </c>
      <c r="N103" s="85" t="str">
        <f>IF(OR(ISBLANK('!'!T106),ISERROR('!'!T106)),"",'!'!T106)</f>
        <v/>
      </c>
      <c r="O103" s="85" t="str">
        <f>IF(OR(ISBLANK('!'!U106),ISERROR('!'!U106)),"",'!'!U106)</f>
        <v/>
      </c>
      <c r="P103" s="85" t="str">
        <f>IF(OR(ISBLANK('!'!V106),ISERROR('!'!V106)),"",'!'!V106)</f>
        <v/>
      </c>
      <c r="Q103" s="85" t="str">
        <f>IF(OR(ISBLANK('!'!W106),ISERROR('!'!W106)),"",'!'!W106)</f>
        <v/>
      </c>
      <c r="U103" s="85" t="str">
        <f>IF(OR(ISBLANK('!'!AA107),ISERROR('!'!AA107)),"",'!'!AA107)</f>
        <v/>
      </c>
      <c r="V103" s="85" t="str">
        <f>IF(OR(ISBLANK('!'!AB107),ISERROR('!'!AB107)),"",'!'!AB107)</f>
        <v/>
      </c>
      <c r="W103" s="85" t="str">
        <f>IF(OR(ISBLANK('!'!AC107),ISERROR('!'!AC107)),"",'!'!AC107)</f>
        <v/>
      </c>
      <c r="X103" s="85" t="str">
        <f>IF(OR(ISBLANK('!'!AD107),ISERROR('!'!AD107)),"",'!'!AD107)</f>
        <v/>
      </c>
      <c r="Y103" s="85" t="str">
        <f>IF(OR(ISBLANK('!'!AE107),ISERROR('!'!AE107)),"",'!'!AE107)</f>
        <v/>
      </c>
      <c r="Z103" s="85" t="str">
        <f>IF(OR(ISBLANK('!'!AF107),ISERROR('!'!AF107)),"",'!'!AF107)</f>
        <v/>
      </c>
      <c r="AA103" s="85" t="str">
        <f>IF(OR(ISBLANK('!'!AG107),ISERROR('!'!AG107)),"",'!'!AG107)</f>
        <v/>
      </c>
      <c r="AB103" s="85" t="str">
        <f>IF(OR(ISBLANK('!'!AH107),ISERROR('!'!AH107)),"",'!'!AH107)</f>
        <v/>
      </c>
      <c r="AC103" s="85" t="str">
        <f>IF(OR(ISBLANK('!'!AI107),ISERROR('!'!AI107)),"",'!'!AI107)</f>
        <v/>
      </c>
      <c r="AD103" s="85" t="str">
        <f>IF(OR(ISBLANK('!'!AJ107),ISERROR('!'!AJ107)),"",'!'!AJ107)</f>
        <v/>
      </c>
      <c r="AE103" s="85" t="str">
        <f>IF(OR(ISBLANK('!'!AK107),ISERROR('!'!AK107)),"",'!'!AK107)</f>
        <v/>
      </c>
      <c r="AF103" s="85" t="str">
        <f>IF(OR(ISBLANK('!'!AL107),ISERROR('!'!AL107)),"",'!'!AL107)</f>
        <v/>
      </c>
    </row>
    <row r="104" spans="1:32" x14ac:dyDescent="0.2">
      <c r="A104" s="85" t="str">
        <f>IF(OR(ISBLANK('!'!A108),ISERROR('!'!A108)),"",'!'!A108)</f>
        <v/>
      </c>
      <c r="B104" s="85" t="str">
        <f>IF(OR(ISBLANK('!'!B108),ISERROR('!'!B108)),"",'!'!B108)</f>
        <v/>
      </c>
      <c r="C104" s="85" t="str">
        <f>IF(OR(ISBLANK('!'!C108),ISERROR('!'!C108)),"",'!'!C108)</f>
        <v/>
      </c>
      <c r="D104" s="85" t="str">
        <f>IF(OR(ISBLANK('!'!D108),ISERROR('!'!D108)),"",'!'!D108)</f>
        <v/>
      </c>
      <c r="G104" s="221" t="str">
        <f>IF(OR(ISBLANK('!'!M107),ISERROR('!'!M107)),"",'!'!M107)</f>
        <v/>
      </c>
      <c r="H104" s="85" t="str">
        <f>IF(OR(ISBLANK('!'!N107),ISERROR('!'!N107)),"",'!'!N107)</f>
        <v/>
      </c>
      <c r="I104" s="85" t="str">
        <f>IF(OR(ISBLANK('!'!O107),ISERROR('!'!O107)),"",'!'!O107)</f>
        <v/>
      </c>
      <c r="J104" s="85" t="str">
        <f>IF(OR(ISBLANK('!'!P107),ISERROR('!'!P107)),"",'!'!P107)</f>
        <v/>
      </c>
      <c r="K104" s="85" t="str">
        <f>IF(OR(ISBLANK('!'!Q107),ISERROR('!'!Q107)),"",'!'!Q107)</f>
        <v/>
      </c>
      <c r="L104" s="85" t="str">
        <f>IF(OR(ISBLANK('!'!R107),ISERROR('!'!R107)),"",'!'!R107)</f>
        <v/>
      </c>
      <c r="M104" s="85" t="str">
        <f>IF(OR(ISBLANK('!'!S107),ISERROR('!'!S107)),"",'!'!S107)</f>
        <v/>
      </c>
      <c r="N104" s="85" t="str">
        <f>IF(OR(ISBLANK('!'!T107),ISERROR('!'!T107)),"",'!'!T107)</f>
        <v/>
      </c>
      <c r="O104" s="85" t="str">
        <f>IF(OR(ISBLANK('!'!U107),ISERROR('!'!U107)),"",'!'!U107)</f>
        <v/>
      </c>
      <c r="P104" s="85" t="str">
        <f>IF(OR(ISBLANK('!'!V107),ISERROR('!'!V107)),"",'!'!V107)</f>
        <v/>
      </c>
      <c r="Q104" s="85" t="str">
        <f>IF(OR(ISBLANK('!'!W107),ISERROR('!'!W107)),"",'!'!W107)</f>
        <v/>
      </c>
      <c r="U104" s="85" t="str">
        <f>IF(OR(ISBLANK('!'!AA108),ISERROR('!'!AA108)),"",'!'!AA108)</f>
        <v/>
      </c>
      <c r="V104" s="85" t="str">
        <f>IF(OR(ISBLANK('!'!AB108),ISERROR('!'!AB108)),"",'!'!AB108)</f>
        <v/>
      </c>
      <c r="W104" s="85" t="str">
        <f>IF(OR(ISBLANK('!'!AC108),ISERROR('!'!AC108)),"",'!'!AC108)</f>
        <v/>
      </c>
      <c r="X104" s="85" t="str">
        <f>IF(OR(ISBLANK('!'!AD108),ISERROR('!'!AD108)),"",'!'!AD108)</f>
        <v/>
      </c>
      <c r="Y104" s="85" t="str">
        <f>IF(OR(ISBLANK('!'!AE108),ISERROR('!'!AE108)),"",'!'!AE108)</f>
        <v/>
      </c>
      <c r="Z104" s="85" t="str">
        <f>IF(OR(ISBLANK('!'!AF108),ISERROR('!'!AF108)),"",'!'!AF108)</f>
        <v/>
      </c>
      <c r="AA104" s="85" t="str">
        <f>IF(OR(ISBLANK('!'!AG108),ISERROR('!'!AG108)),"",'!'!AG108)</f>
        <v/>
      </c>
      <c r="AB104" s="85" t="str">
        <f>IF(OR(ISBLANK('!'!AH108),ISERROR('!'!AH108)),"",'!'!AH108)</f>
        <v/>
      </c>
      <c r="AC104" s="85" t="str">
        <f>IF(OR(ISBLANK('!'!AI108),ISERROR('!'!AI108)),"",'!'!AI108)</f>
        <v/>
      </c>
      <c r="AD104" s="85" t="str">
        <f>IF(OR(ISBLANK('!'!AJ108),ISERROR('!'!AJ108)),"",'!'!AJ108)</f>
        <v/>
      </c>
      <c r="AE104" s="85" t="str">
        <f>IF(OR(ISBLANK('!'!AK108),ISERROR('!'!AK108)),"",'!'!AK108)</f>
        <v/>
      </c>
      <c r="AF104" s="85" t="str">
        <f>IF(OR(ISBLANK('!'!AL108),ISERROR('!'!AL108)),"",'!'!AL108)</f>
        <v/>
      </c>
    </row>
    <row r="105" spans="1:32" x14ac:dyDescent="0.2">
      <c r="A105" s="85" t="str">
        <f>IF(OR(ISBLANK('!'!A109),ISERROR('!'!A109)),"",'!'!A109)</f>
        <v/>
      </c>
      <c r="B105" s="85" t="str">
        <f>IF(OR(ISBLANK('!'!B109),ISERROR('!'!B109)),"",'!'!B109)</f>
        <v/>
      </c>
      <c r="C105" s="85" t="str">
        <f>IF(OR(ISBLANK('!'!C109),ISERROR('!'!C109)),"",'!'!C109)</f>
        <v/>
      </c>
      <c r="D105" s="85" t="str">
        <f>IF(OR(ISBLANK('!'!D109),ISERROR('!'!D109)),"",'!'!D109)</f>
        <v/>
      </c>
      <c r="G105" s="221" t="str">
        <f>IF(OR(ISBLANK('!'!M108),ISERROR('!'!M108)),"",'!'!M108)</f>
        <v/>
      </c>
      <c r="H105" s="85" t="str">
        <f>IF(OR(ISBLANK('!'!N108),ISERROR('!'!N108)),"",'!'!N108)</f>
        <v/>
      </c>
      <c r="I105" s="85" t="str">
        <f>IF(OR(ISBLANK('!'!O108),ISERROR('!'!O108)),"",'!'!O108)</f>
        <v/>
      </c>
      <c r="J105" s="85" t="str">
        <f>IF(OR(ISBLANK('!'!P108),ISERROR('!'!P108)),"",'!'!P108)</f>
        <v/>
      </c>
      <c r="K105" s="85" t="str">
        <f>IF(OR(ISBLANK('!'!Q108),ISERROR('!'!Q108)),"",'!'!Q108)</f>
        <v/>
      </c>
      <c r="L105" s="85" t="str">
        <f>IF(OR(ISBLANK('!'!R108),ISERROR('!'!R108)),"",'!'!R108)</f>
        <v/>
      </c>
      <c r="M105" s="85" t="str">
        <f>IF(OR(ISBLANK('!'!S108),ISERROR('!'!S108)),"",'!'!S108)</f>
        <v/>
      </c>
      <c r="N105" s="85" t="str">
        <f>IF(OR(ISBLANK('!'!T108),ISERROR('!'!T108)),"",'!'!T108)</f>
        <v/>
      </c>
      <c r="O105" s="85" t="str">
        <f>IF(OR(ISBLANK('!'!U108),ISERROR('!'!U108)),"",'!'!U108)</f>
        <v/>
      </c>
      <c r="P105" s="85" t="str">
        <f>IF(OR(ISBLANK('!'!V108),ISERROR('!'!V108)),"",'!'!V108)</f>
        <v/>
      </c>
      <c r="Q105" s="85" t="str">
        <f>IF(OR(ISBLANK('!'!W108),ISERROR('!'!W108)),"",'!'!W108)</f>
        <v/>
      </c>
      <c r="U105" s="85" t="str">
        <f>IF(OR(ISBLANK('!'!AA109),ISERROR('!'!AA109)),"",'!'!AA109)</f>
        <v/>
      </c>
      <c r="V105" s="85" t="str">
        <f>IF(OR(ISBLANK('!'!AB109),ISERROR('!'!AB109)),"",'!'!AB109)</f>
        <v/>
      </c>
      <c r="W105" s="85" t="str">
        <f>IF(OR(ISBLANK('!'!AC109),ISERROR('!'!AC109)),"",'!'!AC109)</f>
        <v/>
      </c>
      <c r="X105" s="85" t="str">
        <f>IF(OR(ISBLANK('!'!AD109),ISERROR('!'!AD109)),"",'!'!AD109)</f>
        <v/>
      </c>
      <c r="Y105" s="85" t="str">
        <f>IF(OR(ISBLANK('!'!AE109),ISERROR('!'!AE109)),"",'!'!AE109)</f>
        <v/>
      </c>
      <c r="Z105" s="85" t="str">
        <f>IF(OR(ISBLANK('!'!AF109),ISERROR('!'!AF109)),"",'!'!AF109)</f>
        <v/>
      </c>
      <c r="AA105" s="85" t="str">
        <f>IF(OR(ISBLANK('!'!AG109),ISERROR('!'!AG109)),"",'!'!AG109)</f>
        <v/>
      </c>
      <c r="AB105" s="85" t="str">
        <f>IF(OR(ISBLANK('!'!AH109),ISERROR('!'!AH109)),"",'!'!AH109)</f>
        <v/>
      </c>
      <c r="AC105" s="85" t="str">
        <f>IF(OR(ISBLANK('!'!AI109),ISERROR('!'!AI109)),"",'!'!AI109)</f>
        <v/>
      </c>
      <c r="AD105" s="85" t="str">
        <f>IF(OR(ISBLANK('!'!AJ109),ISERROR('!'!AJ109)),"",'!'!AJ109)</f>
        <v/>
      </c>
      <c r="AE105" s="85" t="str">
        <f>IF(OR(ISBLANK('!'!AK109),ISERROR('!'!AK109)),"",'!'!AK109)</f>
        <v/>
      </c>
      <c r="AF105" s="85" t="str">
        <f>IF(OR(ISBLANK('!'!AL109),ISERROR('!'!AL109)),"",'!'!AL109)</f>
        <v/>
      </c>
    </row>
    <row r="106" spans="1:32" x14ac:dyDescent="0.2">
      <c r="A106" s="85" t="str">
        <f>IF(OR(ISBLANK('!'!A110),ISERROR('!'!A110)),"",'!'!A110)</f>
        <v/>
      </c>
      <c r="B106" s="85" t="str">
        <f>IF(OR(ISBLANK('!'!B110),ISERROR('!'!B110)),"",'!'!B110)</f>
        <v/>
      </c>
      <c r="C106" s="85" t="str">
        <f>IF(OR(ISBLANK('!'!C110),ISERROR('!'!C110)),"",'!'!C110)</f>
        <v/>
      </c>
      <c r="D106" s="85" t="str">
        <f>IF(OR(ISBLANK('!'!D110),ISERROR('!'!D110)),"",'!'!D110)</f>
        <v/>
      </c>
      <c r="G106" s="221" t="str">
        <f>IF(OR(ISBLANK('!'!M109),ISERROR('!'!M109)),"",'!'!M109)</f>
        <v/>
      </c>
      <c r="H106" s="85" t="str">
        <f>IF(OR(ISBLANK('!'!N109),ISERROR('!'!N109)),"",'!'!N109)</f>
        <v/>
      </c>
      <c r="I106" s="85" t="str">
        <f>IF(OR(ISBLANK('!'!O109),ISERROR('!'!O109)),"",'!'!O109)</f>
        <v/>
      </c>
      <c r="J106" s="85" t="str">
        <f>IF(OR(ISBLANK('!'!P109),ISERROR('!'!P109)),"",'!'!P109)</f>
        <v/>
      </c>
      <c r="K106" s="85" t="str">
        <f>IF(OR(ISBLANK('!'!Q109),ISERROR('!'!Q109)),"",'!'!Q109)</f>
        <v/>
      </c>
      <c r="L106" s="85" t="str">
        <f>IF(OR(ISBLANK('!'!R109),ISERROR('!'!R109)),"",'!'!R109)</f>
        <v/>
      </c>
      <c r="M106" s="85" t="str">
        <f>IF(OR(ISBLANK('!'!S109),ISERROR('!'!S109)),"",'!'!S109)</f>
        <v/>
      </c>
      <c r="N106" s="85" t="str">
        <f>IF(OR(ISBLANK('!'!T109),ISERROR('!'!T109)),"",'!'!T109)</f>
        <v/>
      </c>
      <c r="O106" s="85" t="str">
        <f>IF(OR(ISBLANK('!'!U109),ISERROR('!'!U109)),"",'!'!U109)</f>
        <v/>
      </c>
      <c r="P106" s="85" t="str">
        <f>IF(OR(ISBLANK('!'!V109),ISERROR('!'!V109)),"",'!'!V109)</f>
        <v/>
      </c>
      <c r="Q106" s="85" t="str">
        <f>IF(OR(ISBLANK('!'!W109),ISERROR('!'!W109)),"",'!'!W109)</f>
        <v/>
      </c>
      <c r="U106" s="85" t="str">
        <f>IF(OR(ISBLANK('!'!AA110),ISERROR('!'!AA110)),"",'!'!AA110)</f>
        <v/>
      </c>
      <c r="V106" s="85" t="str">
        <f>IF(OR(ISBLANK('!'!AB110),ISERROR('!'!AB110)),"",'!'!AB110)</f>
        <v/>
      </c>
      <c r="W106" s="85" t="str">
        <f>IF(OR(ISBLANK('!'!AC110),ISERROR('!'!AC110)),"",'!'!AC110)</f>
        <v/>
      </c>
      <c r="X106" s="85" t="str">
        <f>IF(OR(ISBLANK('!'!AD110),ISERROR('!'!AD110)),"",'!'!AD110)</f>
        <v/>
      </c>
      <c r="Y106" s="85" t="str">
        <f>IF(OR(ISBLANK('!'!AE110),ISERROR('!'!AE110)),"",'!'!AE110)</f>
        <v/>
      </c>
      <c r="Z106" s="85" t="str">
        <f>IF(OR(ISBLANK('!'!AF110),ISERROR('!'!AF110)),"",'!'!AF110)</f>
        <v/>
      </c>
      <c r="AA106" s="85" t="str">
        <f>IF(OR(ISBLANK('!'!AG110),ISERROR('!'!AG110)),"",'!'!AG110)</f>
        <v/>
      </c>
      <c r="AB106" s="85" t="str">
        <f>IF(OR(ISBLANK('!'!AH110),ISERROR('!'!AH110)),"",'!'!AH110)</f>
        <v/>
      </c>
      <c r="AC106" s="85" t="str">
        <f>IF(OR(ISBLANK('!'!AI110),ISERROR('!'!AI110)),"",'!'!AI110)</f>
        <v/>
      </c>
      <c r="AD106" s="85" t="str">
        <f>IF(OR(ISBLANK('!'!AJ110),ISERROR('!'!AJ110)),"",'!'!AJ110)</f>
        <v/>
      </c>
      <c r="AE106" s="85" t="str">
        <f>IF(OR(ISBLANK('!'!AK110),ISERROR('!'!AK110)),"",'!'!AK110)</f>
        <v/>
      </c>
      <c r="AF106" s="85" t="str">
        <f>IF(OR(ISBLANK('!'!AL110),ISERROR('!'!AL110)),"",'!'!AL110)</f>
        <v/>
      </c>
    </row>
    <row r="107" spans="1:32" x14ac:dyDescent="0.2">
      <c r="A107" s="85" t="str">
        <f>IF(OR(ISBLANK('!'!A111),ISERROR('!'!A111)),"",'!'!A111)</f>
        <v/>
      </c>
      <c r="B107" s="85" t="str">
        <f>IF(OR(ISBLANK('!'!B111),ISERROR('!'!B111)),"",'!'!B111)</f>
        <v/>
      </c>
      <c r="C107" s="85" t="str">
        <f>IF(OR(ISBLANK('!'!C111),ISERROR('!'!C111)),"",'!'!C111)</f>
        <v/>
      </c>
      <c r="D107" s="85" t="str">
        <f>IF(OR(ISBLANK('!'!D111),ISERROR('!'!D111)),"",'!'!D111)</f>
        <v/>
      </c>
      <c r="G107" s="221" t="str">
        <f>IF(OR(ISBLANK('!'!M110),ISERROR('!'!M110)),"",'!'!M110)</f>
        <v/>
      </c>
      <c r="H107" s="85" t="str">
        <f>IF(OR(ISBLANK('!'!N110),ISERROR('!'!N110)),"",'!'!N110)</f>
        <v/>
      </c>
      <c r="I107" s="85" t="str">
        <f>IF(OR(ISBLANK('!'!O110),ISERROR('!'!O110)),"",'!'!O110)</f>
        <v/>
      </c>
      <c r="J107" s="85" t="str">
        <f>IF(OR(ISBLANK('!'!P110),ISERROR('!'!P110)),"",'!'!P110)</f>
        <v/>
      </c>
      <c r="K107" s="85" t="str">
        <f>IF(OR(ISBLANK('!'!Q110),ISERROR('!'!Q110)),"",'!'!Q110)</f>
        <v/>
      </c>
      <c r="L107" s="85" t="str">
        <f>IF(OR(ISBLANK('!'!R110),ISERROR('!'!R110)),"",'!'!R110)</f>
        <v/>
      </c>
      <c r="M107" s="85" t="str">
        <f>IF(OR(ISBLANK('!'!S110),ISERROR('!'!S110)),"",'!'!S110)</f>
        <v/>
      </c>
      <c r="N107" s="85" t="str">
        <f>IF(OR(ISBLANK('!'!T110),ISERROR('!'!T110)),"",'!'!T110)</f>
        <v/>
      </c>
      <c r="O107" s="85" t="str">
        <f>IF(OR(ISBLANK('!'!U110),ISERROR('!'!U110)),"",'!'!U110)</f>
        <v/>
      </c>
      <c r="P107" s="85" t="str">
        <f>IF(OR(ISBLANK('!'!V110),ISERROR('!'!V110)),"",'!'!V110)</f>
        <v/>
      </c>
      <c r="Q107" s="85" t="str">
        <f>IF(OR(ISBLANK('!'!W110),ISERROR('!'!W110)),"",'!'!W110)</f>
        <v/>
      </c>
      <c r="U107" s="85" t="str">
        <f>IF(OR(ISBLANK('!'!AA111),ISERROR('!'!AA111)),"",'!'!AA111)</f>
        <v/>
      </c>
      <c r="V107" s="85" t="str">
        <f>IF(OR(ISBLANK('!'!AB111),ISERROR('!'!AB111)),"",'!'!AB111)</f>
        <v/>
      </c>
      <c r="W107" s="85" t="str">
        <f>IF(OR(ISBLANK('!'!AC111),ISERROR('!'!AC111)),"",'!'!AC111)</f>
        <v/>
      </c>
      <c r="X107" s="85" t="str">
        <f>IF(OR(ISBLANK('!'!AD111),ISERROR('!'!AD111)),"",'!'!AD111)</f>
        <v/>
      </c>
      <c r="Y107" s="85" t="str">
        <f>IF(OR(ISBLANK('!'!AE111),ISERROR('!'!AE111)),"",'!'!AE111)</f>
        <v/>
      </c>
      <c r="Z107" s="85" t="str">
        <f>IF(OR(ISBLANK('!'!AF111),ISERROR('!'!AF111)),"",'!'!AF111)</f>
        <v/>
      </c>
      <c r="AA107" s="85" t="str">
        <f>IF(OR(ISBLANK('!'!AG111),ISERROR('!'!AG111)),"",'!'!AG111)</f>
        <v/>
      </c>
      <c r="AB107" s="85" t="str">
        <f>IF(OR(ISBLANK('!'!AH111),ISERROR('!'!AH111)),"",'!'!AH111)</f>
        <v/>
      </c>
      <c r="AC107" s="85" t="str">
        <f>IF(OR(ISBLANK('!'!AI111),ISERROR('!'!AI111)),"",'!'!AI111)</f>
        <v/>
      </c>
      <c r="AD107" s="85" t="str">
        <f>IF(OR(ISBLANK('!'!AJ111),ISERROR('!'!AJ111)),"",'!'!AJ111)</f>
        <v/>
      </c>
      <c r="AE107" s="85" t="str">
        <f>IF(OR(ISBLANK('!'!AK111),ISERROR('!'!AK111)),"",'!'!AK111)</f>
        <v/>
      </c>
      <c r="AF107" s="85" t="str">
        <f>IF(OR(ISBLANK('!'!AL111),ISERROR('!'!AL111)),"",'!'!AL111)</f>
        <v/>
      </c>
    </row>
    <row r="108" spans="1:32" x14ac:dyDescent="0.2">
      <c r="A108" s="85" t="str">
        <f>IF(OR(ISBLANK('!'!A112),ISERROR('!'!A112)),"",'!'!A112)</f>
        <v/>
      </c>
      <c r="B108" s="85" t="str">
        <f>IF(OR(ISBLANK('!'!B112),ISERROR('!'!B112)),"",'!'!B112)</f>
        <v/>
      </c>
      <c r="C108" s="85" t="str">
        <f>IF(OR(ISBLANK('!'!C112),ISERROR('!'!C112)),"",'!'!C112)</f>
        <v/>
      </c>
      <c r="D108" s="85" t="str">
        <f>IF(OR(ISBLANK('!'!D112),ISERROR('!'!D112)),"",'!'!D112)</f>
        <v/>
      </c>
      <c r="G108" s="221" t="str">
        <f>IF(OR(ISBLANK('!'!M111),ISERROR('!'!M111)),"",'!'!M111)</f>
        <v/>
      </c>
      <c r="H108" s="85" t="str">
        <f>IF(OR(ISBLANK('!'!N111),ISERROR('!'!N111)),"",'!'!N111)</f>
        <v/>
      </c>
      <c r="I108" s="85" t="str">
        <f>IF(OR(ISBLANK('!'!O111),ISERROR('!'!O111)),"",'!'!O111)</f>
        <v/>
      </c>
      <c r="J108" s="85" t="str">
        <f>IF(OR(ISBLANK('!'!P111),ISERROR('!'!P111)),"",'!'!P111)</f>
        <v/>
      </c>
      <c r="K108" s="85" t="str">
        <f>IF(OR(ISBLANK('!'!Q111),ISERROR('!'!Q111)),"",'!'!Q111)</f>
        <v/>
      </c>
      <c r="L108" s="85" t="str">
        <f>IF(OR(ISBLANK('!'!R111),ISERROR('!'!R111)),"",'!'!R111)</f>
        <v/>
      </c>
      <c r="M108" s="85" t="str">
        <f>IF(OR(ISBLANK('!'!S111),ISERROR('!'!S111)),"",'!'!S111)</f>
        <v/>
      </c>
      <c r="N108" s="85" t="str">
        <f>IF(OR(ISBLANK('!'!T111),ISERROR('!'!T111)),"",'!'!T111)</f>
        <v/>
      </c>
      <c r="O108" s="85" t="str">
        <f>IF(OR(ISBLANK('!'!U111),ISERROR('!'!U111)),"",'!'!U111)</f>
        <v/>
      </c>
      <c r="P108" s="85" t="str">
        <f>IF(OR(ISBLANK('!'!V111),ISERROR('!'!V111)),"",'!'!V111)</f>
        <v/>
      </c>
      <c r="Q108" s="85" t="str">
        <f>IF(OR(ISBLANK('!'!W111),ISERROR('!'!W111)),"",'!'!W111)</f>
        <v/>
      </c>
      <c r="U108" s="85" t="str">
        <f>IF(OR(ISBLANK('!'!AA112),ISERROR('!'!AA112)),"",'!'!AA112)</f>
        <v/>
      </c>
      <c r="V108" s="85" t="str">
        <f>IF(OR(ISBLANK('!'!AB112),ISERROR('!'!AB112)),"",'!'!AB112)</f>
        <v/>
      </c>
      <c r="W108" s="85" t="str">
        <f>IF(OR(ISBLANK('!'!AC112),ISERROR('!'!AC112)),"",'!'!AC112)</f>
        <v/>
      </c>
      <c r="X108" s="85" t="str">
        <f>IF(OR(ISBLANK('!'!AD112),ISERROR('!'!AD112)),"",'!'!AD112)</f>
        <v/>
      </c>
      <c r="Y108" s="85" t="str">
        <f>IF(OR(ISBLANK('!'!AE112),ISERROR('!'!AE112)),"",'!'!AE112)</f>
        <v/>
      </c>
      <c r="Z108" s="85" t="str">
        <f>IF(OR(ISBLANK('!'!AF112),ISERROR('!'!AF112)),"",'!'!AF112)</f>
        <v/>
      </c>
      <c r="AA108" s="85" t="str">
        <f>IF(OR(ISBLANK('!'!AG112),ISERROR('!'!AG112)),"",'!'!AG112)</f>
        <v/>
      </c>
      <c r="AB108" s="85" t="str">
        <f>IF(OR(ISBLANK('!'!AH112),ISERROR('!'!AH112)),"",'!'!AH112)</f>
        <v/>
      </c>
      <c r="AC108" s="85" t="str">
        <f>IF(OR(ISBLANK('!'!AI112),ISERROR('!'!AI112)),"",'!'!AI112)</f>
        <v/>
      </c>
      <c r="AD108" s="85" t="str">
        <f>IF(OR(ISBLANK('!'!AJ112),ISERROR('!'!AJ112)),"",'!'!AJ112)</f>
        <v/>
      </c>
      <c r="AE108" s="85" t="str">
        <f>IF(OR(ISBLANK('!'!AK112),ISERROR('!'!AK112)),"",'!'!AK112)</f>
        <v/>
      </c>
      <c r="AF108" s="85" t="str">
        <f>IF(OR(ISBLANK('!'!AL112),ISERROR('!'!AL112)),"",'!'!AL112)</f>
        <v/>
      </c>
    </row>
    <row r="109" spans="1:32" x14ac:dyDescent="0.2">
      <c r="A109" s="85" t="str">
        <f>IF(OR(ISBLANK('!'!A113),ISERROR('!'!A113)),"",'!'!A113)</f>
        <v/>
      </c>
      <c r="B109" s="85" t="str">
        <f>IF(OR(ISBLANK('!'!B113),ISERROR('!'!B113)),"",'!'!B113)</f>
        <v/>
      </c>
      <c r="C109" s="85" t="str">
        <f>IF(OR(ISBLANK('!'!C113),ISERROR('!'!C113)),"",'!'!C113)</f>
        <v/>
      </c>
      <c r="D109" s="85" t="str">
        <f>IF(OR(ISBLANK('!'!D113),ISERROR('!'!D113)),"",'!'!D113)</f>
        <v/>
      </c>
      <c r="G109" s="221" t="str">
        <f>IF(OR(ISBLANK('!'!M112),ISERROR('!'!M112)),"",'!'!M112)</f>
        <v/>
      </c>
      <c r="H109" s="85" t="str">
        <f>IF(OR(ISBLANK('!'!N112),ISERROR('!'!N112)),"",'!'!N112)</f>
        <v/>
      </c>
      <c r="I109" s="85" t="str">
        <f>IF(OR(ISBLANK('!'!O112),ISERROR('!'!O112)),"",'!'!O112)</f>
        <v/>
      </c>
      <c r="J109" s="85" t="str">
        <f>IF(OR(ISBLANK('!'!P112),ISERROR('!'!P112)),"",'!'!P112)</f>
        <v/>
      </c>
      <c r="K109" s="85" t="str">
        <f>IF(OR(ISBLANK('!'!Q112),ISERROR('!'!Q112)),"",'!'!Q112)</f>
        <v/>
      </c>
      <c r="L109" s="85" t="str">
        <f>IF(OR(ISBLANK('!'!R112),ISERROR('!'!R112)),"",'!'!R112)</f>
        <v/>
      </c>
      <c r="M109" s="85" t="str">
        <f>IF(OR(ISBLANK('!'!S112),ISERROR('!'!S112)),"",'!'!S112)</f>
        <v/>
      </c>
      <c r="N109" s="85" t="str">
        <f>IF(OR(ISBLANK('!'!T112),ISERROR('!'!T112)),"",'!'!T112)</f>
        <v/>
      </c>
      <c r="O109" s="85" t="str">
        <f>IF(OR(ISBLANK('!'!U112),ISERROR('!'!U112)),"",'!'!U112)</f>
        <v/>
      </c>
      <c r="P109" s="85" t="str">
        <f>IF(OR(ISBLANK('!'!V112),ISERROR('!'!V112)),"",'!'!V112)</f>
        <v/>
      </c>
      <c r="Q109" s="85" t="str">
        <f>IF(OR(ISBLANK('!'!W112),ISERROR('!'!W112)),"",'!'!W112)</f>
        <v/>
      </c>
      <c r="U109" s="85" t="str">
        <f>IF(OR(ISBLANK('!'!AA113),ISERROR('!'!AA113)),"",'!'!AA113)</f>
        <v/>
      </c>
      <c r="V109" s="85" t="str">
        <f>IF(OR(ISBLANK('!'!AB113),ISERROR('!'!AB113)),"",'!'!AB113)</f>
        <v/>
      </c>
      <c r="W109" s="85" t="str">
        <f>IF(OR(ISBLANK('!'!AC113),ISERROR('!'!AC113)),"",'!'!AC113)</f>
        <v/>
      </c>
      <c r="X109" s="85" t="str">
        <f>IF(OR(ISBLANK('!'!AD113),ISERROR('!'!AD113)),"",'!'!AD113)</f>
        <v/>
      </c>
      <c r="Y109" s="85" t="str">
        <f>IF(OR(ISBLANK('!'!AE113),ISERROR('!'!AE113)),"",'!'!AE113)</f>
        <v/>
      </c>
      <c r="Z109" s="85" t="str">
        <f>IF(OR(ISBLANK('!'!AF113),ISERROR('!'!AF113)),"",'!'!AF113)</f>
        <v/>
      </c>
      <c r="AA109" s="85" t="str">
        <f>IF(OR(ISBLANK('!'!AG113),ISERROR('!'!AG113)),"",'!'!AG113)</f>
        <v/>
      </c>
      <c r="AB109" s="85" t="str">
        <f>IF(OR(ISBLANK('!'!AH113),ISERROR('!'!AH113)),"",'!'!AH113)</f>
        <v/>
      </c>
      <c r="AC109" s="85" t="str">
        <f>IF(OR(ISBLANK('!'!AI113),ISERROR('!'!AI113)),"",'!'!AI113)</f>
        <v/>
      </c>
      <c r="AD109" s="85" t="str">
        <f>IF(OR(ISBLANK('!'!AJ113),ISERROR('!'!AJ113)),"",'!'!AJ113)</f>
        <v/>
      </c>
      <c r="AE109" s="85" t="str">
        <f>IF(OR(ISBLANK('!'!AK113),ISERROR('!'!AK113)),"",'!'!AK113)</f>
        <v/>
      </c>
      <c r="AF109" s="85" t="str">
        <f>IF(OR(ISBLANK('!'!AL113),ISERROR('!'!AL113)),"",'!'!AL113)</f>
        <v/>
      </c>
    </row>
    <row r="110" spans="1:32" x14ac:dyDescent="0.2">
      <c r="A110" s="85" t="str">
        <f>IF(OR(ISBLANK('!'!A114),ISERROR('!'!A114)),"",'!'!A114)</f>
        <v/>
      </c>
      <c r="B110" s="85" t="str">
        <f>IF(OR(ISBLANK('!'!B114),ISERROR('!'!B114)),"",'!'!B114)</f>
        <v/>
      </c>
      <c r="C110" s="85" t="str">
        <f>IF(OR(ISBLANK('!'!C114),ISERROR('!'!C114)),"",'!'!C114)</f>
        <v/>
      </c>
      <c r="D110" s="85" t="str">
        <f>IF(OR(ISBLANK('!'!D114),ISERROR('!'!D114)),"",'!'!D114)</f>
        <v/>
      </c>
      <c r="G110" s="221" t="str">
        <f>IF(OR(ISBLANK('!'!M113),ISERROR('!'!M113)),"",'!'!M113)</f>
        <v/>
      </c>
      <c r="H110" s="85" t="str">
        <f>IF(OR(ISBLANK('!'!N113),ISERROR('!'!N113)),"",'!'!N113)</f>
        <v/>
      </c>
      <c r="I110" s="85" t="str">
        <f>IF(OR(ISBLANK('!'!O113),ISERROR('!'!O113)),"",'!'!O113)</f>
        <v/>
      </c>
      <c r="J110" s="85" t="str">
        <f>IF(OR(ISBLANK('!'!P113),ISERROR('!'!P113)),"",'!'!P113)</f>
        <v/>
      </c>
      <c r="K110" s="85" t="str">
        <f>IF(OR(ISBLANK('!'!Q113),ISERROR('!'!Q113)),"",'!'!Q113)</f>
        <v/>
      </c>
      <c r="L110" s="85" t="str">
        <f>IF(OR(ISBLANK('!'!R113),ISERROR('!'!R113)),"",'!'!R113)</f>
        <v/>
      </c>
      <c r="M110" s="85" t="str">
        <f>IF(OR(ISBLANK('!'!S113),ISERROR('!'!S113)),"",'!'!S113)</f>
        <v/>
      </c>
      <c r="N110" s="85" t="str">
        <f>IF(OR(ISBLANK('!'!T113),ISERROR('!'!T113)),"",'!'!T113)</f>
        <v/>
      </c>
      <c r="O110" s="85" t="str">
        <f>IF(OR(ISBLANK('!'!U113),ISERROR('!'!U113)),"",'!'!U113)</f>
        <v/>
      </c>
      <c r="P110" s="85" t="str">
        <f>IF(OR(ISBLANK('!'!V113),ISERROR('!'!V113)),"",'!'!V113)</f>
        <v/>
      </c>
      <c r="Q110" s="85" t="str">
        <f>IF(OR(ISBLANK('!'!W113),ISERROR('!'!W113)),"",'!'!W113)</f>
        <v/>
      </c>
      <c r="U110" s="85" t="str">
        <f>IF(OR(ISBLANK('!'!AA114),ISERROR('!'!AA114)),"",'!'!AA114)</f>
        <v/>
      </c>
      <c r="V110" s="85" t="str">
        <f>IF(OR(ISBLANK('!'!AB114),ISERROR('!'!AB114)),"",'!'!AB114)</f>
        <v/>
      </c>
      <c r="W110" s="85" t="str">
        <f>IF(OR(ISBLANK('!'!AC114),ISERROR('!'!AC114)),"",'!'!AC114)</f>
        <v/>
      </c>
      <c r="X110" s="85" t="str">
        <f>IF(OR(ISBLANK('!'!AD114),ISERROR('!'!AD114)),"",'!'!AD114)</f>
        <v/>
      </c>
      <c r="Y110" s="85" t="str">
        <f>IF(OR(ISBLANK('!'!AE114),ISERROR('!'!AE114)),"",'!'!AE114)</f>
        <v/>
      </c>
      <c r="Z110" s="85" t="str">
        <f>IF(OR(ISBLANK('!'!AF114),ISERROR('!'!AF114)),"",'!'!AF114)</f>
        <v/>
      </c>
      <c r="AA110" s="85" t="str">
        <f>IF(OR(ISBLANK('!'!AG114),ISERROR('!'!AG114)),"",'!'!AG114)</f>
        <v/>
      </c>
      <c r="AB110" s="85" t="str">
        <f>IF(OR(ISBLANK('!'!AH114),ISERROR('!'!AH114)),"",'!'!AH114)</f>
        <v/>
      </c>
      <c r="AC110" s="85" t="str">
        <f>IF(OR(ISBLANK('!'!AI114),ISERROR('!'!AI114)),"",'!'!AI114)</f>
        <v/>
      </c>
      <c r="AD110" s="85" t="str">
        <f>IF(OR(ISBLANK('!'!AJ114),ISERROR('!'!AJ114)),"",'!'!AJ114)</f>
        <v/>
      </c>
      <c r="AE110" s="85" t="str">
        <f>IF(OR(ISBLANK('!'!AK114),ISERROR('!'!AK114)),"",'!'!AK114)</f>
        <v/>
      </c>
      <c r="AF110" s="85" t="str">
        <f>IF(OR(ISBLANK('!'!AL114),ISERROR('!'!AL114)),"",'!'!AL114)</f>
        <v/>
      </c>
    </row>
    <row r="111" spans="1:32" x14ac:dyDescent="0.2">
      <c r="A111" s="85" t="str">
        <f>IF(OR(ISBLANK('!'!A115),ISERROR('!'!A115)),"",'!'!A115)</f>
        <v/>
      </c>
      <c r="B111" s="85" t="str">
        <f>IF(OR(ISBLANK('!'!B115),ISERROR('!'!B115)),"",'!'!B115)</f>
        <v/>
      </c>
      <c r="C111" s="85" t="str">
        <f>IF(OR(ISBLANK('!'!C115),ISERROR('!'!C115)),"",'!'!C115)</f>
        <v/>
      </c>
      <c r="D111" s="85" t="str">
        <f>IF(OR(ISBLANK('!'!D115),ISERROR('!'!D115)),"",'!'!D115)</f>
        <v/>
      </c>
      <c r="G111" s="221" t="str">
        <f>IF(OR(ISBLANK('!'!M114),ISERROR('!'!M114)),"",'!'!M114)</f>
        <v/>
      </c>
      <c r="H111" s="85" t="str">
        <f>IF(OR(ISBLANK('!'!N114),ISERROR('!'!N114)),"",'!'!N114)</f>
        <v/>
      </c>
      <c r="I111" s="85" t="str">
        <f>IF(OR(ISBLANK('!'!O114),ISERROR('!'!O114)),"",'!'!O114)</f>
        <v/>
      </c>
      <c r="J111" s="85" t="str">
        <f>IF(OR(ISBLANK('!'!P114),ISERROR('!'!P114)),"",'!'!P114)</f>
        <v/>
      </c>
      <c r="K111" s="85" t="str">
        <f>IF(OR(ISBLANK('!'!Q114),ISERROR('!'!Q114)),"",'!'!Q114)</f>
        <v/>
      </c>
      <c r="L111" s="85" t="str">
        <f>IF(OR(ISBLANK('!'!R114),ISERROR('!'!R114)),"",'!'!R114)</f>
        <v/>
      </c>
      <c r="M111" s="85" t="str">
        <f>IF(OR(ISBLANK('!'!S114),ISERROR('!'!S114)),"",'!'!S114)</f>
        <v/>
      </c>
      <c r="N111" s="85" t="str">
        <f>IF(OR(ISBLANK('!'!T114),ISERROR('!'!T114)),"",'!'!T114)</f>
        <v/>
      </c>
      <c r="O111" s="85" t="str">
        <f>IF(OR(ISBLANK('!'!U114),ISERROR('!'!U114)),"",'!'!U114)</f>
        <v/>
      </c>
      <c r="P111" s="85" t="str">
        <f>IF(OR(ISBLANK('!'!V114),ISERROR('!'!V114)),"",'!'!V114)</f>
        <v/>
      </c>
      <c r="Q111" s="85" t="str">
        <f>IF(OR(ISBLANK('!'!W114),ISERROR('!'!W114)),"",'!'!W114)</f>
        <v/>
      </c>
      <c r="U111" s="85" t="str">
        <f>IF(OR(ISBLANK('!'!AA115),ISERROR('!'!AA115)),"",'!'!AA115)</f>
        <v/>
      </c>
      <c r="V111" s="85" t="str">
        <f>IF(OR(ISBLANK('!'!AB115),ISERROR('!'!AB115)),"",'!'!AB115)</f>
        <v/>
      </c>
      <c r="W111" s="85" t="str">
        <f>IF(OR(ISBLANK('!'!AC115),ISERROR('!'!AC115)),"",'!'!AC115)</f>
        <v/>
      </c>
      <c r="X111" s="85" t="str">
        <f>IF(OR(ISBLANK('!'!AD115),ISERROR('!'!AD115)),"",'!'!AD115)</f>
        <v/>
      </c>
      <c r="Y111" s="85" t="str">
        <f>IF(OR(ISBLANK('!'!AE115),ISERROR('!'!AE115)),"",'!'!AE115)</f>
        <v/>
      </c>
      <c r="Z111" s="85" t="str">
        <f>IF(OR(ISBLANK('!'!AF115),ISERROR('!'!AF115)),"",'!'!AF115)</f>
        <v/>
      </c>
      <c r="AA111" s="85" t="str">
        <f>IF(OR(ISBLANK('!'!AG115),ISERROR('!'!AG115)),"",'!'!AG115)</f>
        <v/>
      </c>
      <c r="AB111" s="85" t="str">
        <f>IF(OR(ISBLANK('!'!AH115),ISERROR('!'!AH115)),"",'!'!AH115)</f>
        <v/>
      </c>
      <c r="AC111" s="85" t="str">
        <f>IF(OR(ISBLANK('!'!AI115),ISERROR('!'!AI115)),"",'!'!AI115)</f>
        <v/>
      </c>
      <c r="AD111" s="85" t="str">
        <f>IF(OR(ISBLANK('!'!AJ115),ISERROR('!'!AJ115)),"",'!'!AJ115)</f>
        <v/>
      </c>
      <c r="AE111" s="85" t="str">
        <f>IF(OR(ISBLANK('!'!AK115),ISERROR('!'!AK115)),"",'!'!AK115)</f>
        <v/>
      </c>
      <c r="AF111" s="85" t="str">
        <f>IF(OR(ISBLANK('!'!AL115),ISERROR('!'!AL115)),"",'!'!AL115)</f>
        <v/>
      </c>
    </row>
    <row r="112" spans="1:32" x14ac:dyDescent="0.2">
      <c r="A112" s="85" t="str">
        <f>IF(OR(ISBLANK('!'!A116),ISERROR('!'!A116)),"",'!'!A116)</f>
        <v/>
      </c>
      <c r="B112" s="85" t="str">
        <f>IF(OR(ISBLANK('!'!B116),ISERROR('!'!B116)),"",'!'!B116)</f>
        <v/>
      </c>
      <c r="C112" s="85" t="str">
        <f>IF(OR(ISBLANK('!'!C116),ISERROR('!'!C116)),"",'!'!C116)</f>
        <v/>
      </c>
      <c r="D112" s="85" t="str">
        <f>IF(OR(ISBLANK('!'!D116),ISERROR('!'!D116)),"",'!'!D116)</f>
        <v/>
      </c>
      <c r="G112" s="221" t="str">
        <f>IF(OR(ISBLANK('!'!M115),ISERROR('!'!M115)),"",'!'!M115)</f>
        <v/>
      </c>
      <c r="H112" s="85" t="str">
        <f>IF(OR(ISBLANK('!'!N115),ISERROR('!'!N115)),"",'!'!N115)</f>
        <v/>
      </c>
      <c r="I112" s="85" t="str">
        <f>IF(OR(ISBLANK('!'!O115),ISERROR('!'!O115)),"",'!'!O115)</f>
        <v/>
      </c>
      <c r="J112" s="85" t="str">
        <f>IF(OR(ISBLANK('!'!P115),ISERROR('!'!P115)),"",'!'!P115)</f>
        <v/>
      </c>
      <c r="K112" s="85" t="str">
        <f>IF(OR(ISBLANK('!'!Q115),ISERROR('!'!Q115)),"",'!'!Q115)</f>
        <v/>
      </c>
      <c r="L112" s="85" t="str">
        <f>IF(OR(ISBLANK('!'!R115),ISERROR('!'!R115)),"",'!'!R115)</f>
        <v/>
      </c>
      <c r="M112" s="85" t="str">
        <f>IF(OR(ISBLANK('!'!S115),ISERROR('!'!S115)),"",'!'!S115)</f>
        <v/>
      </c>
      <c r="N112" s="85" t="str">
        <f>IF(OR(ISBLANK('!'!T115),ISERROR('!'!T115)),"",'!'!T115)</f>
        <v/>
      </c>
      <c r="O112" s="85" t="str">
        <f>IF(OR(ISBLANK('!'!U115),ISERROR('!'!U115)),"",'!'!U115)</f>
        <v/>
      </c>
      <c r="P112" s="85" t="str">
        <f>IF(OR(ISBLANK('!'!V115),ISERROR('!'!V115)),"",'!'!V115)</f>
        <v/>
      </c>
      <c r="Q112" s="85" t="str">
        <f>IF(OR(ISBLANK('!'!W115),ISERROR('!'!W115)),"",'!'!W115)</f>
        <v/>
      </c>
      <c r="U112" s="85" t="str">
        <f>IF(OR(ISBLANK('!'!AA116),ISERROR('!'!AA116)),"",'!'!AA116)</f>
        <v/>
      </c>
      <c r="V112" s="85" t="str">
        <f>IF(OR(ISBLANK('!'!AB116),ISERROR('!'!AB116)),"",'!'!AB116)</f>
        <v/>
      </c>
      <c r="W112" s="85" t="str">
        <f>IF(OR(ISBLANK('!'!AC116),ISERROR('!'!AC116)),"",'!'!AC116)</f>
        <v/>
      </c>
      <c r="X112" s="85" t="str">
        <f>IF(OR(ISBLANK('!'!AD116),ISERROR('!'!AD116)),"",'!'!AD116)</f>
        <v/>
      </c>
      <c r="Y112" s="85" t="str">
        <f>IF(OR(ISBLANK('!'!AE116),ISERROR('!'!AE116)),"",'!'!AE116)</f>
        <v/>
      </c>
      <c r="Z112" s="85" t="str">
        <f>IF(OR(ISBLANK('!'!AF116),ISERROR('!'!AF116)),"",'!'!AF116)</f>
        <v/>
      </c>
      <c r="AA112" s="85" t="str">
        <f>IF(OR(ISBLANK('!'!AG116),ISERROR('!'!AG116)),"",'!'!AG116)</f>
        <v/>
      </c>
      <c r="AB112" s="85" t="str">
        <f>IF(OR(ISBLANK('!'!AH116),ISERROR('!'!AH116)),"",'!'!AH116)</f>
        <v/>
      </c>
      <c r="AC112" s="85" t="str">
        <f>IF(OR(ISBLANK('!'!AI116),ISERROR('!'!AI116)),"",'!'!AI116)</f>
        <v/>
      </c>
      <c r="AD112" s="85" t="str">
        <f>IF(OR(ISBLANK('!'!AJ116),ISERROR('!'!AJ116)),"",'!'!AJ116)</f>
        <v/>
      </c>
      <c r="AE112" s="85" t="str">
        <f>IF(OR(ISBLANK('!'!AK116),ISERROR('!'!AK116)),"",'!'!AK116)</f>
        <v/>
      </c>
      <c r="AF112" s="85" t="str">
        <f>IF(OR(ISBLANK('!'!AL116),ISERROR('!'!AL116)),"",'!'!AL116)</f>
        <v/>
      </c>
    </row>
    <row r="113" spans="1:32" x14ac:dyDescent="0.2">
      <c r="A113" s="85" t="str">
        <f>IF(OR(ISBLANK('!'!A117),ISERROR('!'!A117)),"",'!'!A117)</f>
        <v/>
      </c>
      <c r="B113" s="85" t="str">
        <f>IF(OR(ISBLANK('!'!B117),ISERROR('!'!B117)),"",'!'!B117)</f>
        <v/>
      </c>
      <c r="C113" s="85" t="str">
        <f>IF(OR(ISBLANK('!'!C117),ISERROR('!'!C117)),"",'!'!C117)</f>
        <v/>
      </c>
      <c r="D113" s="85" t="str">
        <f>IF(OR(ISBLANK('!'!D117),ISERROR('!'!D117)),"",'!'!D117)</f>
        <v/>
      </c>
      <c r="G113" s="221" t="str">
        <f>IF(OR(ISBLANK('!'!M116),ISERROR('!'!M116)),"",'!'!M116)</f>
        <v/>
      </c>
      <c r="H113" s="85" t="str">
        <f>IF(OR(ISBLANK('!'!N116),ISERROR('!'!N116)),"",'!'!N116)</f>
        <v/>
      </c>
      <c r="I113" s="85" t="str">
        <f>IF(OR(ISBLANK('!'!O116),ISERROR('!'!O116)),"",'!'!O116)</f>
        <v/>
      </c>
      <c r="J113" s="85" t="str">
        <f>IF(OR(ISBLANK('!'!P116),ISERROR('!'!P116)),"",'!'!P116)</f>
        <v/>
      </c>
      <c r="K113" s="85" t="str">
        <f>IF(OR(ISBLANK('!'!Q116),ISERROR('!'!Q116)),"",'!'!Q116)</f>
        <v/>
      </c>
      <c r="L113" s="85" t="str">
        <f>IF(OR(ISBLANK('!'!R116),ISERROR('!'!R116)),"",'!'!R116)</f>
        <v/>
      </c>
      <c r="M113" s="85" t="str">
        <f>IF(OR(ISBLANK('!'!S116),ISERROR('!'!S116)),"",'!'!S116)</f>
        <v/>
      </c>
      <c r="N113" s="85" t="str">
        <f>IF(OR(ISBLANK('!'!T116),ISERROR('!'!T116)),"",'!'!T116)</f>
        <v/>
      </c>
      <c r="O113" s="85" t="str">
        <f>IF(OR(ISBLANK('!'!U116),ISERROR('!'!U116)),"",'!'!U116)</f>
        <v/>
      </c>
      <c r="P113" s="85" t="str">
        <f>IF(OR(ISBLANK('!'!V116),ISERROR('!'!V116)),"",'!'!V116)</f>
        <v/>
      </c>
      <c r="Q113" s="85" t="str">
        <f>IF(OR(ISBLANK('!'!W116),ISERROR('!'!W116)),"",'!'!W116)</f>
        <v/>
      </c>
      <c r="U113" s="85" t="str">
        <f>IF(OR(ISBLANK('!'!AA117),ISERROR('!'!AA117)),"",'!'!AA117)</f>
        <v/>
      </c>
      <c r="V113" s="85" t="str">
        <f>IF(OR(ISBLANK('!'!AB117),ISERROR('!'!AB117)),"",'!'!AB117)</f>
        <v/>
      </c>
      <c r="W113" s="85" t="str">
        <f>IF(OR(ISBLANK('!'!AC117),ISERROR('!'!AC117)),"",'!'!AC117)</f>
        <v/>
      </c>
      <c r="X113" s="85" t="str">
        <f>IF(OR(ISBLANK('!'!AD117),ISERROR('!'!AD117)),"",'!'!AD117)</f>
        <v/>
      </c>
      <c r="Y113" s="85" t="str">
        <f>IF(OR(ISBLANK('!'!AE117),ISERROR('!'!AE117)),"",'!'!AE117)</f>
        <v/>
      </c>
      <c r="Z113" s="85" t="str">
        <f>IF(OR(ISBLANK('!'!AF117),ISERROR('!'!AF117)),"",'!'!AF117)</f>
        <v/>
      </c>
      <c r="AA113" s="85" t="str">
        <f>IF(OR(ISBLANK('!'!AG117),ISERROR('!'!AG117)),"",'!'!AG117)</f>
        <v/>
      </c>
      <c r="AB113" s="85" t="str">
        <f>IF(OR(ISBLANK('!'!AH117),ISERROR('!'!AH117)),"",'!'!AH117)</f>
        <v/>
      </c>
      <c r="AC113" s="85" t="str">
        <f>IF(OR(ISBLANK('!'!AI117),ISERROR('!'!AI117)),"",'!'!AI117)</f>
        <v/>
      </c>
      <c r="AD113" s="85" t="str">
        <f>IF(OR(ISBLANK('!'!AJ117),ISERROR('!'!AJ117)),"",'!'!AJ117)</f>
        <v/>
      </c>
      <c r="AE113" s="85" t="str">
        <f>IF(OR(ISBLANK('!'!AK117),ISERROR('!'!AK117)),"",'!'!AK117)</f>
        <v/>
      </c>
      <c r="AF113" s="85" t="str">
        <f>IF(OR(ISBLANK('!'!AL117),ISERROR('!'!AL117)),"",'!'!AL117)</f>
        <v/>
      </c>
    </row>
    <row r="114" spans="1:32" x14ac:dyDescent="0.2">
      <c r="A114" s="85" t="str">
        <f>IF(OR(ISBLANK('!'!A118),ISERROR('!'!A118)),"",'!'!A118)</f>
        <v/>
      </c>
      <c r="B114" s="85" t="str">
        <f>IF(OR(ISBLANK('!'!B118),ISERROR('!'!B118)),"",'!'!B118)</f>
        <v/>
      </c>
      <c r="C114" s="85" t="str">
        <f>IF(OR(ISBLANK('!'!C118),ISERROR('!'!C118)),"",'!'!C118)</f>
        <v/>
      </c>
      <c r="D114" s="85" t="str">
        <f>IF(OR(ISBLANK('!'!D118),ISERROR('!'!D118)),"",'!'!D118)</f>
        <v/>
      </c>
      <c r="G114" s="221" t="str">
        <f>IF(OR(ISBLANK('!'!M117),ISERROR('!'!M117)),"",'!'!M117)</f>
        <v/>
      </c>
      <c r="H114" s="85" t="str">
        <f>IF(OR(ISBLANK('!'!N117),ISERROR('!'!N117)),"",'!'!N117)</f>
        <v/>
      </c>
      <c r="I114" s="85" t="str">
        <f>IF(OR(ISBLANK('!'!O117),ISERROR('!'!O117)),"",'!'!O117)</f>
        <v/>
      </c>
      <c r="J114" s="85" t="str">
        <f>IF(OR(ISBLANK('!'!P117),ISERROR('!'!P117)),"",'!'!P117)</f>
        <v/>
      </c>
      <c r="K114" s="85" t="str">
        <f>IF(OR(ISBLANK('!'!Q117),ISERROR('!'!Q117)),"",'!'!Q117)</f>
        <v/>
      </c>
      <c r="L114" s="85" t="str">
        <f>IF(OR(ISBLANK('!'!R117),ISERROR('!'!R117)),"",'!'!R117)</f>
        <v/>
      </c>
      <c r="M114" s="85" t="str">
        <f>IF(OR(ISBLANK('!'!S117),ISERROR('!'!S117)),"",'!'!S117)</f>
        <v/>
      </c>
      <c r="N114" s="85" t="str">
        <f>IF(OR(ISBLANK('!'!T117),ISERROR('!'!T117)),"",'!'!T117)</f>
        <v/>
      </c>
      <c r="O114" s="85" t="str">
        <f>IF(OR(ISBLANK('!'!U117),ISERROR('!'!U117)),"",'!'!U117)</f>
        <v/>
      </c>
      <c r="P114" s="85" t="str">
        <f>IF(OR(ISBLANK('!'!V117),ISERROR('!'!V117)),"",'!'!V117)</f>
        <v/>
      </c>
      <c r="Q114" s="85" t="str">
        <f>IF(OR(ISBLANK('!'!W117),ISERROR('!'!W117)),"",'!'!W117)</f>
        <v/>
      </c>
      <c r="U114" s="85" t="str">
        <f>IF(OR(ISBLANK('!'!AA118),ISERROR('!'!AA118)),"",'!'!AA118)</f>
        <v/>
      </c>
      <c r="V114" s="85" t="str">
        <f>IF(OR(ISBLANK('!'!AB118),ISERROR('!'!AB118)),"",'!'!AB118)</f>
        <v/>
      </c>
      <c r="W114" s="85" t="str">
        <f>IF(OR(ISBLANK('!'!AC118),ISERROR('!'!AC118)),"",'!'!AC118)</f>
        <v/>
      </c>
      <c r="X114" s="85" t="str">
        <f>IF(OR(ISBLANK('!'!AD118),ISERROR('!'!AD118)),"",'!'!AD118)</f>
        <v/>
      </c>
      <c r="Y114" s="85" t="str">
        <f>IF(OR(ISBLANK('!'!AE118),ISERROR('!'!AE118)),"",'!'!AE118)</f>
        <v/>
      </c>
      <c r="Z114" s="85" t="str">
        <f>IF(OR(ISBLANK('!'!AF118),ISERROR('!'!AF118)),"",'!'!AF118)</f>
        <v/>
      </c>
      <c r="AA114" s="85" t="str">
        <f>IF(OR(ISBLANK('!'!AG118),ISERROR('!'!AG118)),"",'!'!AG118)</f>
        <v/>
      </c>
      <c r="AB114" s="85" t="str">
        <f>IF(OR(ISBLANK('!'!AH118),ISERROR('!'!AH118)),"",'!'!AH118)</f>
        <v/>
      </c>
      <c r="AC114" s="85" t="str">
        <f>IF(OR(ISBLANK('!'!AI118),ISERROR('!'!AI118)),"",'!'!AI118)</f>
        <v/>
      </c>
      <c r="AD114" s="85" t="str">
        <f>IF(OR(ISBLANK('!'!AJ118),ISERROR('!'!AJ118)),"",'!'!AJ118)</f>
        <v/>
      </c>
      <c r="AE114" s="85" t="str">
        <f>IF(OR(ISBLANK('!'!AK118),ISERROR('!'!AK118)),"",'!'!AK118)</f>
        <v/>
      </c>
      <c r="AF114" s="85" t="str">
        <f>IF(OR(ISBLANK('!'!AL118),ISERROR('!'!AL118)),"",'!'!AL118)</f>
        <v/>
      </c>
    </row>
    <row r="115" spans="1:32" x14ac:dyDescent="0.2">
      <c r="A115" s="85" t="str">
        <f>IF(OR(ISBLANK('!'!A119),ISERROR('!'!A119)),"",'!'!A119)</f>
        <v/>
      </c>
      <c r="B115" s="85" t="str">
        <f>IF(OR(ISBLANK('!'!B119),ISERROR('!'!B119)),"",'!'!B119)</f>
        <v/>
      </c>
      <c r="C115" s="85" t="str">
        <f>IF(OR(ISBLANK('!'!C119),ISERROR('!'!C119)),"",'!'!C119)</f>
        <v/>
      </c>
      <c r="D115" s="85" t="str">
        <f>IF(OR(ISBLANK('!'!D119),ISERROR('!'!D119)),"",'!'!D119)</f>
        <v/>
      </c>
      <c r="G115" s="221" t="str">
        <f>IF(OR(ISBLANK('!'!M118),ISERROR('!'!M118)),"",'!'!M118)</f>
        <v/>
      </c>
      <c r="H115" s="85" t="str">
        <f>IF(OR(ISBLANK('!'!N118),ISERROR('!'!N118)),"",'!'!N118)</f>
        <v/>
      </c>
      <c r="I115" s="85" t="str">
        <f>IF(OR(ISBLANK('!'!O118),ISERROR('!'!O118)),"",'!'!O118)</f>
        <v/>
      </c>
      <c r="J115" s="85" t="str">
        <f>IF(OR(ISBLANK('!'!P118),ISERROR('!'!P118)),"",'!'!P118)</f>
        <v/>
      </c>
      <c r="K115" s="85" t="str">
        <f>IF(OR(ISBLANK('!'!Q118),ISERROR('!'!Q118)),"",'!'!Q118)</f>
        <v/>
      </c>
      <c r="L115" s="85" t="str">
        <f>IF(OR(ISBLANK('!'!R118),ISERROR('!'!R118)),"",'!'!R118)</f>
        <v/>
      </c>
      <c r="M115" s="85" t="str">
        <f>IF(OR(ISBLANK('!'!S118),ISERROR('!'!S118)),"",'!'!S118)</f>
        <v/>
      </c>
      <c r="N115" s="85" t="str">
        <f>IF(OR(ISBLANK('!'!T118),ISERROR('!'!T118)),"",'!'!T118)</f>
        <v/>
      </c>
      <c r="O115" s="85" t="str">
        <f>IF(OR(ISBLANK('!'!U118),ISERROR('!'!U118)),"",'!'!U118)</f>
        <v/>
      </c>
      <c r="P115" s="85" t="str">
        <f>IF(OR(ISBLANK('!'!V118),ISERROR('!'!V118)),"",'!'!V118)</f>
        <v/>
      </c>
      <c r="Q115" s="85" t="str">
        <f>IF(OR(ISBLANK('!'!W118),ISERROR('!'!W118)),"",'!'!W118)</f>
        <v/>
      </c>
      <c r="U115" s="85" t="str">
        <f>IF(OR(ISBLANK('!'!AA119),ISERROR('!'!AA119)),"",'!'!AA119)</f>
        <v/>
      </c>
      <c r="V115" s="85" t="str">
        <f>IF(OR(ISBLANK('!'!AB119),ISERROR('!'!AB119)),"",'!'!AB119)</f>
        <v/>
      </c>
      <c r="W115" s="85" t="str">
        <f>IF(OR(ISBLANK('!'!AC119),ISERROR('!'!AC119)),"",'!'!AC119)</f>
        <v/>
      </c>
      <c r="X115" s="85" t="str">
        <f>IF(OR(ISBLANK('!'!AD119),ISERROR('!'!AD119)),"",'!'!AD119)</f>
        <v/>
      </c>
      <c r="Y115" s="85" t="str">
        <f>IF(OR(ISBLANK('!'!AE119),ISERROR('!'!AE119)),"",'!'!AE119)</f>
        <v/>
      </c>
      <c r="Z115" s="85" t="str">
        <f>IF(OR(ISBLANK('!'!AF119),ISERROR('!'!AF119)),"",'!'!AF119)</f>
        <v/>
      </c>
      <c r="AA115" s="85" t="str">
        <f>IF(OR(ISBLANK('!'!AG119),ISERROR('!'!AG119)),"",'!'!AG119)</f>
        <v/>
      </c>
      <c r="AB115" s="85" t="str">
        <f>IF(OR(ISBLANK('!'!AH119),ISERROR('!'!AH119)),"",'!'!AH119)</f>
        <v/>
      </c>
      <c r="AC115" s="85" t="str">
        <f>IF(OR(ISBLANK('!'!AI119),ISERROR('!'!AI119)),"",'!'!AI119)</f>
        <v/>
      </c>
      <c r="AD115" s="85" t="str">
        <f>IF(OR(ISBLANK('!'!AJ119),ISERROR('!'!AJ119)),"",'!'!AJ119)</f>
        <v/>
      </c>
      <c r="AE115" s="85" t="str">
        <f>IF(OR(ISBLANK('!'!AK119),ISERROR('!'!AK119)),"",'!'!AK119)</f>
        <v/>
      </c>
      <c r="AF115" s="85" t="str">
        <f>IF(OR(ISBLANK('!'!AL119),ISERROR('!'!AL119)),"",'!'!AL119)</f>
        <v/>
      </c>
    </row>
    <row r="116" spans="1:32" x14ac:dyDescent="0.2">
      <c r="A116" s="85" t="str">
        <f>IF(OR(ISBLANK('!'!A120),ISERROR('!'!A120)),"",'!'!A120)</f>
        <v/>
      </c>
      <c r="B116" s="85" t="str">
        <f>IF(OR(ISBLANK('!'!B120),ISERROR('!'!B120)),"",'!'!B120)</f>
        <v/>
      </c>
      <c r="C116" s="85" t="str">
        <f>IF(OR(ISBLANK('!'!C120),ISERROR('!'!C120)),"",'!'!C120)</f>
        <v/>
      </c>
      <c r="D116" s="85" t="str">
        <f>IF(OR(ISBLANK('!'!D120),ISERROR('!'!D120)),"",'!'!D120)</f>
        <v/>
      </c>
      <c r="G116" s="221" t="str">
        <f>IF(OR(ISBLANK('!'!M119),ISERROR('!'!M119)),"",'!'!M119)</f>
        <v/>
      </c>
      <c r="H116" s="85" t="str">
        <f>IF(OR(ISBLANK('!'!N119),ISERROR('!'!N119)),"",'!'!N119)</f>
        <v/>
      </c>
      <c r="I116" s="85" t="str">
        <f>IF(OR(ISBLANK('!'!O119),ISERROR('!'!O119)),"",'!'!O119)</f>
        <v/>
      </c>
      <c r="J116" s="85" t="str">
        <f>IF(OR(ISBLANK('!'!P119),ISERROR('!'!P119)),"",'!'!P119)</f>
        <v/>
      </c>
      <c r="K116" s="85" t="str">
        <f>IF(OR(ISBLANK('!'!Q119),ISERROR('!'!Q119)),"",'!'!Q119)</f>
        <v/>
      </c>
      <c r="L116" s="85" t="str">
        <f>IF(OR(ISBLANK('!'!R119),ISERROR('!'!R119)),"",'!'!R119)</f>
        <v/>
      </c>
      <c r="M116" s="85" t="str">
        <f>IF(OR(ISBLANK('!'!S119),ISERROR('!'!S119)),"",'!'!S119)</f>
        <v/>
      </c>
      <c r="N116" s="85" t="str">
        <f>IF(OR(ISBLANK('!'!T119),ISERROR('!'!T119)),"",'!'!T119)</f>
        <v/>
      </c>
      <c r="O116" s="85" t="str">
        <f>IF(OR(ISBLANK('!'!U119),ISERROR('!'!U119)),"",'!'!U119)</f>
        <v/>
      </c>
      <c r="P116" s="85" t="str">
        <f>IF(OR(ISBLANK('!'!V119),ISERROR('!'!V119)),"",'!'!V119)</f>
        <v/>
      </c>
      <c r="Q116" s="85" t="str">
        <f>IF(OR(ISBLANK('!'!W119),ISERROR('!'!W119)),"",'!'!W119)</f>
        <v/>
      </c>
      <c r="U116" s="85" t="str">
        <f>IF(OR(ISBLANK('!'!AA120),ISERROR('!'!AA120)),"",'!'!AA120)</f>
        <v/>
      </c>
      <c r="V116" s="85" t="str">
        <f>IF(OR(ISBLANK('!'!AB120),ISERROR('!'!AB120)),"",'!'!AB120)</f>
        <v/>
      </c>
      <c r="W116" s="85" t="str">
        <f>IF(OR(ISBLANK('!'!AC120),ISERROR('!'!AC120)),"",'!'!AC120)</f>
        <v/>
      </c>
      <c r="X116" s="85" t="str">
        <f>IF(OR(ISBLANK('!'!AD120),ISERROR('!'!AD120)),"",'!'!AD120)</f>
        <v/>
      </c>
      <c r="Y116" s="85" t="str">
        <f>IF(OR(ISBLANK('!'!AE120),ISERROR('!'!AE120)),"",'!'!AE120)</f>
        <v/>
      </c>
      <c r="Z116" s="85" t="str">
        <f>IF(OR(ISBLANK('!'!AF120),ISERROR('!'!AF120)),"",'!'!AF120)</f>
        <v/>
      </c>
      <c r="AA116" s="85" t="str">
        <f>IF(OR(ISBLANK('!'!AG120),ISERROR('!'!AG120)),"",'!'!AG120)</f>
        <v/>
      </c>
      <c r="AB116" s="85" t="str">
        <f>IF(OR(ISBLANK('!'!AH120),ISERROR('!'!AH120)),"",'!'!AH120)</f>
        <v/>
      </c>
      <c r="AC116" s="85" t="str">
        <f>IF(OR(ISBLANK('!'!AI120),ISERROR('!'!AI120)),"",'!'!AI120)</f>
        <v/>
      </c>
      <c r="AD116" s="85" t="str">
        <f>IF(OR(ISBLANK('!'!AJ120),ISERROR('!'!AJ120)),"",'!'!AJ120)</f>
        <v/>
      </c>
      <c r="AE116" s="85" t="str">
        <f>IF(OR(ISBLANK('!'!AK120),ISERROR('!'!AK120)),"",'!'!AK120)</f>
        <v/>
      </c>
      <c r="AF116" s="85" t="str">
        <f>IF(OR(ISBLANK('!'!AL120),ISERROR('!'!AL120)),"",'!'!AL120)</f>
        <v/>
      </c>
    </row>
    <row r="117" spans="1:32" x14ac:dyDescent="0.2">
      <c r="A117" s="85" t="str">
        <f>IF(OR(ISBLANK('!'!A121),ISERROR('!'!A121)),"",'!'!A121)</f>
        <v/>
      </c>
      <c r="B117" s="85" t="str">
        <f>IF(OR(ISBLANK('!'!B121),ISERROR('!'!B121)),"",'!'!B121)</f>
        <v/>
      </c>
      <c r="C117" s="85" t="str">
        <f>IF(OR(ISBLANK('!'!C121),ISERROR('!'!C121)),"",'!'!C121)</f>
        <v/>
      </c>
      <c r="D117" s="85" t="str">
        <f>IF(OR(ISBLANK('!'!D121),ISERROR('!'!D121)),"",'!'!D121)</f>
        <v/>
      </c>
      <c r="G117" s="221" t="str">
        <f>IF(OR(ISBLANK('!'!M120),ISERROR('!'!M120)),"",'!'!M120)</f>
        <v/>
      </c>
      <c r="H117" s="85" t="str">
        <f>IF(OR(ISBLANK('!'!N120),ISERROR('!'!N120)),"",'!'!N120)</f>
        <v/>
      </c>
      <c r="I117" s="85" t="str">
        <f>IF(OR(ISBLANK('!'!O120),ISERROR('!'!O120)),"",'!'!O120)</f>
        <v/>
      </c>
      <c r="J117" s="85" t="str">
        <f>IF(OR(ISBLANK('!'!P120),ISERROR('!'!P120)),"",'!'!P120)</f>
        <v/>
      </c>
      <c r="K117" s="85" t="str">
        <f>IF(OR(ISBLANK('!'!Q120),ISERROR('!'!Q120)),"",'!'!Q120)</f>
        <v/>
      </c>
      <c r="L117" s="85" t="str">
        <f>IF(OR(ISBLANK('!'!R120),ISERROR('!'!R120)),"",'!'!R120)</f>
        <v/>
      </c>
      <c r="M117" s="85" t="str">
        <f>IF(OR(ISBLANK('!'!S120),ISERROR('!'!S120)),"",'!'!S120)</f>
        <v/>
      </c>
      <c r="N117" s="85" t="str">
        <f>IF(OR(ISBLANK('!'!T120),ISERROR('!'!T120)),"",'!'!T120)</f>
        <v/>
      </c>
      <c r="O117" s="85" t="str">
        <f>IF(OR(ISBLANK('!'!U120),ISERROR('!'!U120)),"",'!'!U120)</f>
        <v/>
      </c>
      <c r="P117" s="85" t="str">
        <f>IF(OR(ISBLANK('!'!V120),ISERROR('!'!V120)),"",'!'!V120)</f>
        <v/>
      </c>
      <c r="Q117" s="85" t="str">
        <f>IF(OR(ISBLANK('!'!W120),ISERROR('!'!W120)),"",'!'!W120)</f>
        <v/>
      </c>
      <c r="U117" s="85" t="str">
        <f>IF(OR(ISBLANK('!'!AA121),ISERROR('!'!AA121)),"",'!'!AA121)</f>
        <v/>
      </c>
      <c r="V117" s="85" t="str">
        <f>IF(OR(ISBLANK('!'!AB121),ISERROR('!'!AB121)),"",'!'!AB121)</f>
        <v/>
      </c>
      <c r="W117" s="85" t="str">
        <f>IF(OR(ISBLANK('!'!AC121),ISERROR('!'!AC121)),"",'!'!AC121)</f>
        <v/>
      </c>
      <c r="X117" s="85" t="str">
        <f>IF(OR(ISBLANK('!'!AD121),ISERROR('!'!AD121)),"",'!'!AD121)</f>
        <v/>
      </c>
      <c r="Y117" s="85" t="str">
        <f>IF(OR(ISBLANK('!'!AE121),ISERROR('!'!AE121)),"",'!'!AE121)</f>
        <v/>
      </c>
      <c r="Z117" s="85" t="str">
        <f>IF(OR(ISBLANK('!'!AF121),ISERROR('!'!AF121)),"",'!'!AF121)</f>
        <v/>
      </c>
      <c r="AA117" s="85" t="str">
        <f>IF(OR(ISBLANK('!'!AG121),ISERROR('!'!AG121)),"",'!'!AG121)</f>
        <v/>
      </c>
      <c r="AB117" s="85" t="str">
        <f>IF(OR(ISBLANK('!'!AH121),ISERROR('!'!AH121)),"",'!'!AH121)</f>
        <v/>
      </c>
      <c r="AC117" s="85" t="str">
        <f>IF(OR(ISBLANK('!'!AI121),ISERROR('!'!AI121)),"",'!'!AI121)</f>
        <v/>
      </c>
      <c r="AD117" s="85" t="str">
        <f>IF(OR(ISBLANK('!'!AJ121),ISERROR('!'!AJ121)),"",'!'!AJ121)</f>
        <v/>
      </c>
      <c r="AE117" s="85" t="str">
        <f>IF(OR(ISBLANK('!'!AK121),ISERROR('!'!AK121)),"",'!'!AK121)</f>
        <v/>
      </c>
      <c r="AF117" s="85" t="str">
        <f>IF(OR(ISBLANK('!'!AL121),ISERROR('!'!AL121)),"",'!'!AL121)</f>
        <v/>
      </c>
    </row>
    <row r="118" spans="1:32" x14ac:dyDescent="0.2">
      <c r="A118" s="85" t="str">
        <f>IF(OR(ISBLANK('!'!A122),ISERROR('!'!A122)),"",'!'!A122)</f>
        <v/>
      </c>
      <c r="B118" s="85" t="str">
        <f>IF(OR(ISBLANK('!'!B122),ISERROR('!'!B122)),"",'!'!B122)</f>
        <v/>
      </c>
      <c r="C118" s="85" t="str">
        <f>IF(OR(ISBLANK('!'!C122),ISERROR('!'!C122)),"",'!'!C122)</f>
        <v/>
      </c>
      <c r="D118" s="85" t="str">
        <f>IF(OR(ISBLANK('!'!D122),ISERROR('!'!D122)),"",'!'!D122)</f>
        <v/>
      </c>
      <c r="G118" s="221" t="str">
        <f>IF(OR(ISBLANK('!'!M121),ISERROR('!'!M121)),"",'!'!M121)</f>
        <v/>
      </c>
      <c r="H118" s="85" t="str">
        <f>IF(OR(ISBLANK('!'!N121),ISERROR('!'!N121)),"",'!'!N121)</f>
        <v/>
      </c>
      <c r="I118" s="85" t="str">
        <f>IF(OR(ISBLANK('!'!O121),ISERROR('!'!O121)),"",'!'!O121)</f>
        <v/>
      </c>
      <c r="J118" s="85" t="str">
        <f>IF(OR(ISBLANK('!'!P121),ISERROR('!'!P121)),"",'!'!P121)</f>
        <v/>
      </c>
      <c r="K118" s="85" t="str">
        <f>IF(OR(ISBLANK('!'!Q121),ISERROR('!'!Q121)),"",'!'!Q121)</f>
        <v/>
      </c>
      <c r="L118" s="85" t="str">
        <f>IF(OR(ISBLANK('!'!R121),ISERROR('!'!R121)),"",'!'!R121)</f>
        <v/>
      </c>
      <c r="M118" s="85" t="str">
        <f>IF(OR(ISBLANK('!'!S121),ISERROR('!'!S121)),"",'!'!S121)</f>
        <v/>
      </c>
      <c r="N118" s="85" t="str">
        <f>IF(OR(ISBLANK('!'!T121),ISERROR('!'!T121)),"",'!'!T121)</f>
        <v/>
      </c>
      <c r="O118" s="85" t="str">
        <f>IF(OR(ISBLANK('!'!U121),ISERROR('!'!U121)),"",'!'!U121)</f>
        <v/>
      </c>
      <c r="P118" s="85" t="str">
        <f>IF(OR(ISBLANK('!'!V121),ISERROR('!'!V121)),"",'!'!V121)</f>
        <v/>
      </c>
      <c r="Q118" s="85" t="str">
        <f>IF(OR(ISBLANK('!'!W121),ISERROR('!'!W121)),"",'!'!W121)</f>
        <v/>
      </c>
      <c r="U118" s="85" t="str">
        <f>IF(OR(ISBLANK('!'!AA122),ISERROR('!'!AA122)),"",'!'!AA122)</f>
        <v/>
      </c>
      <c r="V118" s="85" t="str">
        <f>IF(OR(ISBLANK('!'!AB122),ISERROR('!'!AB122)),"",'!'!AB122)</f>
        <v/>
      </c>
      <c r="W118" s="85" t="str">
        <f>IF(OR(ISBLANK('!'!AC122),ISERROR('!'!AC122)),"",'!'!AC122)</f>
        <v/>
      </c>
      <c r="X118" s="85" t="str">
        <f>IF(OR(ISBLANK('!'!AD122),ISERROR('!'!AD122)),"",'!'!AD122)</f>
        <v/>
      </c>
      <c r="Y118" s="85" t="str">
        <f>IF(OR(ISBLANK('!'!AE122),ISERROR('!'!AE122)),"",'!'!AE122)</f>
        <v/>
      </c>
      <c r="Z118" s="85" t="str">
        <f>IF(OR(ISBLANK('!'!AF122),ISERROR('!'!AF122)),"",'!'!AF122)</f>
        <v/>
      </c>
      <c r="AA118" s="85" t="str">
        <f>IF(OR(ISBLANK('!'!AG122),ISERROR('!'!AG122)),"",'!'!AG122)</f>
        <v/>
      </c>
      <c r="AB118" s="85" t="str">
        <f>IF(OR(ISBLANK('!'!AH122),ISERROR('!'!AH122)),"",'!'!AH122)</f>
        <v/>
      </c>
      <c r="AC118" s="85" t="str">
        <f>IF(OR(ISBLANK('!'!AI122),ISERROR('!'!AI122)),"",'!'!AI122)</f>
        <v/>
      </c>
      <c r="AD118" s="85" t="str">
        <f>IF(OR(ISBLANK('!'!AJ122),ISERROR('!'!AJ122)),"",'!'!AJ122)</f>
        <v/>
      </c>
      <c r="AE118" s="85" t="str">
        <f>IF(OR(ISBLANK('!'!AK122),ISERROR('!'!AK122)),"",'!'!AK122)</f>
        <v/>
      </c>
      <c r="AF118" s="85" t="str">
        <f>IF(OR(ISBLANK('!'!AL122),ISERROR('!'!AL122)),"",'!'!AL122)</f>
        <v/>
      </c>
    </row>
    <row r="119" spans="1:32" x14ac:dyDescent="0.2">
      <c r="A119" s="85" t="str">
        <f>IF(OR(ISBLANK('!'!A123),ISERROR('!'!A123)),"",'!'!A123)</f>
        <v/>
      </c>
      <c r="B119" s="85" t="str">
        <f>IF(OR(ISBLANK('!'!B123),ISERROR('!'!B123)),"",'!'!B123)</f>
        <v/>
      </c>
      <c r="C119" s="85" t="str">
        <f>IF(OR(ISBLANK('!'!C123),ISERROR('!'!C123)),"",'!'!C123)</f>
        <v/>
      </c>
      <c r="D119" s="85" t="str">
        <f>IF(OR(ISBLANK('!'!D123),ISERROR('!'!D123)),"",'!'!D123)</f>
        <v/>
      </c>
      <c r="G119" s="221" t="str">
        <f>IF(OR(ISBLANK('!'!M122),ISERROR('!'!M122)),"",'!'!M122)</f>
        <v/>
      </c>
      <c r="H119" s="85" t="str">
        <f>IF(OR(ISBLANK('!'!N122),ISERROR('!'!N122)),"",'!'!N122)</f>
        <v/>
      </c>
      <c r="I119" s="85" t="str">
        <f>IF(OR(ISBLANK('!'!O122),ISERROR('!'!O122)),"",'!'!O122)</f>
        <v/>
      </c>
      <c r="J119" s="85" t="str">
        <f>IF(OR(ISBLANK('!'!P122),ISERROR('!'!P122)),"",'!'!P122)</f>
        <v/>
      </c>
      <c r="K119" s="85" t="str">
        <f>IF(OR(ISBLANK('!'!Q122),ISERROR('!'!Q122)),"",'!'!Q122)</f>
        <v/>
      </c>
      <c r="L119" s="85" t="str">
        <f>IF(OR(ISBLANK('!'!R122),ISERROR('!'!R122)),"",'!'!R122)</f>
        <v/>
      </c>
      <c r="M119" s="85" t="str">
        <f>IF(OR(ISBLANK('!'!S122),ISERROR('!'!S122)),"",'!'!S122)</f>
        <v/>
      </c>
      <c r="N119" s="85" t="str">
        <f>IF(OR(ISBLANK('!'!T122),ISERROR('!'!T122)),"",'!'!T122)</f>
        <v/>
      </c>
      <c r="O119" s="85" t="str">
        <f>IF(OR(ISBLANK('!'!U122),ISERROR('!'!U122)),"",'!'!U122)</f>
        <v/>
      </c>
      <c r="P119" s="85" t="str">
        <f>IF(OR(ISBLANK('!'!V122),ISERROR('!'!V122)),"",'!'!V122)</f>
        <v/>
      </c>
      <c r="Q119" s="85" t="str">
        <f>IF(OR(ISBLANK('!'!W122),ISERROR('!'!W122)),"",'!'!W122)</f>
        <v/>
      </c>
      <c r="U119" s="85" t="str">
        <f>IF(OR(ISBLANK('!'!AA123),ISERROR('!'!AA123)),"",'!'!AA123)</f>
        <v/>
      </c>
      <c r="V119" s="85" t="str">
        <f>IF(OR(ISBLANK('!'!AB123),ISERROR('!'!AB123)),"",'!'!AB123)</f>
        <v/>
      </c>
      <c r="W119" s="85" t="str">
        <f>IF(OR(ISBLANK('!'!AC123),ISERROR('!'!AC123)),"",'!'!AC123)</f>
        <v/>
      </c>
      <c r="X119" s="85" t="str">
        <f>IF(OR(ISBLANK('!'!AD123),ISERROR('!'!AD123)),"",'!'!AD123)</f>
        <v/>
      </c>
      <c r="Y119" s="85" t="str">
        <f>IF(OR(ISBLANK('!'!AE123),ISERROR('!'!AE123)),"",'!'!AE123)</f>
        <v/>
      </c>
      <c r="Z119" s="85" t="str">
        <f>IF(OR(ISBLANK('!'!AF123),ISERROR('!'!AF123)),"",'!'!AF123)</f>
        <v/>
      </c>
      <c r="AA119" s="85" t="str">
        <f>IF(OR(ISBLANK('!'!AG123),ISERROR('!'!AG123)),"",'!'!AG123)</f>
        <v/>
      </c>
      <c r="AB119" s="85" t="str">
        <f>IF(OR(ISBLANK('!'!AH123),ISERROR('!'!AH123)),"",'!'!AH123)</f>
        <v/>
      </c>
      <c r="AC119" s="85" t="str">
        <f>IF(OR(ISBLANK('!'!AI123),ISERROR('!'!AI123)),"",'!'!AI123)</f>
        <v/>
      </c>
      <c r="AD119" s="85" t="str">
        <f>IF(OR(ISBLANK('!'!AJ123),ISERROR('!'!AJ123)),"",'!'!AJ123)</f>
        <v/>
      </c>
      <c r="AE119" s="85" t="str">
        <f>IF(OR(ISBLANK('!'!AK123),ISERROR('!'!AK123)),"",'!'!AK123)</f>
        <v/>
      </c>
      <c r="AF119" s="85" t="str">
        <f>IF(OR(ISBLANK('!'!AL123),ISERROR('!'!AL123)),"",'!'!AL123)</f>
        <v/>
      </c>
    </row>
    <row r="120" spans="1:32" x14ac:dyDescent="0.2">
      <c r="A120" s="85" t="str">
        <f>IF(OR(ISBLANK('!'!A124),ISERROR('!'!A124)),"",'!'!A124)</f>
        <v/>
      </c>
      <c r="B120" s="85" t="str">
        <f>IF(OR(ISBLANK('!'!B124),ISERROR('!'!B124)),"",'!'!B124)</f>
        <v/>
      </c>
      <c r="C120" s="85" t="str">
        <f>IF(OR(ISBLANK('!'!C124),ISERROR('!'!C124)),"",'!'!C124)</f>
        <v/>
      </c>
      <c r="D120" s="85" t="str">
        <f>IF(OR(ISBLANK('!'!D124),ISERROR('!'!D124)),"",'!'!D124)</f>
        <v/>
      </c>
      <c r="G120" s="221" t="str">
        <f>IF(OR(ISBLANK('!'!M123),ISERROR('!'!M123)),"",'!'!M123)</f>
        <v/>
      </c>
      <c r="H120" s="85" t="str">
        <f>IF(OR(ISBLANK('!'!N123),ISERROR('!'!N123)),"",'!'!N123)</f>
        <v/>
      </c>
      <c r="I120" s="85" t="str">
        <f>IF(OR(ISBLANK('!'!O123),ISERROR('!'!O123)),"",'!'!O123)</f>
        <v/>
      </c>
      <c r="J120" s="85" t="str">
        <f>IF(OR(ISBLANK('!'!P123),ISERROR('!'!P123)),"",'!'!P123)</f>
        <v/>
      </c>
      <c r="K120" s="85" t="str">
        <f>IF(OR(ISBLANK('!'!Q123),ISERROR('!'!Q123)),"",'!'!Q123)</f>
        <v/>
      </c>
      <c r="L120" s="85" t="str">
        <f>IF(OR(ISBLANK('!'!R123),ISERROR('!'!R123)),"",'!'!R123)</f>
        <v/>
      </c>
      <c r="M120" s="85" t="str">
        <f>IF(OR(ISBLANK('!'!S123),ISERROR('!'!S123)),"",'!'!S123)</f>
        <v/>
      </c>
      <c r="N120" s="85" t="str">
        <f>IF(OR(ISBLANK('!'!T123),ISERROR('!'!T123)),"",'!'!T123)</f>
        <v/>
      </c>
      <c r="O120" s="85" t="str">
        <f>IF(OR(ISBLANK('!'!U123),ISERROR('!'!U123)),"",'!'!U123)</f>
        <v/>
      </c>
      <c r="P120" s="85" t="str">
        <f>IF(OR(ISBLANK('!'!V123),ISERROR('!'!V123)),"",'!'!V123)</f>
        <v/>
      </c>
      <c r="Q120" s="85" t="str">
        <f>IF(OR(ISBLANK('!'!W123),ISERROR('!'!W123)),"",'!'!W123)</f>
        <v/>
      </c>
      <c r="U120" s="85" t="str">
        <f>IF(OR(ISBLANK('!'!AA124),ISERROR('!'!AA124)),"",'!'!AA124)</f>
        <v/>
      </c>
      <c r="V120" s="85" t="str">
        <f>IF(OR(ISBLANK('!'!AB124),ISERROR('!'!AB124)),"",'!'!AB124)</f>
        <v/>
      </c>
      <c r="W120" s="85" t="str">
        <f>IF(OR(ISBLANK('!'!AC124),ISERROR('!'!AC124)),"",'!'!AC124)</f>
        <v/>
      </c>
      <c r="X120" s="85" t="str">
        <f>IF(OR(ISBLANK('!'!AD124),ISERROR('!'!AD124)),"",'!'!AD124)</f>
        <v/>
      </c>
      <c r="Y120" s="85" t="str">
        <f>IF(OR(ISBLANK('!'!AE124),ISERROR('!'!AE124)),"",'!'!AE124)</f>
        <v/>
      </c>
      <c r="Z120" s="85" t="str">
        <f>IF(OR(ISBLANK('!'!AF124),ISERROR('!'!AF124)),"",'!'!AF124)</f>
        <v/>
      </c>
      <c r="AA120" s="85" t="str">
        <f>IF(OR(ISBLANK('!'!AG124),ISERROR('!'!AG124)),"",'!'!AG124)</f>
        <v/>
      </c>
      <c r="AB120" s="85" t="str">
        <f>IF(OR(ISBLANK('!'!AH124),ISERROR('!'!AH124)),"",'!'!AH124)</f>
        <v/>
      </c>
      <c r="AC120" s="85" t="str">
        <f>IF(OR(ISBLANK('!'!AI124),ISERROR('!'!AI124)),"",'!'!AI124)</f>
        <v/>
      </c>
      <c r="AD120" s="85" t="str">
        <f>IF(OR(ISBLANK('!'!AJ124),ISERROR('!'!AJ124)),"",'!'!AJ124)</f>
        <v/>
      </c>
      <c r="AE120" s="85" t="str">
        <f>IF(OR(ISBLANK('!'!AK124),ISERROR('!'!AK124)),"",'!'!AK124)</f>
        <v/>
      </c>
      <c r="AF120" s="85" t="str">
        <f>IF(OR(ISBLANK('!'!AL124),ISERROR('!'!AL124)),"",'!'!AL124)</f>
        <v/>
      </c>
    </row>
    <row r="121" spans="1:32" x14ac:dyDescent="0.2">
      <c r="A121" s="85" t="str">
        <f>IF(OR(ISBLANK('!'!A125),ISERROR('!'!A125)),"",'!'!A125)</f>
        <v/>
      </c>
      <c r="B121" s="85" t="str">
        <f>IF(OR(ISBLANK('!'!B125),ISERROR('!'!B125)),"",'!'!B125)</f>
        <v/>
      </c>
      <c r="C121" s="85" t="str">
        <f>IF(OR(ISBLANK('!'!C125),ISERROR('!'!C125)),"",'!'!C125)</f>
        <v/>
      </c>
      <c r="D121" s="85" t="str">
        <f>IF(OR(ISBLANK('!'!D125),ISERROR('!'!D125)),"",'!'!D125)</f>
        <v/>
      </c>
      <c r="G121" s="221" t="str">
        <f>IF(OR(ISBLANK('!'!M124),ISERROR('!'!M124)),"",'!'!M124)</f>
        <v/>
      </c>
      <c r="H121" s="85" t="str">
        <f>IF(OR(ISBLANK('!'!N124),ISERROR('!'!N124)),"",'!'!N124)</f>
        <v/>
      </c>
      <c r="I121" s="85" t="str">
        <f>IF(OR(ISBLANK('!'!O124),ISERROR('!'!O124)),"",'!'!O124)</f>
        <v/>
      </c>
      <c r="J121" s="85" t="str">
        <f>IF(OR(ISBLANK('!'!P124),ISERROR('!'!P124)),"",'!'!P124)</f>
        <v/>
      </c>
      <c r="K121" s="85" t="str">
        <f>IF(OR(ISBLANK('!'!Q124),ISERROR('!'!Q124)),"",'!'!Q124)</f>
        <v/>
      </c>
      <c r="L121" s="85" t="str">
        <f>IF(OR(ISBLANK('!'!R124),ISERROR('!'!R124)),"",'!'!R124)</f>
        <v/>
      </c>
      <c r="M121" s="85" t="str">
        <f>IF(OR(ISBLANK('!'!S124),ISERROR('!'!S124)),"",'!'!S124)</f>
        <v/>
      </c>
      <c r="N121" s="85" t="str">
        <f>IF(OR(ISBLANK('!'!T124),ISERROR('!'!T124)),"",'!'!T124)</f>
        <v/>
      </c>
      <c r="O121" s="85" t="str">
        <f>IF(OR(ISBLANK('!'!U124),ISERROR('!'!U124)),"",'!'!U124)</f>
        <v/>
      </c>
      <c r="P121" s="85" t="str">
        <f>IF(OR(ISBLANK('!'!V124),ISERROR('!'!V124)),"",'!'!V124)</f>
        <v/>
      </c>
      <c r="Q121" s="85" t="str">
        <f>IF(OR(ISBLANK('!'!W124),ISERROR('!'!W124)),"",'!'!W124)</f>
        <v/>
      </c>
      <c r="U121" s="85" t="str">
        <f>IF(OR(ISBLANK('!'!AA125),ISERROR('!'!AA125)),"",'!'!AA125)</f>
        <v/>
      </c>
      <c r="V121" s="85" t="str">
        <f>IF(OR(ISBLANK('!'!AB125),ISERROR('!'!AB125)),"",'!'!AB125)</f>
        <v/>
      </c>
      <c r="W121" s="85" t="str">
        <f>IF(OR(ISBLANK('!'!AC125),ISERROR('!'!AC125)),"",'!'!AC125)</f>
        <v/>
      </c>
      <c r="X121" s="85" t="str">
        <f>IF(OR(ISBLANK('!'!AD125),ISERROR('!'!AD125)),"",'!'!AD125)</f>
        <v/>
      </c>
      <c r="Y121" s="85" t="str">
        <f>IF(OR(ISBLANK('!'!AE125),ISERROR('!'!AE125)),"",'!'!AE125)</f>
        <v/>
      </c>
      <c r="Z121" s="85" t="str">
        <f>IF(OR(ISBLANK('!'!AF125),ISERROR('!'!AF125)),"",'!'!AF125)</f>
        <v/>
      </c>
      <c r="AA121" s="85" t="str">
        <f>IF(OR(ISBLANK('!'!AG125),ISERROR('!'!AG125)),"",'!'!AG125)</f>
        <v/>
      </c>
      <c r="AB121" s="85" t="str">
        <f>IF(OR(ISBLANK('!'!AH125),ISERROR('!'!AH125)),"",'!'!AH125)</f>
        <v/>
      </c>
      <c r="AC121" s="85" t="str">
        <f>IF(OR(ISBLANK('!'!AI125),ISERROR('!'!AI125)),"",'!'!AI125)</f>
        <v/>
      </c>
      <c r="AD121" s="85" t="str">
        <f>IF(OR(ISBLANK('!'!AJ125),ISERROR('!'!AJ125)),"",'!'!AJ125)</f>
        <v/>
      </c>
      <c r="AE121" s="85" t="str">
        <f>IF(OR(ISBLANK('!'!AK125),ISERROR('!'!AK125)),"",'!'!AK125)</f>
        <v/>
      </c>
      <c r="AF121" s="85" t="str">
        <f>IF(OR(ISBLANK('!'!AL125),ISERROR('!'!AL125)),"",'!'!AL125)</f>
        <v/>
      </c>
    </row>
    <row r="122" spans="1:32" x14ac:dyDescent="0.2">
      <c r="A122" s="85" t="str">
        <f>IF(OR(ISBLANK('!'!A126),ISERROR('!'!A126)),"",'!'!A126)</f>
        <v/>
      </c>
      <c r="B122" s="85" t="str">
        <f>IF(OR(ISBLANK('!'!B126),ISERROR('!'!B126)),"",'!'!B126)</f>
        <v/>
      </c>
      <c r="C122" s="85" t="str">
        <f>IF(OR(ISBLANK('!'!C126),ISERROR('!'!C126)),"",'!'!C126)</f>
        <v/>
      </c>
      <c r="D122" s="85" t="str">
        <f>IF(OR(ISBLANK('!'!D126),ISERROR('!'!D126)),"",'!'!D126)</f>
        <v/>
      </c>
      <c r="G122" s="221" t="str">
        <f>IF(OR(ISBLANK('!'!M125),ISERROR('!'!M125)),"",'!'!M125)</f>
        <v/>
      </c>
      <c r="H122" s="85" t="str">
        <f>IF(OR(ISBLANK('!'!N125),ISERROR('!'!N125)),"",'!'!N125)</f>
        <v/>
      </c>
      <c r="I122" s="85" t="str">
        <f>IF(OR(ISBLANK('!'!O125),ISERROR('!'!O125)),"",'!'!O125)</f>
        <v/>
      </c>
      <c r="J122" s="85" t="str">
        <f>IF(OR(ISBLANK('!'!P125),ISERROR('!'!P125)),"",'!'!P125)</f>
        <v/>
      </c>
      <c r="K122" s="85" t="str">
        <f>IF(OR(ISBLANK('!'!Q125),ISERROR('!'!Q125)),"",'!'!Q125)</f>
        <v/>
      </c>
      <c r="L122" s="85" t="str">
        <f>IF(OR(ISBLANK('!'!R125),ISERROR('!'!R125)),"",'!'!R125)</f>
        <v/>
      </c>
      <c r="M122" s="85" t="str">
        <f>IF(OR(ISBLANK('!'!S125),ISERROR('!'!S125)),"",'!'!S125)</f>
        <v/>
      </c>
      <c r="N122" s="85" t="str">
        <f>IF(OR(ISBLANK('!'!T125),ISERROR('!'!T125)),"",'!'!T125)</f>
        <v/>
      </c>
      <c r="O122" s="85" t="str">
        <f>IF(OR(ISBLANK('!'!U125),ISERROR('!'!U125)),"",'!'!U125)</f>
        <v/>
      </c>
      <c r="P122" s="85" t="str">
        <f>IF(OR(ISBLANK('!'!V125),ISERROR('!'!V125)),"",'!'!V125)</f>
        <v/>
      </c>
      <c r="Q122" s="85" t="str">
        <f>IF(OR(ISBLANK('!'!W125),ISERROR('!'!W125)),"",'!'!W125)</f>
        <v/>
      </c>
      <c r="U122" s="85" t="str">
        <f>IF(OR(ISBLANK('!'!AA126),ISERROR('!'!AA126)),"",'!'!AA126)</f>
        <v/>
      </c>
      <c r="V122" s="85" t="str">
        <f>IF(OR(ISBLANK('!'!AB126),ISERROR('!'!AB126)),"",'!'!AB126)</f>
        <v/>
      </c>
      <c r="W122" s="85" t="str">
        <f>IF(OR(ISBLANK('!'!AC126),ISERROR('!'!AC126)),"",'!'!AC126)</f>
        <v/>
      </c>
      <c r="X122" s="85" t="str">
        <f>IF(OR(ISBLANK('!'!AD126),ISERROR('!'!AD126)),"",'!'!AD126)</f>
        <v/>
      </c>
      <c r="Y122" s="85" t="str">
        <f>IF(OR(ISBLANK('!'!AE126),ISERROR('!'!AE126)),"",'!'!AE126)</f>
        <v/>
      </c>
      <c r="Z122" s="85" t="str">
        <f>IF(OR(ISBLANK('!'!AF126),ISERROR('!'!AF126)),"",'!'!AF126)</f>
        <v/>
      </c>
      <c r="AA122" s="85" t="str">
        <f>IF(OR(ISBLANK('!'!AG126),ISERROR('!'!AG126)),"",'!'!AG126)</f>
        <v/>
      </c>
      <c r="AB122" s="85" t="str">
        <f>IF(OR(ISBLANK('!'!AH126),ISERROR('!'!AH126)),"",'!'!AH126)</f>
        <v/>
      </c>
      <c r="AC122" s="85" t="str">
        <f>IF(OR(ISBLANK('!'!AI126),ISERROR('!'!AI126)),"",'!'!AI126)</f>
        <v/>
      </c>
      <c r="AD122" s="85" t="str">
        <f>IF(OR(ISBLANK('!'!AJ126),ISERROR('!'!AJ126)),"",'!'!AJ126)</f>
        <v/>
      </c>
      <c r="AE122" s="85" t="str">
        <f>IF(OR(ISBLANK('!'!AK126),ISERROR('!'!AK126)),"",'!'!AK126)</f>
        <v/>
      </c>
      <c r="AF122" s="85" t="str">
        <f>IF(OR(ISBLANK('!'!AL126),ISERROR('!'!AL126)),"",'!'!AL126)</f>
        <v/>
      </c>
    </row>
    <row r="123" spans="1:32" x14ac:dyDescent="0.2">
      <c r="A123" s="85" t="str">
        <f>IF(OR(ISBLANK('!'!A127),ISERROR('!'!A127)),"",'!'!A127)</f>
        <v/>
      </c>
      <c r="B123" s="85" t="str">
        <f>IF(OR(ISBLANK('!'!B127),ISERROR('!'!B127)),"",'!'!B127)</f>
        <v/>
      </c>
      <c r="C123" s="85" t="str">
        <f>IF(OR(ISBLANK('!'!C127),ISERROR('!'!C127)),"",'!'!C127)</f>
        <v/>
      </c>
      <c r="D123" s="85" t="str">
        <f>IF(OR(ISBLANK('!'!D127),ISERROR('!'!D127)),"",'!'!D127)</f>
        <v/>
      </c>
      <c r="G123" s="221" t="str">
        <f>IF(OR(ISBLANK('!'!M126),ISERROR('!'!M126)),"",'!'!M126)</f>
        <v/>
      </c>
      <c r="H123" s="85" t="str">
        <f>IF(OR(ISBLANK('!'!N126),ISERROR('!'!N126)),"",'!'!N126)</f>
        <v/>
      </c>
      <c r="I123" s="85" t="str">
        <f>IF(OR(ISBLANK('!'!O126),ISERROR('!'!O126)),"",'!'!O126)</f>
        <v/>
      </c>
      <c r="J123" s="85" t="str">
        <f>IF(OR(ISBLANK('!'!P126),ISERROR('!'!P126)),"",'!'!P126)</f>
        <v/>
      </c>
      <c r="K123" s="85" t="str">
        <f>IF(OR(ISBLANK('!'!Q126),ISERROR('!'!Q126)),"",'!'!Q126)</f>
        <v/>
      </c>
      <c r="L123" s="85" t="str">
        <f>IF(OR(ISBLANK('!'!R126),ISERROR('!'!R126)),"",'!'!R126)</f>
        <v/>
      </c>
      <c r="M123" s="85" t="str">
        <f>IF(OR(ISBLANK('!'!S126),ISERROR('!'!S126)),"",'!'!S126)</f>
        <v/>
      </c>
      <c r="N123" s="85" t="str">
        <f>IF(OR(ISBLANK('!'!T126),ISERROR('!'!T126)),"",'!'!T126)</f>
        <v/>
      </c>
      <c r="O123" s="85" t="str">
        <f>IF(OR(ISBLANK('!'!U126),ISERROR('!'!U126)),"",'!'!U126)</f>
        <v/>
      </c>
      <c r="P123" s="85" t="str">
        <f>IF(OR(ISBLANK('!'!V126),ISERROR('!'!V126)),"",'!'!V126)</f>
        <v/>
      </c>
      <c r="Q123" s="85" t="str">
        <f>IF(OR(ISBLANK('!'!W126),ISERROR('!'!W126)),"",'!'!W126)</f>
        <v/>
      </c>
      <c r="U123" s="85" t="str">
        <f>IF(OR(ISBLANK('!'!AA127),ISERROR('!'!AA127)),"",'!'!AA127)</f>
        <v/>
      </c>
      <c r="V123" s="85" t="str">
        <f>IF(OR(ISBLANK('!'!AB127),ISERROR('!'!AB127)),"",'!'!AB127)</f>
        <v/>
      </c>
      <c r="W123" s="85" t="str">
        <f>IF(OR(ISBLANK('!'!AC127),ISERROR('!'!AC127)),"",'!'!AC127)</f>
        <v/>
      </c>
      <c r="X123" s="85" t="str">
        <f>IF(OR(ISBLANK('!'!AD127),ISERROR('!'!AD127)),"",'!'!AD127)</f>
        <v/>
      </c>
      <c r="Y123" s="85" t="str">
        <f>IF(OR(ISBLANK('!'!AE127),ISERROR('!'!AE127)),"",'!'!AE127)</f>
        <v/>
      </c>
      <c r="Z123" s="85" t="str">
        <f>IF(OR(ISBLANK('!'!AF127),ISERROR('!'!AF127)),"",'!'!AF127)</f>
        <v/>
      </c>
      <c r="AA123" s="85" t="str">
        <f>IF(OR(ISBLANK('!'!AG127),ISERROR('!'!AG127)),"",'!'!AG127)</f>
        <v/>
      </c>
      <c r="AB123" s="85" t="str">
        <f>IF(OR(ISBLANK('!'!AH127),ISERROR('!'!AH127)),"",'!'!AH127)</f>
        <v/>
      </c>
      <c r="AC123" s="85" t="str">
        <f>IF(OR(ISBLANK('!'!AI127),ISERROR('!'!AI127)),"",'!'!AI127)</f>
        <v/>
      </c>
      <c r="AD123" s="85" t="str">
        <f>IF(OR(ISBLANK('!'!AJ127),ISERROR('!'!AJ127)),"",'!'!AJ127)</f>
        <v/>
      </c>
      <c r="AE123" s="85" t="str">
        <f>IF(OR(ISBLANK('!'!AK127),ISERROR('!'!AK127)),"",'!'!AK127)</f>
        <v/>
      </c>
      <c r="AF123" s="85" t="str">
        <f>IF(OR(ISBLANK('!'!AL127),ISERROR('!'!AL127)),"",'!'!AL127)</f>
        <v/>
      </c>
    </row>
    <row r="124" spans="1:32" x14ac:dyDescent="0.2">
      <c r="A124" s="85" t="str">
        <f>IF(OR(ISBLANK('!'!A128),ISERROR('!'!A128)),"",'!'!A128)</f>
        <v/>
      </c>
      <c r="B124" s="85" t="str">
        <f>IF(OR(ISBLANK('!'!B128),ISERROR('!'!B128)),"",'!'!B128)</f>
        <v/>
      </c>
      <c r="C124" s="85" t="str">
        <f>IF(OR(ISBLANK('!'!C128),ISERROR('!'!C128)),"",'!'!C128)</f>
        <v/>
      </c>
      <c r="D124" s="85" t="str">
        <f>IF(OR(ISBLANK('!'!D128),ISERROR('!'!D128)),"",'!'!D128)</f>
        <v/>
      </c>
      <c r="G124" s="221" t="str">
        <f>IF(OR(ISBLANK('!'!M127),ISERROR('!'!M127)),"",'!'!M127)</f>
        <v/>
      </c>
      <c r="H124" s="85" t="str">
        <f>IF(OR(ISBLANK('!'!N127),ISERROR('!'!N127)),"",'!'!N127)</f>
        <v/>
      </c>
      <c r="I124" s="85" t="str">
        <f>IF(OR(ISBLANK('!'!O127),ISERROR('!'!O127)),"",'!'!O127)</f>
        <v/>
      </c>
      <c r="J124" s="85" t="str">
        <f>IF(OR(ISBLANK('!'!P127),ISERROR('!'!P127)),"",'!'!P127)</f>
        <v/>
      </c>
      <c r="K124" s="85" t="str">
        <f>IF(OR(ISBLANK('!'!Q127),ISERROR('!'!Q127)),"",'!'!Q127)</f>
        <v/>
      </c>
      <c r="L124" s="85" t="str">
        <f>IF(OR(ISBLANK('!'!R127),ISERROR('!'!R127)),"",'!'!R127)</f>
        <v/>
      </c>
      <c r="M124" s="85" t="str">
        <f>IF(OR(ISBLANK('!'!S127),ISERROR('!'!S127)),"",'!'!S127)</f>
        <v/>
      </c>
      <c r="N124" s="85" t="str">
        <f>IF(OR(ISBLANK('!'!T127),ISERROR('!'!T127)),"",'!'!T127)</f>
        <v/>
      </c>
      <c r="O124" s="85" t="str">
        <f>IF(OR(ISBLANK('!'!U127),ISERROR('!'!U127)),"",'!'!U127)</f>
        <v/>
      </c>
      <c r="P124" s="85" t="str">
        <f>IF(OR(ISBLANK('!'!V127),ISERROR('!'!V127)),"",'!'!V127)</f>
        <v/>
      </c>
      <c r="Q124" s="85" t="str">
        <f>IF(OR(ISBLANK('!'!W127),ISERROR('!'!W127)),"",'!'!W127)</f>
        <v/>
      </c>
      <c r="U124" s="85" t="str">
        <f>IF(OR(ISBLANK('!'!AA128),ISERROR('!'!AA128)),"",'!'!AA128)</f>
        <v/>
      </c>
      <c r="V124" s="85" t="str">
        <f>IF(OR(ISBLANK('!'!AB128),ISERROR('!'!AB128)),"",'!'!AB128)</f>
        <v/>
      </c>
      <c r="W124" s="85" t="str">
        <f>IF(OR(ISBLANK('!'!AC128),ISERROR('!'!AC128)),"",'!'!AC128)</f>
        <v/>
      </c>
      <c r="X124" s="85" t="str">
        <f>IF(OR(ISBLANK('!'!AD128),ISERROR('!'!AD128)),"",'!'!AD128)</f>
        <v/>
      </c>
      <c r="Y124" s="85" t="str">
        <f>IF(OR(ISBLANK('!'!AE128),ISERROR('!'!AE128)),"",'!'!AE128)</f>
        <v/>
      </c>
      <c r="Z124" s="85" t="str">
        <f>IF(OR(ISBLANK('!'!AF128),ISERROR('!'!AF128)),"",'!'!AF128)</f>
        <v/>
      </c>
      <c r="AA124" s="85" t="str">
        <f>IF(OR(ISBLANK('!'!AG128),ISERROR('!'!AG128)),"",'!'!AG128)</f>
        <v/>
      </c>
      <c r="AB124" s="85" t="str">
        <f>IF(OR(ISBLANK('!'!AH128),ISERROR('!'!AH128)),"",'!'!AH128)</f>
        <v/>
      </c>
      <c r="AC124" s="85" t="str">
        <f>IF(OR(ISBLANK('!'!AI128),ISERROR('!'!AI128)),"",'!'!AI128)</f>
        <v/>
      </c>
      <c r="AD124" s="85" t="str">
        <f>IF(OR(ISBLANK('!'!AJ128),ISERROR('!'!AJ128)),"",'!'!AJ128)</f>
        <v/>
      </c>
      <c r="AE124" s="85" t="str">
        <f>IF(OR(ISBLANK('!'!AK128),ISERROR('!'!AK128)),"",'!'!AK128)</f>
        <v/>
      </c>
      <c r="AF124" s="85" t="str">
        <f>IF(OR(ISBLANK('!'!AL128),ISERROR('!'!AL128)),"",'!'!AL128)</f>
        <v/>
      </c>
    </row>
    <row r="125" spans="1:32" x14ac:dyDescent="0.2">
      <c r="A125" s="85" t="str">
        <f>IF(OR(ISBLANK('!'!A129),ISERROR('!'!A129)),"",'!'!A129)</f>
        <v/>
      </c>
      <c r="B125" s="85" t="str">
        <f>IF(OR(ISBLANK('!'!B129),ISERROR('!'!B129)),"",'!'!B129)</f>
        <v/>
      </c>
      <c r="C125" s="85" t="str">
        <f>IF(OR(ISBLANK('!'!C129),ISERROR('!'!C129)),"",'!'!C129)</f>
        <v/>
      </c>
      <c r="D125" s="85" t="str">
        <f>IF(OR(ISBLANK('!'!D129),ISERROR('!'!D129)),"",'!'!D129)</f>
        <v/>
      </c>
      <c r="G125" s="221" t="str">
        <f>IF(OR(ISBLANK('!'!M128),ISERROR('!'!M128)),"",'!'!M128)</f>
        <v/>
      </c>
      <c r="H125" s="85" t="str">
        <f>IF(OR(ISBLANK('!'!N128),ISERROR('!'!N128)),"",'!'!N128)</f>
        <v/>
      </c>
      <c r="I125" s="85" t="str">
        <f>IF(OR(ISBLANK('!'!O128),ISERROR('!'!O128)),"",'!'!O128)</f>
        <v/>
      </c>
      <c r="J125" s="85" t="str">
        <f>IF(OR(ISBLANK('!'!P128),ISERROR('!'!P128)),"",'!'!P128)</f>
        <v/>
      </c>
      <c r="K125" s="85" t="str">
        <f>IF(OR(ISBLANK('!'!Q128),ISERROR('!'!Q128)),"",'!'!Q128)</f>
        <v/>
      </c>
      <c r="L125" s="85" t="str">
        <f>IF(OR(ISBLANK('!'!R128),ISERROR('!'!R128)),"",'!'!R128)</f>
        <v/>
      </c>
      <c r="M125" s="85" t="str">
        <f>IF(OR(ISBLANK('!'!S128),ISERROR('!'!S128)),"",'!'!S128)</f>
        <v/>
      </c>
      <c r="N125" s="85" t="str">
        <f>IF(OR(ISBLANK('!'!T128),ISERROR('!'!T128)),"",'!'!T128)</f>
        <v/>
      </c>
      <c r="O125" s="85" t="str">
        <f>IF(OR(ISBLANK('!'!U128),ISERROR('!'!U128)),"",'!'!U128)</f>
        <v/>
      </c>
      <c r="P125" s="85" t="str">
        <f>IF(OR(ISBLANK('!'!V128),ISERROR('!'!V128)),"",'!'!V128)</f>
        <v/>
      </c>
      <c r="Q125" s="85" t="str">
        <f>IF(OR(ISBLANK('!'!W128),ISERROR('!'!W128)),"",'!'!W128)</f>
        <v/>
      </c>
      <c r="U125" s="85" t="str">
        <f>IF(OR(ISBLANK('!'!AA129),ISERROR('!'!AA129)),"",'!'!AA129)</f>
        <v/>
      </c>
      <c r="V125" s="85" t="str">
        <f>IF(OR(ISBLANK('!'!AB129),ISERROR('!'!AB129)),"",'!'!AB129)</f>
        <v/>
      </c>
      <c r="W125" s="85" t="str">
        <f>IF(OR(ISBLANK('!'!AC129),ISERROR('!'!AC129)),"",'!'!AC129)</f>
        <v/>
      </c>
      <c r="X125" s="85" t="str">
        <f>IF(OR(ISBLANK('!'!AD129),ISERROR('!'!AD129)),"",'!'!AD129)</f>
        <v/>
      </c>
      <c r="Y125" s="85" t="str">
        <f>IF(OR(ISBLANK('!'!AE129),ISERROR('!'!AE129)),"",'!'!AE129)</f>
        <v/>
      </c>
      <c r="Z125" s="85" t="str">
        <f>IF(OR(ISBLANK('!'!AF129),ISERROR('!'!AF129)),"",'!'!AF129)</f>
        <v/>
      </c>
      <c r="AA125" s="85" t="str">
        <f>IF(OR(ISBLANK('!'!AG129),ISERROR('!'!AG129)),"",'!'!AG129)</f>
        <v/>
      </c>
      <c r="AB125" s="85" t="str">
        <f>IF(OR(ISBLANK('!'!AH129),ISERROR('!'!AH129)),"",'!'!AH129)</f>
        <v/>
      </c>
      <c r="AC125" s="85" t="str">
        <f>IF(OR(ISBLANK('!'!AI129),ISERROR('!'!AI129)),"",'!'!AI129)</f>
        <v/>
      </c>
      <c r="AD125" s="85" t="str">
        <f>IF(OR(ISBLANK('!'!AJ129),ISERROR('!'!AJ129)),"",'!'!AJ129)</f>
        <v/>
      </c>
      <c r="AE125" s="85" t="str">
        <f>IF(OR(ISBLANK('!'!AK129),ISERROR('!'!AK129)),"",'!'!AK129)</f>
        <v/>
      </c>
      <c r="AF125" s="85" t="str">
        <f>IF(OR(ISBLANK('!'!AL129),ISERROR('!'!AL129)),"",'!'!AL129)</f>
        <v/>
      </c>
    </row>
    <row r="126" spans="1:32" x14ac:dyDescent="0.2">
      <c r="A126" s="85" t="str">
        <f>IF(OR(ISBLANK('!'!A130),ISERROR('!'!A130)),"",'!'!A130)</f>
        <v/>
      </c>
      <c r="B126" s="85" t="str">
        <f>IF(OR(ISBLANK('!'!B130),ISERROR('!'!B130)),"",'!'!B130)</f>
        <v/>
      </c>
      <c r="C126" s="85" t="str">
        <f>IF(OR(ISBLANK('!'!C130),ISERROR('!'!C130)),"",'!'!C130)</f>
        <v/>
      </c>
      <c r="D126" s="85" t="str">
        <f>IF(OR(ISBLANK('!'!D130),ISERROR('!'!D130)),"",'!'!D130)</f>
        <v/>
      </c>
      <c r="G126" s="221" t="str">
        <f>IF(OR(ISBLANK('!'!M129),ISERROR('!'!M129)),"",'!'!M129)</f>
        <v/>
      </c>
      <c r="H126" s="85" t="str">
        <f>IF(OR(ISBLANK('!'!N129),ISERROR('!'!N129)),"",'!'!N129)</f>
        <v/>
      </c>
      <c r="I126" s="85" t="str">
        <f>IF(OR(ISBLANK('!'!O129),ISERROR('!'!O129)),"",'!'!O129)</f>
        <v/>
      </c>
      <c r="J126" s="85" t="str">
        <f>IF(OR(ISBLANK('!'!P129),ISERROR('!'!P129)),"",'!'!P129)</f>
        <v/>
      </c>
      <c r="K126" s="85" t="str">
        <f>IF(OR(ISBLANK('!'!Q129),ISERROR('!'!Q129)),"",'!'!Q129)</f>
        <v/>
      </c>
      <c r="L126" s="85" t="str">
        <f>IF(OR(ISBLANK('!'!R129),ISERROR('!'!R129)),"",'!'!R129)</f>
        <v/>
      </c>
      <c r="M126" s="85" t="str">
        <f>IF(OR(ISBLANK('!'!S129),ISERROR('!'!S129)),"",'!'!S129)</f>
        <v/>
      </c>
      <c r="N126" s="85" t="str">
        <f>IF(OR(ISBLANK('!'!T129),ISERROR('!'!T129)),"",'!'!T129)</f>
        <v/>
      </c>
      <c r="O126" s="85" t="str">
        <f>IF(OR(ISBLANK('!'!U129),ISERROR('!'!U129)),"",'!'!U129)</f>
        <v/>
      </c>
      <c r="P126" s="85" t="str">
        <f>IF(OR(ISBLANK('!'!V129),ISERROR('!'!V129)),"",'!'!V129)</f>
        <v/>
      </c>
      <c r="Q126" s="85" t="str">
        <f>IF(OR(ISBLANK('!'!W129),ISERROR('!'!W129)),"",'!'!W129)</f>
        <v/>
      </c>
      <c r="U126" s="85" t="str">
        <f>IF(OR(ISBLANK('!'!AA130),ISERROR('!'!AA130)),"",'!'!AA130)</f>
        <v/>
      </c>
      <c r="V126" s="85" t="str">
        <f>IF(OR(ISBLANK('!'!AB130),ISERROR('!'!AB130)),"",'!'!AB130)</f>
        <v/>
      </c>
      <c r="W126" s="85" t="str">
        <f>IF(OR(ISBLANK('!'!AC130),ISERROR('!'!AC130)),"",'!'!AC130)</f>
        <v/>
      </c>
      <c r="X126" s="85" t="str">
        <f>IF(OR(ISBLANK('!'!AD130),ISERROR('!'!AD130)),"",'!'!AD130)</f>
        <v/>
      </c>
      <c r="Y126" s="85" t="str">
        <f>IF(OR(ISBLANK('!'!AE130),ISERROR('!'!AE130)),"",'!'!AE130)</f>
        <v/>
      </c>
      <c r="Z126" s="85" t="str">
        <f>IF(OR(ISBLANK('!'!AF130),ISERROR('!'!AF130)),"",'!'!AF130)</f>
        <v/>
      </c>
      <c r="AA126" s="85" t="str">
        <f>IF(OR(ISBLANK('!'!AG130),ISERROR('!'!AG130)),"",'!'!AG130)</f>
        <v/>
      </c>
      <c r="AB126" s="85" t="str">
        <f>IF(OR(ISBLANK('!'!AH130),ISERROR('!'!AH130)),"",'!'!AH130)</f>
        <v/>
      </c>
      <c r="AC126" s="85" t="str">
        <f>IF(OR(ISBLANK('!'!AI130),ISERROR('!'!AI130)),"",'!'!AI130)</f>
        <v/>
      </c>
      <c r="AD126" s="85" t="str">
        <f>IF(OR(ISBLANK('!'!AJ130),ISERROR('!'!AJ130)),"",'!'!AJ130)</f>
        <v/>
      </c>
      <c r="AE126" s="85" t="str">
        <f>IF(OR(ISBLANK('!'!AK130),ISERROR('!'!AK130)),"",'!'!AK130)</f>
        <v/>
      </c>
      <c r="AF126" s="85" t="str">
        <f>IF(OR(ISBLANK('!'!AL130),ISERROR('!'!AL130)),"",'!'!AL130)</f>
        <v/>
      </c>
    </row>
    <row r="127" spans="1:32" x14ac:dyDescent="0.2">
      <c r="A127" s="85" t="str">
        <f>IF(OR(ISBLANK('!'!A131),ISERROR('!'!A131)),"",'!'!A131)</f>
        <v/>
      </c>
      <c r="B127" s="85" t="str">
        <f>IF(OR(ISBLANK('!'!B131),ISERROR('!'!B131)),"",'!'!B131)</f>
        <v/>
      </c>
      <c r="C127" s="85" t="str">
        <f>IF(OR(ISBLANK('!'!C131),ISERROR('!'!C131)),"",'!'!C131)</f>
        <v/>
      </c>
      <c r="D127" s="85" t="str">
        <f>IF(OR(ISBLANK('!'!D131),ISERROR('!'!D131)),"",'!'!D131)</f>
        <v/>
      </c>
      <c r="G127" s="221" t="str">
        <f>IF(OR(ISBLANK('!'!M130),ISERROR('!'!M130)),"",'!'!M130)</f>
        <v/>
      </c>
      <c r="H127" s="85" t="str">
        <f>IF(OR(ISBLANK('!'!N130),ISERROR('!'!N130)),"",'!'!N130)</f>
        <v/>
      </c>
      <c r="I127" s="85" t="str">
        <f>IF(OR(ISBLANK('!'!O130),ISERROR('!'!O130)),"",'!'!O130)</f>
        <v/>
      </c>
      <c r="J127" s="85" t="str">
        <f>IF(OR(ISBLANK('!'!P130),ISERROR('!'!P130)),"",'!'!P130)</f>
        <v/>
      </c>
      <c r="K127" s="85" t="str">
        <f>IF(OR(ISBLANK('!'!Q130),ISERROR('!'!Q130)),"",'!'!Q130)</f>
        <v/>
      </c>
      <c r="L127" s="85" t="str">
        <f>IF(OR(ISBLANK('!'!R130),ISERROR('!'!R130)),"",'!'!R130)</f>
        <v/>
      </c>
      <c r="M127" s="85" t="str">
        <f>IF(OR(ISBLANK('!'!S130),ISERROR('!'!S130)),"",'!'!S130)</f>
        <v/>
      </c>
      <c r="N127" s="85" t="str">
        <f>IF(OR(ISBLANK('!'!T130),ISERROR('!'!T130)),"",'!'!T130)</f>
        <v/>
      </c>
      <c r="O127" s="85" t="str">
        <f>IF(OR(ISBLANK('!'!U130),ISERROR('!'!U130)),"",'!'!U130)</f>
        <v/>
      </c>
      <c r="P127" s="85" t="str">
        <f>IF(OR(ISBLANK('!'!V130),ISERROR('!'!V130)),"",'!'!V130)</f>
        <v/>
      </c>
      <c r="Q127" s="85" t="str">
        <f>IF(OR(ISBLANK('!'!W130),ISERROR('!'!W130)),"",'!'!W130)</f>
        <v/>
      </c>
      <c r="U127" s="85" t="str">
        <f>IF(OR(ISBLANK('!'!AA131),ISERROR('!'!AA131)),"",'!'!AA131)</f>
        <v/>
      </c>
      <c r="V127" s="85" t="str">
        <f>IF(OR(ISBLANK('!'!AB131),ISERROR('!'!AB131)),"",'!'!AB131)</f>
        <v/>
      </c>
      <c r="W127" s="85" t="str">
        <f>IF(OR(ISBLANK('!'!AC131),ISERROR('!'!AC131)),"",'!'!AC131)</f>
        <v/>
      </c>
      <c r="X127" s="85" t="str">
        <f>IF(OR(ISBLANK('!'!AD131),ISERROR('!'!AD131)),"",'!'!AD131)</f>
        <v/>
      </c>
      <c r="Y127" s="85" t="str">
        <f>IF(OR(ISBLANK('!'!AE131),ISERROR('!'!AE131)),"",'!'!AE131)</f>
        <v/>
      </c>
      <c r="Z127" s="85" t="str">
        <f>IF(OR(ISBLANK('!'!AF131),ISERROR('!'!AF131)),"",'!'!AF131)</f>
        <v/>
      </c>
      <c r="AA127" s="85" t="str">
        <f>IF(OR(ISBLANK('!'!AG131),ISERROR('!'!AG131)),"",'!'!AG131)</f>
        <v/>
      </c>
      <c r="AB127" s="85" t="str">
        <f>IF(OR(ISBLANK('!'!AH131),ISERROR('!'!AH131)),"",'!'!AH131)</f>
        <v/>
      </c>
      <c r="AC127" s="85" t="str">
        <f>IF(OR(ISBLANK('!'!AI131),ISERROR('!'!AI131)),"",'!'!AI131)</f>
        <v/>
      </c>
      <c r="AD127" s="85" t="str">
        <f>IF(OR(ISBLANK('!'!AJ131),ISERROR('!'!AJ131)),"",'!'!AJ131)</f>
        <v/>
      </c>
      <c r="AE127" s="85" t="str">
        <f>IF(OR(ISBLANK('!'!AK131),ISERROR('!'!AK131)),"",'!'!AK131)</f>
        <v/>
      </c>
      <c r="AF127" s="85" t="str">
        <f>IF(OR(ISBLANK('!'!AL131),ISERROR('!'!AL131)),"",'!'!AL131)</f>
        <v/>
      </c>
    </row>
    <row r="128" spans="1:32" x14ac:dyDescent="0.2">
      <c r="A128" s="85" t="str">
        <f>IF(OR(ISBLANK('!'!A132),ISERROR('!'!A132)),"",'!'!A132)</f>
        <v/>
      </c>
      <c r="B128" s="85" t="str">
        <f>IF(OR(ISBLANK('!'!B132),ISERROR('!'!B132)),"",'!'!B132)</f>
        <v/>
      </c>
      <c r="C128" s="85" t="str">
        <f>IF(OR(ISBLANK('!'!C132),ISERROR('!'!C132)),"",'!'!C132)</f>
        <v/>
      </c>
      <c r="D128" s="85" t="str">
        <f>IF(OR(ISBLANK('!'!D132),ISERROR('!'!D132)),"",'!'!D132)</f>
        <v/>
      </c>
      <c r="G128" s="221" t="str">
        <f>IF(OR(ISBLANK('!'!M131),ISERROR('!'!M131)),"",'!'!M131)</f>
        <v/>
      </c>
      <c r="H128" s="85" t="str">
        <f>IF(OR(ISBLANK('!'!N131),ISERROR('!'!N131)),"",'!'!N131)</f>
        <v/>
      </c>
      <c r="I128" s="85" t="str">
        <f>IF(OR(ISBLANK('!'!O131),ISERROR('!'!O131)),"",'!'!O131)</f>
        <v/>
      </c>
      <c r="J128" s="85" t="str">
        <f>IF(OR(ISBLANK('!'!P131),ISERROR('!'!P131)),"",'!'!P131)</f>
        <v/>
      </c>
      <c r="K128" s="85" t="str">
        <f>IF(OR(ISBLANK('!'!Q131),ISERROR('!'!Q131)),"",'!'!Q131)</f>
        <v/>
      </c>
      <c r="L128" s="85" t="str">
        <f>IF(OR(ISBLANK('!'!R131),ISERROR('!'!R131)),"",'!'!R131)</f>
        <v/>
      </c>
      <c r="M128" s="85" t="str">
        <f>IF(OR(ISBLANK('!'!S131),ISERROR('!'!S131)),"",'!'!S131)</f>
        <v/>
      </c>
      <c r="N128" s="85" t="str">
        <f>IF(OR(ISBLANK('!'!T131),ISERROR('!'!T131)),"",'!'!T131)</f>
        <v/>
      </c>
      <c r="O128" s="85" t="str">
        <f>IF(OR(ISBLANK('!'!U131),ISERROR('!'!U131)),"",'!'!U131)</f>
        <v/>
      </c>
      <c r="P128" s="85" t="str">
        <f>IF(OR(ISBLANK('!'!V131),ISERROR('!'!V131)),"",'!'!V131)</f>
        <v/>
      </c>
      <c r="Q128" s="85" t="str">
        <f>IF(OR(ISBLANK('!'!W131),ISERROR('!'!W131)),"",'!'!W131)</f>
        <v/>
      </c>
      <c r="U128" s="85" t="str">
        <f>IF(OR(ISBLANK('!'!AA132),ISERROR('!'!AA132)),"",'!'!AA132)</f>
        <v/>
      </c>
      <c r="V128" s="85" t="str">
        <f>IF(OR(ISBLANK('!'!AB132),ISERROR('!'!AB132)),"",'!'!AB132)</f>
        <v/>
      </c>
      <c r="W128" s="85" t="str">
        <f>IF(OR(ISBLANK('!'!AC132),ISERROR('!'!AC132)),"",'!'!AC132)</f>
        <v/>
      </c>
      <c r="X128" s="85" t="str">
        <f>IF(OR(ISBLANK('!'!AD132),ISERROR('!'!AD132)),"",'!'!AD132)</f>
        <v/>
      </c>
      <c r="Y128" s="85" t="str">
        <f>IF(OR(ISBLANK('!'!AE132),ISERROR('!'!AE132)),"",'!'!AE132)</f>
        <v/>
      </c>
      <c r="Z128" s="85" t="str">
        <f>IF(OR(ISBLANK('!'!AF132),ISERROR('!'!AF132)),"",'!'!AF132)</f>
        <v/>
      </c>
      <c r="AA128" s="85" t="str">
        <f>IF(OR(ISBLANK('!'!AG132),ISERROR('!'!AG132)),"",'!'!AG132)</f>
        <v/>
      </c>
      <c r="AB128" s="85" t="str">
        <f>IF(OR(ISBLANK('!'!AH132),ISERROR('!'!AH132)),"",'!'!AH132)</f>
        <v/>
      </c>
      <c r="AC128" s="85" t="str">
        <f>IF(OR(ISBLANK('!'!AI132),ISERROR('!'!AI132)),"",'!'!AI132)</f>
        <v/>
      </c>
      <c r="AD128" s="85" t="str">
        <f>IF(OR(ISBLANK('!'!AJ132),ISERROR('!'!AJ132)),"",'!'!AJ132)</f>
        <v/>
      </c>
      <c r="AE128" s="85" t="str">
        <f>IF(OR(ISBLANK('!'!AK132),ISERROR('!'!AK132)),"",'!'!AK132)</f>
        <v/>
      </c>
      <c r="AF128" s="85" t="str">
        <f>IF(OR(ISBLANK('!'!AL132),ISERROR('!'!AL132)),"",'!'!AL132)</f>
        <v/>
      </c>
    </row>
    <row r="129" spans="1:32" x14ac:dyDescent="0.2">
      <c r="A129" s="85" t="str">
        <f>IF(OR(ISBLANK('!'!A133),ISERROR('!'!A133)),"",'!'!A133)</f>
        <v/>
      </c>
      <c r="B129" s="85" t="str">
        <f>IF(OR(ISBLANK('!'!B133),ISERROR('!'!B133)),"",'!'!B133)</f>
        <v/>
      </c>
      <c r="C129" s="85" t="str">
        <f>IF(OR(ISBLANK('!'!C133),ISERROR('!'!C133)),"",'!'!C133)</f>
        <v/>
      </c>
      <c r="D129" s="85" t="str">
        <f>IF(OR(ISBLANK('!'!D133),ISERROR('!'!D133)),"",'!'!D133)</f>
        <v/>
      </c>
      <c r="G129" s="221" t="str">
        <f>IF(OR(ISBLANK('!'!M132),ISERROR('!'!M132)),"",'!'!M132)</f>
        <v/>
      </c>
      <c r="H129" s="85" t="str">
        <f>IF(OR(ISBLANK('!'!N132),ISERROR('!'!N132)),"",'!'!N132)</f>
        <v/>
      </c>
      <c r="I129" s="85" t="str">
        <f>IF(OR(ISBLANK('!'!O132),ISERROR('!'!O132)),"",'!'!O132)</f>
        <v/>
      </c>
      <c r="J129" s="85" t="str">
        <f>IF(OR(ISBLANK('!'!P132),ISERROR('!'!P132)),"",'!'!P132)</f>
        <v/>
      </c>
      <c r="K129" s="85" t="str">
        <f>IF(OR(ISBLANK('!'!Q132),ISERROR('!'!Q132)),"",'!'!Q132)</f>
        <v/>
      </c>
      <c r="L129" s="85" t="str">
        <f>IF(OR(ISBLANK('!'!R132),ISERROR('!'!R132)),"",'!'!R132)</f>
        <v/>
      </c>
      <c r="M129" s="85" t="str">
        <f>IF(OR(ISBLANK('!'!S132),ISERROR('!'!S132)),"",'!'!S132)</f>
        <v/>
      </c>
      <c r="N129" s="85" t="str">
        <f>IF(OR(ISBLANK('!'!T132),ISERROR('!'!T132)),"",'!'!T132)</f>
        <v/>
      </c>
      <c r="O129" s="85" t="str">
        <f>IF(OR(ISBLANK('!'!U132),ISERROR('!'!U132)),"",'!'!U132)</f>
        <v/>
      </c>
      <c r="P129" s="85" t="str">
        <f>IF(OR(ISBLANK('!'!V132),ISERROR('!'!V132)),"",'!'!V132)</f>
        <v/>
      </c>
      <c r="Q129" s="85" t="str">
        <f>IF(OR(ISBLANK('!'!W132),ISERROR('!'!W132)),"",'!'!W132)</f>
        <v/>
      </c>
      <c r="U129" s="85" t="str">
        <f>IF(OR(ISBLANK('!'!AA133),ISERROR('!'!AA133)),"",'!'!AA133)</f>
        <v/>
      </c>
      <c r="V129" s="85" t="str">
        <f>IF(OR(ISBLANK('!'!AB133),ISERROR('!'!AB133)),"",'!'!AB133)</f>
        <v/>
      </c>
      <c r="W129" s="85" t="str">
        <f>IF(OR(ISBLANK('!'!AC133),ISERROR('!'!AC133)),"",'!'!AC133)</f>
        <v/>
      </c>
      <c r="X129" s="85" t="str">
        <f>IF(OR(ISBLANK('!'!AD133),ISERROR('!'!AD133)),"",'!'!AD133)</f>
        <v/>
      </c>
      <c r="Y129" s="85" t="str">
        <f>IF(OR(ISBLANK('!'!AE133),ISERROR('!'!AE133)),"",'!'!AE133)</f>
        <v/>
      </c>
      <c r="Z129" s="85" t="str">
        <f>IF(OR(ISBLANK('!'!AF133),ISERROR('!'!AF133)),"",'!'!AF133)</f>
        <v/>
      </c>
      <c r="AA129" s="85" t="str">
        <f>IF(OR(ISBLANK('!'!AG133),ISERROR('!'!AG133)),"",'!'!AG133)</f>
        <v/>
      </c>
      <c r="AB129" s="85" t="str">
        <f>IF(OR(ISBLANK('!'!AH133),ISERROR('!'!AH133)),"",'!'!AH133)</f>
        <v/>
      </c>
      <c r="AC129" s="85" t="str">
        <f>IF(OR(ISBLANK('!'!AI133),ISERROR('!'!AI133)),"",'!'!AI133)</f>
        <v/>
      </c>
      <c r="AD129" s="85" t="str">
        <f>IF(OR(ISBLANK('!'!AJ133),ISERROR('!'!AJ133)),"",'!'!AJ133)</f>
        <v/>
      </c>
      <c r="AE129" s="85" t="str">
        <f>IF(OR(ISBLANK('!'!AK133),ISERROR('!'!AK133)),"",'!'!AK133)</f>
        <v/>
      </c>
      <c r="AF129" s="85" t="str">
        <f>IF(OR(ISBLANK('!'!AL133),ISERROR('!'!AL133)),"",'!'!AL133)</f>
        <v/>
      </c>
    </row>
    <row r="130" spans="1:32" x14ac:dyDescent="0.2">
      <c r="A130" s="85" t="str">
        <f>IF(OR(ISBLANK('!'!A134),ISERROR('!'!A134)),"",'!'!A134)</f>
        <v/>
      </c>
      <c r="B130" s="85" t="str">
        <f>IF(OR(ISBLANK('!'!B134),ISERROR('!'!B134)),"",'!'!B134)</f>
        <v/>
      </c>
      <c r="C130" s="85" t="str">
        <f>IF(OR(ISBLANK('!'!C134),ISERROR('!'!C134)),"",'!'!C134)</f>
        <v/>
      </c>
      <c r="D130" s="85" t="str">
        <f>IF(OR(ISBLANK('!'!D134),ISERROR('!'!D134)),"",'!'!D134)</f>
        <v/>
      </c>
      <c r="G130" s="221" t="str">
        <f>IF(OR(ISBLANK('!'!M133),ISERROR('!'!M133)),"",'!'!M133)</f>
        <v/>
      </c>
      <c r="H130" s="85" t="str">
        <f>IF(OR(ISBLANK('!'!N133),ISERROR('!'!N133)),"",'!'!N133)</f>
        <v/>
      </c>
      <c r="I130" s="85" t="str">
        <f>IF(OR(ISBLANK('!'!O133),ISERROR('!'!O133)),"",'!'!O133)</f>
        <v/>
      </c>
      <c r="J130" s="85" t="str">
        <f>IF(OR(ISBLANK('!'!P133),ISERROR('!'!P133)),"",'!'!P133)</f>
        <v/>
      </c>
      <c r="K130" s="85" t="str">
        <f>IF(OR(ISBLANK('!'!Q133),ISERROR('!'!Q133)),"",'!'!Q133)</f>
        <v/>
      </c>
      <c r="L130" s="85" t="str">
        <f>IF(OR(ISBLANK('!'!R133),ISERROR('!'!R133)),"",'!'!R133)</f>
        <v/>
      </c>
      <c r="M130" s="85" t="str">
        <f>IF(OR(ISBLANK('!'!S133),ISERROR('!'!S133)),"",'!'!S133)</f>
        <v/>
      </c>
      <c r="N130" s="85" t="str">
        <f>IF(OR(ISBLANK('!'!T133),ISERROR('!'!T133)),"",'!'!T133)</f>
        <v/>
      </c>
      <c r="O130" s="85" t="str">
        <f>IF(OR(ISBLANK('!'!U133),ISERROR('!'!U133)),"",'!'!U133)</f>
        <v/>
      </c>
      <c r="P130" s="85" t="str">
        <f>IF(OR(ISBLANK('!'!V133),ISERROR('!'!V133)),"",'!'!V133)</f>
        <v/>
      </c>
      <c r="Q130" s="85" t="str">
        <f>IF(OR(ISBLANK('!'!W133),ISERROR('!'!W133)),"",'!'!W133)</f>
        <v/>
      </c>
      <c r="U130" s="85" t="str">
        <f>IF(OR(ISBLANK('!'!AA134),ISERROR('!'!AA134)),"",'!'!AA134)</f>
        <v/>
      </c>
      <c r="V130" s="85" t="str">
        <f>IF(OR(ISBLANK('!'!AB134),ISERROR('!'!AB134)),"",'!'!AB134)</f>
        <v/>
      </c>
      <c r="W130" s="85" t="str">
        <f>IF(OR(ISBLANK('!'!AC134),ISERROR('!'!AC134)),"",'!'!AC134)</f>
        <v/>
      </c>
      <c r="X130" s="85" t="str">
        <f>IF(OR(ISBLANK('!'!AD134),ISERROR('!'!AD134)),"",'!'!AD134)</f>
        <v/>
      </c>
      <c r="Y130" s="85" t="str">
        <f>IF(OR(ISBLANK('!'!AE134),ISERROR('!'!AE134)),"",'!'!AE134)</f>
        <v/>
      </c>
      <c r="Z130" s="85" t="str">
        <f>IF(OR(ISBLANK('!'!AF134),ISERROR('!'!AF134)),"",'!'!AF134)</f>
        <v/>
      </c>
      <c r="AA130" s="85" t="str">
        <f>IF(OR(ISBLANK('!'!AG134),ISERROR('!'!AG134)),"",'!'!AG134)</f>
        <v/>
      </c>
      <c r="AB130" s="85" t="str">
        <f>IF(OR(ISBLANK('!'!AH134),ISERROR('!'!AH134)),"",'!'!AH134)</f>
        <v/>
      </c>
      <c r="AC130" s="85" t="str">
        <f>IF(OR(ISBLANK('!'!AI134),ISERROR('!'!AI134)),"",'!'!AI134)</f>
        <v/>
      </c>
      <c r="AD130" s="85" t="str">
        <f>IF(OR(ISBLANK('!'!AJ134),ISERROR('!'!AJ134)),"",'!'!AJ134)</f>
        <v/>
      </c>
      <c r="AE130" s="85" t="str">
        <f>IF(OR(ISBLANK('!'!AK134),ISERROR('!'!AK134)),"",'!'!AK134)</f>
        <v/>
      </c>
      <c r="AF130" s="85" t="str">
        <f>IF(OR(ISBLANK('!'!AL134),ISERROR('!'!AL134)),"",'!'!AL134)</f>
        <v/>
      </c>
    </row>
    <row r="131" spans="1:32" x14ac:dyDescent="0.2">
      <c r="A131" s="85" t="str">
        <f>IF(OR(ISBLANK('!'!A135),ISERROR('!'!A135)),"",'!'!A135)</f>
        <v/>
      </c>
      <c r="B131" s="85" t="str">
        <f>IF(OR(ISBLANK('!'!B135),ISERROR('!'!B135)),"",'!'!B135)</f>
        <v/>
      </c>
      <c r="C131" s="85" t="str">
        <f>IF(OR(ISBLANK('!'!C135),ISERROR('!'!C135)),"",'!'!C135)</f>
        <v/>
      </c>
      <c r="D131" s="85" t="str">
        <f>IF(OR(ISBLANK('!'!D135),ISERROR('!'!D135)),"",'!'!D135)</f>
        <v/>
      </c>
      <c r="G131" s="221" t="str">
        <f>IF(OR(ISBLANK('!'!M134),ISERROR('!'!M134)),"",'!'!M134)</f>
        <v/>
      </c>
      <c r="H131" s="85" t="str">
        <f>IF(OR(ISBLANK('!'!N134),ISERROR('!'!N134)),"",'!'!N134)</f>
        <v/>
      </c>
      <c r="I131" s="85" t="str">
        <f>IF(OR(ISBLANK('!'!O134),ISERROR('!'!O134)),"",'!'!O134)</f>
        <v/>
      </c>
      <c r="J131" s="85" t="str">
        <f>IF(OR(ISBLANK('!'!P134),ISERROR('!'!P134)),"",'!'!P134)</f>
        <v/>
      </c>
      <c r="K131" s="85" t="str">
        <f>IF(OR(ISBLANK('!'!Q134),ISERROR('!'!Q134)),"",'!'!Q134)</f>
        <v/>
      </c>
      <c r="L131" s="85" t="str">
        <f>IF(OR(ISBLANK('!'!R134),ISERROR('!'!R134)),"",'!'!R134)</f>
        <v/>
      </c>
      <c r="M131" s="85" t="str">
        <f>IF(OR(ISBLANK('!'!S134),ISERROR('!'!S134)),"",'!'!S134)</f>
        <v/>
      </c>
      <c r="N131" s="85" t="str">
        <f>IF(OR(ISBLANK('!'!T134),ISERROR('!'!T134)),"",'!'!T134)</f>
        <v/>
      </c>
      <c r="O131" s="85" t="str">
        <f>IF(OR(ISBLANK('!'!U134),ISERROR('!'!U134)),"",'!'!U134)</f>
        <v/>
      </c>
      <c r="P131" s="85" t="str">
        <f>IF(OR(ISBLANK('!'!V134),ISERROR('!'!V134)),"",'!'!V134)</f>
        <v/>
      </c>
      <c r="Q131" s="85" t="str">
        <f>IF(OR(ISBLANK('!'!W134),ISERROR('!'!W134)),"",'!'!W134)</f>
        <v/>
      </c>
      <c r="U131" s="85" t="str">
        <f>IF(OR(ISBLANK('!'!AA135),ISERROR('!'!AA135)),"",'!'!AA135)</f>
        <v/>
      </c>
      <c r="V131" s="85" t="str">
        <f>IF(OR(ISBLANK('!'!AB135),ISERROR('!'!AB135)),"",'!'!AB135)</f>
        <v/>
      </c>
      <c r="W131" s="85" t="str">
        <f>IF(OR(ISBLANK('!'!AC135),ISERROR('!'!AC135)),"",'!'!AC135)</f>
        <v/>
      </c>
      <c r="X131" s="85" t="str">
        <f>IF(OR(ISBLANK('!'!AD135),ISERROR('!'!AD135)),"",'!'!AD135)</f>
        <v/>
      </c>
      <c r="Y131" s="85" t="str">
        <f>IF(OR(ISBLANK('!'!AE135),ISERROR('!'!AE135)),"",'!'!AE135)</f>
        <v/>
      </c>
      <c r="Z131" s="85" t="str">
        <f>IF(OR(ISBLANK('!'!AF135),ISERROR('!'!AF135)),"",'!'!AF135)</f>
        <v/>
      </c>
      <c r="AA131" s="85" t="str">
        <f>IF(OR(ISBLANK('!'!AG135),ISERROR('!'!AG135)),"",'!'!AG135)</f>
        <v/>
      </c>
      <c r="AB131" s="85" t="str">
        <f>IF(OR(ISBLANK('!'!AH135),ISERROR('!'!AH135)),"",'!'!AH135)</f>
        <v/>
      </c>
      <c r="AC131" s="85" t="str">
        <f>IF(OR(ISBLANK('!'!AI135),ISERROR('!'!AI135)),"",'!'!AI135)</f>
        <v/>
      </c>
      <c r="AD131" s="85" t="str">
        <f>IF(OR(ISBLANK('!'!AJ135),ISERROR('!'!AJ135)),"",'!'!AJ135)</f>
        <v/>
      </c>
      <c r="AE131" s="85" t="str">
        <f>IF(OR(ISBLANK('!'!AK135),ISERROR('!'!AK135)),"",'!'!AK135)</f>
        <v/>
      </c>
      <c r="AF131" s="85" t="str">
        <f>IF(OR(ISBLANK('!'!AL135),ISERROR('!'!AL135)),"",'!'!AL135)</f>
        <v/>
      </c>
    </row>
    <row r="132" spans="1:32" x14ac:dyDescent="0.2">
      <c r="A132" s="85" t="str">
        <f>IF(OR(ISBLANK('!'!A136),ISERROR('!'!A136)),"",'!'!A136)</f>
        <v/>
      </c>
      <c r="B132" s="85" t="str">
        <f>IF(OR(ISBLANK('!'!B136),ISERROR('!'!B136)),"",'!'!B136)</f>
        <v/>
      </c>
      <c r="C132" s="85" t="str">
        <f>IF(OR(ISBLANK('!'!C136),ISERROR('!'!C136)),"",'!'!C136)</f>
        <v/>
      </c>
      <c r="D132" s="85" t="str">
        <f>IF(OR(ISBLANK('!'!D136),ISERROR('!'!D136)),"",'!'!D136)</f>
        <v/>
      </c>
      <c r="G132" s="221" t="str">
        <f>IF(OR(ISBLANK('!'!M135),ISERROR('!'!M135)),"",'!'!M135)</f>
        <v/>
      </c>
      <c r="H132" s="85" t="str">
        <f>IF(OR(ISBLANK('!'!N135),ISERROR('!'!N135)),"",'!'!N135)</f>
        <v/>
      </c>
      <c r="I132" s="85" t="str">
        <f>IF(OR(ISBLANK('!'!O135),ISERROR('!'!O135)),"",'!'!O135)</f>
        <v/>
      </c>
      <c r="J132" s="85" t="str">
        <f>IF(OR(ISBLANK('!'!P135),ISERROR('!'!P135)),"",'!'!P135)</f>
        <v/>
      </c>
      <c r="K132" s="85" t="str">
        <f>IF(OR(ISBLANK('!'!Q135),ISERROR('!'!Q135)),"",'!'!Q135)</f>
        <v/>
      </c>
      <c r="L132" s="85" t="str">
        <f>IF(OR(ISBLANK('!'!R135),ISERROR('!'!R135)),"",'!'!R135)</f>
        <v/>
      </c>
      <c r="M132" s="85" t="str">
        <f>IF(OR(ISBLANK('!'!S135),ISERROR('!'!S135)),"",'!'!S135)</f>
        <v/>
      </c>
      <c r="N132" s="85" t="str">
        <f>IF(OR(ISBLANK('!'!T135),ISERROR('!'!T135)),"",'!'!T135)</f>
        <v/>
      </c>
      <c r="O132" s="85" t="str">
        <f>IF(OR(ISBLANK('!'!U135),ISERROR('!'!U135)),"",'!'!U135)</f>
        <v/>
      </c>
      <c r="P132" s="85" t="str">
        <f>IF(OR(ISBLANK('!'!V135),ISERROR('!'!V135)),"",'!'!V135)</f>
        <v/>
      </c>
      <c r="Q132" s="85" t="str">
        <f>IF(OR(ISBLANK('!'!W135),ISERROR('!'!W135)),"",'!'!W135)</f>
        <v/>
      </c>
      <c r="U132" s="85" t="str">
        <f>IF(OR(ISBLANK('!'!AA136),ISERROR('!'!AA136)),"",'!'!AA136)</f>
        <v/>
      </c>
      <c r="V132" s="85" t="str">
        <f>IF(OR(ISBLANK('!'!AB136),ISERROR('!'!AB136)),"",'!'!AB136)</f>
        <v/>
      </c>
      <c r="W132" s="85" t="str">
        <f>IF(OR(ISBLANK('!'!AC136),ISERROR('!'!AC136)),"",'!'!AC136)</f>
        <v/>
      </c>
      <c r="X132" s="85" t="str">
        <f>IF(OR(ISBLANK('!'!AD136),ISERROR('!'!AD136)),"",'!'!AD136)</f>
        <v/>
      </c>
      <c r="Y132" s="85" t="str">
        <f>IF(OR(ISBLANK('!'!AE136),ISERROR('!'!AE136)),"",'!'!AE136)</f>
        <v/>
      </c>
      <c r="Z132" s="85" t="str">
        <f>IF(OR(ISBLANK('!'!AF136),ISERROR('!'!AF136)),"",'!'!AF136)</f>
        <v/>
      </c>
      <c r="AA132" s="85" t="str">
        <f>IF(OR(ISBLANK('!'!AG136),ISERROR('!'!AG136)),"",'!'!AG136)</f>
        <v/>
      </c>
      <c r="AB132" s="85" t="str">
        <f>IF(OR(ISBLANK('!'!AH136),ISERROR('!'!AH136)),"",'!'!AH136)</f>
        <v/>
      </c>
      <c r="AC132" s="85" t="str">
        <f>IF(OR(ISBLANK('!'!AI136),ISERROR('!'!AI136)),"",'!'!AI136)</f>
        <v/>
      </c>
      <c r="AD132" s="85" t="str">
        <f>IF(OR(ISBLANK('!'!AJ136),ISERROR('!'!AJ136)),"",'!'!AJ136)</f>
        <v/>
      </c>
      <c r="AE132" s="85" t="str">
        <f>IF(OR(ISBLANK('!'!AK136),ISERROR('!'!AK136)),"",'!'!AK136)</f>
        <v/>
      </c>
      <c r="AF132" s="85" t="str">
        <f>IF(OR(ISBLANK('!'!AL136),ISERROR('!'!AL136)),"",'!'!AL136)</f>
        <v/>
      </c>
    </row>
    <row r="133" spans="1:32" x14ac:dyDescent="0.2">
      <c r="A133" s="85" t="str">
        <f>IF(OR(ISBLANK('!'!A137),ISERROR('!'!A137)),"",'!'!A137)</f>
        <v/>
      </c>
      <c r="B133" s="85" t="str">
        <f>IF(OR(ISBLANK('!'!B137),ISERROR('!'!B137)),"",'!'!B137)</f>
        <v/>
      </c>
      <c r="C133" s="85" t="str">
        <f>IF(OR(ISBLANK('!'!C137),ISERROR('!'!C137)),"",'!'!C137)</f>
        <v/>
      </c>
      <c r="D133" s="85" t="str">
        <f>IF(OR(ISBLANK('!'!D137),ISERROR('!'!D137)),"",'!'!D137)</f>
        <v/>
      </c>
      <c r="G133" s="221" t="str">
        <f>IF(OR(ISBLANK('!'!M136),ISERROR('!'!M136)),"",'!'!M136)</f>
        <v/>
      </c>
      <c r="H133" s="85" t="str">
        <f>IF(OR(ISBLANK('!'!N136),ISERROR('!'!N136)),"",'!'!N136)</f>
        <v/>
      </c>
      <c r="I133" s="85" t="str">
        <f>IF(OR(ISBLANK('!'!O136),ISERROR('!'!O136)),"",'!'!O136)</f>
        <v/>
      </c>
      <c r="J133" s="85" t="str">
        <f>IF(OR(ISBLANK('!'!P136),ISERROR('!'!P136)),"",'!'!P136)</f>
        <v/>
      </c>
      <c r="K133" s="85" t="str">
        <f>IF(OR(ISBLANK('!'!Q136),ISERROR('!'!Q136)),"",'!'!Q136)</f>
        <v/>
      </c>
      <c r="L133" s="85" t="str">
        <f>IF(OR(ISBLANK('!'!R136),ISERROR('!'!R136)),"",'!'!R136)</f>
        <v/>
      </c>
      <c r="M133" s="85" t="str">
        <f>IF(OR(ISBLANK('!'!S136),ISERROR('!'!S136)),"",'!'!S136)</f>
        <v/>
      </c>
      <c r="N133" s="85" t="str">
        <f>IF(OR(ISBLANK('!'!T136),ISERROR('!'!T136)),"",'!'!T136)</f>
        <v/>
      </c>
      <c r="O133" s="85" t="str">
        <f>IF(OR(ISBLANK('!'!U136),ISERROR('!'!U136)),"",'!'!U136)</f>
        <v/>
      </c>
      <c r="P133" s="85" t="str">
        <f>IF(OR(ISBLANK('!'!V136),ISERROR('!'!V136)),"",'!'!V136)</f>
        <v/>
      </c>
      <c r="Q133" s="85" t="str">
        <f>IF(OR(ISBLANK('!'!W136),ISERROR('!'!W136)),"",'!'!W136)</f>
        <v/>
      </c>
      <c r="U133" s="85" t="str">
        <f>IF(OR(ISBLANK('!'!AA137),ISERROR('!'!AA137)),"",'!'!AA137)</f>
        <v/>
      </c>
      <c r="V133" s="85" t="str">
        <f>IF(OR(ISBLANK('!'!AB137),ISERROR('!'!AB137)),"",'!'!AB137)</f>
        <v/>
      </c>
      <c r="W133" s="85" t="str">
        <f>IF(OR(ISBLANK('!'!AC137),ISERROR('!'!AC137)),"",'!'!AC137)</f>
        <v/>
      </c>
      <c r="X133" s="85" t="str">
        <f>IF(OR(ISBLANK('!'!AD137),ISERROR('!'!AD137)),"",'!'!AD137)</f>
        <v/>
      </c>
      <c r="Y133" s="85" t="str">
        <f>IF(OR(ISBLANK('!'!AE137),ISERROR('!'!AE137)),"",'!'!AE137)</f>
        <v/>
      </c>
      <c r="Z133" s="85" t="str">
        <f>IF(OR(ISBLANK('!'!AF137),ISERROR('!'!AF137)),"",'!'!AF137)</f>
        <v/>
      </c>
      <c r="AA133" s="85" t="str">
        <f>IF(OR(ISBLANK('!'!AG137),ISERROR('!'!AG137)),"",'!'!AG137)</f>
        <v/>
      </c>
      <c r="AB133" s="85" t="str">
        <f>IF(OR(ISBLANK('!'!AH137),ISERROR('!'!AH137)),"",'!'!AH137)</f>
        <v/>
      </c>
      <c r="AC133" s="85" t="str">
        <f>IF(OR(ISBLANK('!'!AI137),ISERROR('!'!AI137)),"",'!'!AI137)</f>
        <v/>
      </c>
      <c r="AD133" s="85" t="str">
        <f>IF(OR(ISBLANK('!'!AJ137),ISERROR('!'!AJ137)),"",'!'!AJ137)</f>
        <v/>
      </c>
      <c r="AE133" s="85" t="str">
        <f>IF(OR(ISBLANK('!'!AK137),ISERROR('!'!AK137)),"",'!'!AK137)</f>
        <v/>
      </c>
      <c r="AF133" s="85" t="str">
        <f>IF(OR(ISBLANK('!'!AL137),ISERROR('!'!AL137)),"",'!'!AL137)</f>
        <v/>
      </c>
    </row>
    <row r="134" spans="1:32" x14ac:dyDescent="0.2">
      <c r="A134" s="85" t="str">
        <f>IF(OR(ISBLANK('!'!A138),ISERROR('!'!A138)),"",'!'!A138)</f>
        <v/>
      </c>
      <c r="B134" s="85" t="str">
        <f>IF(OR(ISBLANK('!'!B138),ISERROR('!'!B138)),"",'!'!B138)</f>
        <v/>
      </c>
      <c r="C134" s="85" t="str">
        <f>IF(OR(ISBLANK('!'!C138),ISERROR('!'!C138)),"",'!'!C138)</f>
        <v/>
      </c>
      <c r="D134" s="85" t="str">
        <f>IF(OR(ISBLANK('!'!D138),ISERROR('!'!D138)),"",'!'!D138)</f>
        <v/>
      </c>
      <c r="G134" s="221" t="str">
        <f>IF(OR(ISBLANK('!'!M137),ISERROR('!'!M137)),"",'!'!M137)</f>
        <v/>
      </c>
      <c r="H134" s="85" t="str">
        <f>IF(OR(ISBLANK('!'!N137),ISERROR('!'!N137)),"",'!'!N137)</f>
        <v/>
      </c>
      <c r="I134" s="85" t="str">
        <f>IF(OR(ISBLANK('!'!O137),ISERROR('!'!O137)),"",'!'!O137)</f>
        <v/>
      </c>
      <c r="J134" s="85" t="str">
        <f>IF(OR(ISBLANK('!'!P137),ISERROR('!'!P137)),"",'!'!P137)</f>
        <v/>
      </c>
      <c r="K134" s="85" t="str">
        <f>IF(OR(ISBLANK('!'!Q137),ISERROR('!'!Q137)),"",'!'!Q137)</f>
        <v/>
      </c>
      <c r="L134" s="85" t="str">
        <f>IF(OR(ISBLANK('!'!R137),ISERROR('!'!R137)),"",'!'!R137)</f>
        <v/>
      </c>
      <c r="M134" s="85" t="str">
        <f>IF(OR(ISBLANK('!'!S137),ISERROR('!'!S137)),"",'!'!S137)</f>
        <v/>
      </c>
      <c r="N134" s="85" t="str">
        <f>IF(OR(ISBLANK('!'!T137),ISERROR('!'!T137)),"",'!'!T137)</f>
        <v/>
      </c>
      <c r="O134" s="85" t="str">
        <f>IF(OR(ISBLANK('!'!U137),ISERROR('!'!U137)),"",'!'!U137)</f>
        <v/>
      </c>
      <c r="P134" s="85" t="str">
        <f>IF(OR(ISBLANK('!'!V137),ISERROR('!'!V137)),"",'!'!V137)</f>
        <v/>
      </c>
      <c r="Q134" s="85" t="str">
        <f>IF(OR(ISBLANK('!'!W137),ISERROR('!'!W137)),"",'!'!W137)</f>
        <v/>
      </c>
      <c r="U134" s="85" t="str">
        <f>IF(OR(ISBLANK('!'!AA138),ISERROR('!'!AA138)),"",'!'!AA138)</f>
        <v/>
      </c>
      <c r="V134" s="85" t="str">
        <f>IF(OR(ISBLANK('!'!AB138),ISERROR('!'!AB138)),"",'!'!AB138)</f>
        <v/>
      </c>
      <c r="W134" s="85" t="str">
        <f>IF(OR(ISBLANK('!'!AC138),ISERROR('!'!AC138)),"",'!'!AC138)</f>
        <v/>
      </c>
      <c r="X134" s="85" t="str">
        <f>IF(OR(ISBLANK('!'!AD138),ISERROR('!'!AD138)),"",'!'!AD138)</f>
        <v/>
      </c>
      <c r="Y134" s="85" t="str">
        <f>IF(OR(ISBLANK('!'!AE138),ISERROR('!'!AE138)),"",'!'!AE138)</f>
        <v/>
      </c>
      <c r="Z134" s="85" t="str">
        <f>IF(OR(ISBLANK('!'!AF138),ISERROR('!'!AF138)),"",'!'!AF138)</f>
        <v/>
      </c>
      <c r="AA134" s="85" t="str">
        <f>IF(OR(ISBLANK('!'!AG138),ISERROR('!'!AG138)),"",'!'!AG138)</f>
        <v/>
      </c>
      <c r="AB134" s="85" t="str">
        <f>IF(OR(ISBLANK('!'!AH138),ISERROR('!'!AH138)),"",'!'!AH138)</f>
        <v/>
      </c>
      <c r="AC134" s="85" t="str">
        <f>IF(OR(ISBLANK('!'!AI138),ISERROR('!'!AI138)),"",'!'!AI138)</f>
        <v/>
      </c>
      <c r="AD134" s="85" t="str">
        <f>IF(OR(ISBLANK('!'!AJ138),ISERROR('!'!AJ138)),"",'!'!AJ138)</f>
        <v/>
      </c>
      <c r="AE134" s="85" t="str">
        <f>IF(OR(ISBLANK('!'!AK138),ISERROR('!'!AK138)),"",'!'!AK138)</f>
        <v/>
      </c>
      <c r="AF134" s="85" t="str">
        <f>IF(OR(ISBLANK('!'!AL138),ISERROR('!'!AL138)),"",'!'!AL138)</f>
        <v/>
      </c>
    </row>
    <row r="135" spans="1:32" x14ac:dyDescent="0.2">
      <c r="A135" s="85" t="str">
        <f>IF(OR(ISBLANK('!'!A139),ISERROR('!'!A139)),"",'!'!A139)</f>
        <v/>
      </c>
      <c r="B135" s="85" t="str">
        <f>IF(OR(ISBLANK('!'!B139),ISERROR('!'!B139)),"",'!'!B139)</f>
        <v/>
      </c>
      <c r="C135" s="85" t="str">
        <f>IF(OR(ISBLANK('!'!C139),ISERROR('!'!C139)),"",'!'!C139)</f>
        <v/>
      </c>
      <c r="D135" s="85" t="str">
        <f>IF(OR(ISBLANK('!'!D139),ISERROR('!'!D139)),"",'!'!D139)</f>
        <v/>
      </c>
      <c r="G135" s="221" t="str">
        <f>IF(OR(ISBLANK('!'!M138),ISERROR('!'!M138)),"",'!'!M138)</f>
        <v/>
      </c>
      <c r="H135" s="85" t="str">
        <f>IF(OR(ISBLANK('!'!N138),ISERROR('!'!N138)),"",'!'!N138)</f>
        <v/>
      </c>
      <c r="I135" s="85" t="str">
        <f>IF(OR(ISBLANK('!'!O138),ISERROR('!'!O138)),"",'!'!O138)</f>
        <v/>
      </c>
      <c r="J135" s="85" t="str">
        <f>IF(OR(ISBLANK('!'!P138),ISERROR('!'!P138)),"",'!'!P138)</f>
        <v/>
      </c>
      <c r="K135" s="85" t="str">
        <f>IF(OR(ISBLANK('!'!Q138),ISERROR('!'!Q138)),"",'!'!Q138)</f>
        <v/>
      </c>
      <c r="L135" s="85" t="str">
        <f>IF(OR(ISBLANK('!'!R138),ISERROR('!'!R138)),"",'!'!R138)</f>
        <v/>
      </c>
      <c r="M135" s="85" t="str">
        <f>IF(OR(ISBLANK('!'!S138),ISERROR('!'!S138)),"",'!'!S138)</f>
        <v/>
      </c>
      <c r="N135" s="85" t="str">
        <f>IF(OR(ISBLANK('!'!T138),ISERROR('!'!T138)),"",'!'!T138)</f>
        <v/>
      </c>
      <c r="O135" s="85" t="str">
        <f>IF(OR(ISBLANK('!'!U138),ISERROR('!'!U138)),"",'!'!U138)</f>
        <v/>
      </c>
      <c r="P135" s="85" t="str">
        <f>IF(OR(ISBLANK('!'!V138),ISERROR('!'!V138)),"",'!'!V138)</f>
        <v/>
      </c>
      <c r="Q135" s="85" t="str">
        <f>IF(OR(ISBLANK('!'!W138),ISERROR('!'!W138)),"",'!'!W138)</f>
        <v/>
      </c>
      <c r="U135" s="85" t="str">
        <f>IF(OR(ISBLANK('!'!AA139),ISERROR('!'!AA139)),"",'!'!AA139)</f>
        <v/>
      </c>
      <c r="V135" s="85" t="str">
        <f>IF(OR(ISBLANK('!'!AB139),ISERROR('!'!AB139)),"",'!'!AB139)</f>
        <v/>
      </c>
      <c r="W135" s="85" t="str">
        <f>IF(OR(ISBLANK('!'!AC139),ISERROR('!'!AC139)),"",'!'!AC139)</f>
        <v/>
      </c>
      <c r="X135" s="85" t="str">
        <f>IF(OR(ISBLANK('!'!AD139),ISERROR('!'!AD139)),"",'!'!AD139)</f>
        <v/>
      </c>
      <c r="Y135" s="85" t="str">
        <f>IF(OR(ISBLANK('!'!AE139),ISERROR('!'!AE139)),"",'!'!AE139)</f>
        <v/>
      </c>
      <c r="Z135" s="85" t="str">
        <f>IF(OR(ISBLANK('!'!AF139),ISERROR('!'!AF139)),"",'!'!AF139)</f>
        <v/>
      </c>
      <c r="AA135" s="85" t="str">
        <f>IF(OR(ISBLANK('!'!AG139),ISERROR('!'!AG139)),"",'!'!AG139)</f>
        <v/>
      </c>
      <c r="AB135" s="85" t="str">
        <f>IF(OR(ISBLANK('!'!AH139),ISERROR('!'!AH139)),"",'!'!AH139)</f>
        <v/>
      </c>
      <c r="AC135" s="85" t="str">
        <f>IF(OR(ISBLANK('!'!AI139),ISERROR('!'!AI139)),"",'!'!AI139)</f>
        <v/>
      </c>
      <c r="AD135" s="85" t="str">
        <f>IF(OR(ISBLANK('!'!AJ139),ISERROR('!'!AJ139)),"",'!'!AJ139)</f>
        <v/>
      </c>
      <c r="AE135" s="85" t="str">
        <f>IF(OR(ISBLANK('!'!AK139),ISERROR('!'!AK139)),"",'!'!AK139)</f>
        <v/>
      </c>
      <c r="AF135" s="85" t="str">
        <f>IF(OR(ISBLANK('!'!AL139),ISERROR('!'!AL139)),"",'!'!AL139)</f>
        <v/>
      </c>
    </row>
    <row r="136" spans="1:32" x14ac:dyDescent="0.2">
      <c r="A136" s="85" t="str">
        <f>IF(OR(ISBLANK('!'!A140),ISERROR('!'!A140)),"",'!'!A140)</f>
        <v/>
      </c>
      <c r="B136" s="85" t="str">
        <f>IF(OR(ISBLANK('!'!B140),ISERROR('!'!B140)),"",'!'!B140)</f>
        <v/>
      </c>
      <c r="C136" s="85" t="str">
        <f>IF(OR(ISBLANK('!'!C140),ISERROR('!'!C140)),"",'!'!C140)</f>
        <v/>
      </c>
      <c r="D136" s="85" t="str">
        <f>IF(OR(ISBLANK('!'!D140),ISERROR('!'!D140)),"",'!'!D140)</f>
        <v/>
      </c>
      <c r="G136" s="221" t="str">
        <f>IF(OR(ISBLANK('!'!M139),ISERROR('!'!M139)),"",'!'!M139)</f>
        <v/>
      </c>
      <c r="H136" s="85" t="str">
        <f>IF(OR(ISBLANK('!'!N139),ISERROR('!'!N139)),"",'!'!N139)</f>
        <v/>
      </c>
      <c r="I136" s="85" t="str">
        <f>IF(OR(ISBLANK('!'!O139),ISERROR('!'!O139)),"",'!'!O139)</f>
        <v/>
      </c>
      <c r="J136" s="85" t="str">
        <f>IF(OR(ISBLANK('!'!P139),ISERROR('!'!P139)),"",'!'!P139)</f>
        <v/>
      </c>
      <c r="K136" s="85" t="str">
        <f>IF(OR(ISBLANK('!'!Q139),ISERROR('!'!Q139)),"",'!'!Q139)</f>
        <v/>
      </c>
      <c r="L136" s="85" t="str">
        <f>IF(OR(ISBLANK('!'!R139),ISERROR('!'!R139)),"",'!'!R139)</f>
        <v/>
      </c>
      <c r="M136" s="85" t="str">
        <f>IF(OR(ISBLANK('!'!S139),ISERROR('!'!S139)),"",'!'!S139)</f>
        <v/>
      </c>
      <c r="N136" s="85" t="str">
        <f>IF(OR(ISBLANK('!'!T139),ISERROR('!'!T139)),"",'!'!T139)</f>
        <v/>
      </c>
      <c r="O136" s="85" t="str">
        <f>IF(OR(ISBLANK('!'!U139),ISERROR('!'!U139)),"",'!'!U139)</f>
        <v/>
      </c>
      <c r="P136" s="85" t="str">
        <f>IF(OR(ISBLANK('!'!V139),ISERROR('!'!V139)),"",'!'!V139)</f>
        <v/>
      </c>
      <c r="Q136" s="85" t="str">
        <f>IF(OR(ISBLANK('!'!W139),ISERROR('!'!W139)),"",'!'!W139)</f>
        <v/>
      </c>
      <c r="U136" s="85" t="str">
        <f>IF(OR(ISBLANK('!'!AA140),ISERROR('!'!AA140)),"",'!'!AA140)</f>
        <v/>
      </c>
      <c r="V136" s="85" t="str">
        <f>IF(OR(ISBLANK('!'!AB140),ISERROR('!'!AB140)),"",'!'!AB140)</f>
        <v/>
      </c>
      <c r="W136" s="85" t="str">
        <f>IF(OR(ISBLANK('!'!AC140),ISERROR('!'!AC140)),"",'!'!AC140)</f>
        <v/>
      </c>
      <c r="X136" s="85" t="str">
        <f>IF(OR(ISBLANK('!'!AD140),ISERROR('!'!AD140)),"",'!'!AD140)</f>
        <v/>
      </c>
      <c r="Y136" s="85" t="str">
        <f>IF(OR(ISBLANK('!'!AE140),ISERROR('!'!AE140)),"",'!'!AE140)</f>
        <v/>
      </c>
      <c r="Z136" s="85" t="str">
        <f>IF(OR(ISBLANK('!'!AF140),ISERROR('!'!AF140)),"",'!'!AF140)</f>
        <v/>
      </c>
      <c r="AA136" s="85" t="str">
        <f>IF(OR(ISBLANK('!'!AG140),ISERROR('!'!AG140)),"",'!'!AG140)</f>
        <v/>
      </c>
      <c r="AB136" s="85" t="str">
        <f>IF(OR(ISBLANK('!'!AH140),ISERROR('!'!AH140)),"",'!'!AH140)</f>
        <v/>
      </c>
      <c r="AC136" s="85" t="str">
        <f>IF(OR(ISBLANK('!'!AI140),ISERROR('!'!AI140)),"",'!'!AI140)</f>
        <v/>
      </c>
      <c r="AD136" s="85" t="str">
        <f>IF(OR(ISBLANK('!'!AJ140),ISERROR('!'!AJ140)),"",'!'!AJ140)</f>
        <v/>
      </c>
      <c r="AE136" s="85" t="str">
        <f>IF(OR(ISBLANK('!'!AK140),ISERROR('!'!AK140)),"",'!'!AK140)</f>
        <v/>
      </c>
      <c r="AF136" s="85" t="str">
        <f>IF(OR(ISBLANK('!'!AL140),ISERROR('!'!AL140)),"",'!'!AL140)</f>
        <v/>
      </c>
    </row>
    <row r="137" spans="1:32" x14ac:dyDescent="0.2">
      <c r="A137" s="85" t="str">
        <f>IF(OR(ISBLANK('!'!A141),ISERROR('!'!A141)),"",'!'!A141)</f>
        <v/>
      </c>
      <c r="B137" s="85" t="str">
        <f>IF(OR(ISBLANK('!'!B141),ISERROR('!'!B141)),"",'!'!B141)</f>
        <v/>
      </c>
      <c r="C137" s="85" t="str">
        <f>IF(OR(ISBLANK('!'!C141),ISERROR('!'!C141)),"",'!'!C141)</f>
        <v/>
      </c>
      <c r="D137" s="85" t="str">
        <f>IF(OR(ISBLANK('!'!D141),ISERROR('!'!D141)),"",'!'!D141)</f>
        <v/>
      </c>
      <c r="G137" s="221" t="str">
        <f>IF(OR(ISBLANK('!'!M140),ISERROR('!'!M140)),"",'!'!M140)</f>
        <v/>
      </c>
      <c r="H137" s="85" t="str">
        <f>IF(OR(ISBLANK('!'!N140),ISERROR('!'!N140)),"",'!'!N140)</f>
        <v/>
      </c>
      <c r="I137" s="85" t="str">
        <f>IF(OR(ISBLANK('!'!O140),ISERROR('!'!O140)),"",'!'!O140)</f>
        <v/>
      </c>
      <c r="J137" s="85" t="str">
        <f>IF(OR(ISBLANK('!'!P140),ISERROR('!'!P140)),"",'!'!P140)</f>
        <v/>
      </c>
      <c r="K137" s="85" t="str">
        <f>IF(OR(ISBLANK('!'!Q140),ISERROR('!'!Q140)),"",'!'!Q140)</f>
        <v/>
      </c>
      <c r="L137" s="85" t="str">
        <f>IF(OR(ISBLANK('!'!R140),ISERROR('!'!R140)),"",'!'!R140)</f>
        <v/>
      </c>
      <c r="M137" s="85" t="str">
        <f>IF(OR(ISBLANK('!'!S140),ISERROR('!'!S140)),"",'!'!S140)</f>
        <v/>
      </c>
      <c r="N137" s="85" t="str">
        <f>IF(OR(ISBLANK('!'!T140),ISERROR('!'!T140)),"",'!'!T140)</f>
        <v/>
      </c>
      <c r="O137" s="85" t="str">
        <f>IF(OR(ISBLANK('!'!U140),ISERROR('!'!U140)),"",'!'!U140)</f>
        <v/>
      </c>
      <c r="P137" s="85" t="str">
        <f>IF(OR(ISBLANK('!'!V140),ISERROR('!'!V140)),"",'!'!V140)</f>
        <v/>
      </c>
      <c r="Q137" s="85" t="str">
        <f>IF(OR(ISBLANK('!'!W140),ISERROR('!'!W140)),"",'!'!W140)</f>
        <v/>
      </c>
      <c r="U137" s="85" t="str">
        <f>IF(OR(ISBLANK('!'!AA141),ISERROR('!'!AA141)),"",'!'!AA141)</f>
        <v/>
      </c>
      <c r="V137" s="85" t="str">
        <f>IF(OR(ISBLANK('!'!AB141),ISERROR('!'!AB141)),"",'!'!AB141)</f>
        <v/>
      </c>
      <c r="W137" s="85" t="str">
        <f>IF(OR(ISBLANK('!'!AC141),ISERROR('!'!AC141)),"",'!'!AC141)</f>
        <v/>
      </c>
      <c r="X137" s="85" t="str">
        <f>IF(OR(ISBLANK('!'!AD141),ISERROR('!'!AD141)),"",'!'!AD141)</f>
        <v/>
      </c>
      <c r="Y137" s="85" t="str">
        <f>IF(OR(ISBLANK('!'!AE141),ISERROR('!'!AE141)),"",'!'!AE141)</f>
        <v/>
      </c>
      <c r="Z137" s="85" t="str">
        <f>IF(OR(ISBLANK('!'!AF141),ISERROR('!'!AF141)),"",'!'!AF141)</f>
        <v/>
      </c>
      <c r="AA137" s="85" t="str">
        <f>IF(OR(ISBLANK('!'!AG141),ISERROR('!'!AG141)),"",'!'!AG141)</f>
        <v/>
      </c>
      <c r="AB137" s="85" t="str">
        <f>IF(OR(ISBLANK('!'!AH141),ISERROR('!'!AH141)),"",'!'!AH141)</f>
        <v/>
      </c>
      <c r="AC137" s="85" t="str">
        <f>IF(OR(ISBLANK('!'!AI141),ISERROR('!'!AI141)),"",'!'!AI141)</f>
        <v/>
      </c>
      <c r="AD137" s="85" t="str">
        <f>IF(OR(ISBLANK('!'!AJ141),ISERROR('!'!AJ141)),"",'!'!AJ141)</f>
        <v/>
      </c>
      <c r="AE137" s="85" t="str">
        <f>IF(OR(ISBLANK('!'!AK141),ISERROR('!'!AK141)),"",'!'!AK141)</f>
        <v/>
      </c>
      <c r="AF137" s="85" t="str">
        <f>IF(OR(ISBLANK('!'!AL141),ISERROR('!'!AL141)),"",'!'!AL141)</f>
        <v/>
      </c>
    </row>
    <row r="138" spans="1:32" x14ac:dyDescent="0.2">
      <c r="A138" s="85" t="str">
        <f>IF(OR(ISBLANK('!'!A142),ISERROR('!'!A142)),"",'!'!A142)</f>
        <v/>
      </c>
      <c r="B138" s="85" t="str">
        <f>IF(OR(ISBLANK('!'!B142),ISERROR('!'!B142)),"",'!'!B142)</f>
        <v/>
      </c>
      <c r="C138" s="85" t="str">
        <f>IF(OR(ISBLANK('!'!C142),ISERROR('!'!C142)),"",'!'!C142)</f>
        <v/>
      </c>
      <c r="D138" s="85" t="str">
        <f>IF(OR(ISBLANK('!'!D142),ISERROR('!'!D142)),"",'!'!D142)</f>
        <v/>
      </c>
      <c r="G138" s="221" t="str">
        <f>IF(OR(ISBLANK('!'!M141),ISERROR('!'!M141)),"",'!'!M141)</f>
        <v/>
      </c>
      <c r="H138" s="85" t="str">
        <f>IF(OR(ISBLANK('!'!N141),ISERROR('!'!N141)),"",'!'!N141)</f>
        <v/>
      </c>
      <c r="I138" s="85" t="str">
        <f>IF(OR(ISBLANK('!'!O141),ISERROR('!'!O141)),"",'!'!O141)</f>
        <v/>
      </c>
      <c r="J138" s="85" t="str">
        <f>IF(OR(ISBLANK('!'!P141),ISERROR('!'!P141)),"",'!'!P141)</f>
        <v/>
      </c>
      <c r="K138" s="85" t="str">
        <f>IF(OR(ISBLANK('!'!Q141),ISERROR('!'!Q141)),"",'!'!Q141)</f>
        <v/>
      </c>
      <c r="L138" s="85" t="str">
        <f>IF(OR(ISBLANK('!'!R141),ISERROR('!'!R141)),"",'!'!R141)</f>
        <v/>
      </c>
      <c r="M138" s="85" t="str">
        <f>IF(OR(ISBLANK('!'!S141),ISERROR('!'!S141)),"",'!'!S141)</f>
        <v/>
      </c>
      <c r="N138" s="85" t="str">
        <f>IF(OR(ISBLANK('!'!T141),ISERROR('!'!T141)),"",'!'!T141)</f>
        <v/>
      </c>
      <c r="O138" s="85" t="str">
        <f>IF(OR(ISBLANK('!'!U141),ISERROR('!'!U141)),"",'!'!U141)</f>
        <v/>
      </c>
      <c r="P138" s="85" t="str">
        <f>IF(OR(ISBLANK('!'!V141),ISERROR('!'!V141)),"",'!'!V141)</f>
        <v/>
      </c>
      <c r="Q138" s="85" t="str">
        <f>IF(OR(ISBLANK('!'!W141),ISERROR('!'!W141)),"",'!'!W141)</f>
        <v/>
      </c>
      <c r="U138" s="85" t="str">
        <f>IF(OR(ISBLANK('!'!AA142),ISERROR('!'!AA142)),"",'!'!AA142)</f>
        <v/>
      </c>
      <c r="V138" s="85" t="str">
        <f>IF(OR(ISBLANK('!'!AB142),ISERROR('!'!AB142)),"",'!'!AB142)</f>
        <v/>
      </c>
      <c r="W138" s="85" t="str">
        <f>IF(OR(ISBLANK('!'!AC142),ISERROR('!'!AC142)),"",'!'!AC142)</f>
        <v/>
      </c>
      <c r="X138" s="85" t="str">
        <f>IF(OR(ISBLANK('!'!AD142),ISERROR('!'!AD142)),"",'!'!AD142)</f>
        <v/>
      </c>
      <c r="Y138" s="85" t="str">
        <f>IF(OR(ISBLANK('!'!AE142),ISERROR('!'!AE142)),"",'!'!AE142)</f>
        <v/>
      </c>
      <c r="Z138" s="85" t="str">
        <f>IF(OR(ISBLANK('!'!AF142),ISERROR('!'!AF142)),"",'!'!AF142)</f>
        <v/>
      </c>
      <c r="AA138" s="85" t="str">
        <f>IF(OR(ISBLANK('!'!AG142),ISERROR('!'!AG142)),"",'!'!AG142)</f>
        <v/>
      </c>
      <c r="AB138" s="85" t="str">
        <f>IF(OR(ISBLANK('!'!AH142),ISERROR('!'!AH142)),"",'!'!AH142)</f>
        <v/>
      </c>
      <c r="AC138" s="85" t="str">
        <f>IF(OR(ISBLANK('!'!AI142),ISERROR('!'!AI142)),"",'!'!AI142)</f>
        <v/>
      </c>
      <c r="AD138" s="85" t="str">
        <f>IF(OR(ISBLANK('!'!AJ142),ISERROR('!'!AJ142)),"",'!'!AJ142)</f>
        <v/>
      </c>
      <c r="AE138" s="85" t="str">
        <f>IF(OR(ISBLANK('!'!AK142),ISERROR('!'!AK142)),"",'!'!AK142)</f>
        <v/>
      </c>
      <c r="AF138" s="85" t="str">
        <f>IF(OR(ISBLANK('!'!AL142),ISERROR('!'!AL142)),"",'!'!AL142)</f>
        <v/>
      </c>
    </row>
    <row r="139" spans="1:32" x14ac:dyDescent="0.2">
      <c r="A139" s="85" t="str">
        <f>IF(OR(ISBLANK('!'!A143),ISERROR('!'!A143)),"",'!'!A143)</f>
        <v/>
      </c>
      <c r="B139" s="85" t="str">
        <f>IF(OR(ISBLANK('!'!B143),ISERROR('!'!B143)),"",'!'!B143)</f>
        <v/>
      </c>
      <c r="C139" s="85" t="str">
        <f>IF(OR(ISBLANK('!'!C143),ISERROR('!'!C143)),"",'!'!C143)</f>
        <v/>
      </c>
      <c r="D139" s="85" t="str">
        <f>IF(OR(ISBLANK('!'!D143),ISERROR('!'!D143)),"",'!'!D143)</f>
        <v/>
      </c>
      <c r="G139" s="221" t="str">
        <f>IF(OR(ISBLANK('!'!M142),ISERROR('!'!M142)),"",'!'!M142)</f>
        <v/>
      </c>
      <c r="H139" s="85" t="str">
        <f>IF(OR(ISBLANK('!'!N142),ISERROR('!'!N142)),"",'!'!N142)</f>
        <v/>
      </c>
      <c r="I139" s="85" t="str">
        <f>IF(OR(ISBLANK('!'!O142),ISERROR('!'!O142)),"",'!'!O142)</f>
        <v/>
      </c>
      <c r="J139" s="85" t="str">
        <f>IF(OR(ISBLANK('!'!P142),ISERROR('!'!P142)),"",'!'!P142)</f>
        <v/>
      </c>
      <c r="K139" s="85" t="str">
        <f>IF(OR(ISBLANK('!'!Q142),ISERROR('!'!Q142)),"",'!'!Q142)</f>
        <v/>
      </c>
      <c r="L139" s="85" t="str">
        <f>IF(OR(ISBLANK('!'!R142),ISERROR('!'!R142)),"",'!'!R142)</f>
        <v/>
      </c>
      <c r="M139" s="85" t="str">
        <f>IF(OR(ISBLANK('!'!S142),ISERROR('!'!S142)),"",'!'!S142)</f>
        <v/>
      </c>
      <c r="N139" s="85" t="str">
        <f>IF(OR(ISBLANK('!'!T142),ISERROR('!'!T142)),"",'!'!T142)</f>
        <v/>
      </c>
      <c r="O139" s="85" t="str">
        <f>IF(OR(ISBLANK('!'!U142),ISERROR('!'!U142)),"",'!'!U142)</f>
        <v/>
      </c>
      <c r="P139" s="85" t="str">
        <f>IF(OR(ISBLANK('!'!V142),ISERROR('!'!V142)),"",'!'!V142)</f>
        <v/>
      </c>
      <c r="Q139" s="85" t="str">
        <f>IF(OR(ISBLANK('!'!W142),ISERROR('!'!W142)),"",'!'!W142)</f>
        <v/>
      </c>
      <c r="U139" s="85" t="str">
        <f>IF(OR(ISBLANK('!'!AA143),ISERROR('!'!AA143)),"",'!'!AA143)</f>
        <v/>
      </c>
      <c r="V139" s="85" t="str">
        <f>IF(OR(ISBLANK('!'!AB143),ISERROR('!'!AB143)),"",'!'!AB143)</f>
        <v/>
      </c>
      <c r="W139" s="85" t="str">
        <f>IF(OR(ISBLANK('!'!AC143),ISERROR('!'!AC143)),"",'!'!AC143)</f>
        <v/>
      </c>
      <c r="X139" s="85" t="str">
        <f>IF(OR(ISBLANK('!'!AD143),ISERROR('!'!AD143)),"",'!'!AD143)</f>
        <v/>
      </c>
      <c r="Y139" s="85" t="str">
        <f>IF(OR(ISBLANK('!'!AE143),ISERROR('!'!AE143)),"",'!'!AE143)</f>
        <v/>
      </c>
      <c r="Z139" s="85" t="str">
        <f>IF(OR(ISBLANK('!'!AF143),ISERROR('!'!AF143)),"",'!'!AF143)</f>
        <v/>
      </c>
      <c r="AA139" s="85" t="str">
        <f>IF(OR(ISBLANK('!'!AG143),ISERROR('!'!AG143)),"",'!'!AG143)</f>
        <v/>
      </c>
      <c r="AB139" s="85" t="str">
        <f>IF(OR(ISBLANK('!'!AH143),ISERROR('!'!AH143)),"",'!'!AH143)</f>
        <v/>
      </c>
      <c r="AC139" s="85" t="str">
        <f>IF(OR(ISBLANK('!'!AI143),ISERROR('!'!AI143)),"",'!'!AI143)</f>
        <v/>
      </c>
      <c r="AD139" s="85" t="str">
        <f>IF(OR(ISBLANK('!'!AJ143),ISERROR('!'!AJ143)),"",'!'!AJ143)</f>
        <v/>
      </c>
      <c r="AE139" s="85" t="str">
        <f>IF(OR(ISBLANK('!'!AK143),ISERROR('!'!AK143)),"",'!'!AK143)</f>
        <v/>
      </c>
      <c r="AF139" s="85" t="str">
        <f>IF(OR(ISBLANK('!'!AL143),ISERROR('!'!AL143)),"",'!'!AL143)</f>
        <v/>
      </c>
    </row>
    <row r="140" spans="1:32" x14ac:dyDescent="0.2">
      <c r="A140" s="85" t="str">
        <f>IF(OR(ISBLANK('!'!A144),ISERROR('!'!A144)),"",'!'!A144)</f>
        <v/>
      </c>
      <c r="B140" s="85" t="str">
        <f>IF(OR(ISBLANK('!'!B144),ISERROR('!'!B144)),"",'!'!B144)</f>
        <v/>
      </c>
      <c r="C140" s="85" t="str">
        <f>IF(OR(ISBLANK('!'!C144),ISERROR('!'!C144)),"",'!'!C144)</f>
        <v/>
      </c>
      <c r="D140" s="85" t="str">
        <f>IF(OR(ISBLANK('!'!D144),ISERROR('!'!D144)),"",'!'!D144)</f>
        <v/>
      </c>
      <c r="G140" s="221" t="str">
        <f>IF(OR(ISBLANK('!'!M143),ISERROR('!'!M143)),"",'!'!M143)</f>
        <v/>
      </c>
      <c r="H140" s="85" t="str">
        <f>IF(OR(ISBLANK('!'!N143),ISERROR('!'!N143)),"",'!'!N143)</f>
        <v/>
      </c>
      <c r="I140" s="85" t="str">
        <f>IF(OR(ISBLANK('!'!O143),ISERROR('!'!O143)),"",'!'!O143)</f>
        <v/>
      </c>
      <c r="J140" s="85" t="str">
        <f>IF(OR(ISBLANK('!'!P143),ISERROR('!'!P143)),"",'!'!P143)</f>
        <v/>
      </c>
      <c r="K140" s="85" t="str">
        <f>IF(OR(ISBLANK('!'!Q143),ISERROR('!'!Q143)),"",'!'!Q143)</f>
        <v/>
      </c>
      <c r="L140" s="85" t="str">
        <f>IF(OR(ISBLANK('!'!R143),ISERROR('!'!R143)),"",'!'!R143)</f>
        <v/>
      </c>
      <c r="M140" s="85" t="str">
        <f>IF(OR(ISBLANK('!'!S143),ISERROR('!'!S143)),"",'!'!S143)</f>
        <v/>
      </c>
      <c r="N140" s="85" t="str">
        <f>IF(OR(ISBLANK('!'!T143),ISERROR('!'!T143)),"",'!'!T143)</f>
        <v/>
      </c>
      <c r="O140" s="85" t="str">
        <f>IF(OR(ISBLANK('!'!U143),ISERROR('!'!U143)),"",'!'!U143)</f>
        <v/>
      </c>
      <c r="P140" s="85" t="str">
        <f>IF(OR(ISBLANK('!'!V143),ISERROR('!'!V143)),"",'!'!V143)</f>
        <v/>
      </c>
      <c r="Q140" s="85" t="str">
        <f>IF(OR(ISBLANK('!'!W143),ISERROR('!'!W143)),"",'!'!W143)</f>
        <v/>
      </c>
      <c r="U140" s="85" t="str">
        <f>IF(OR(ISBLANK('!'!AA144),ISERROR('!'!AA144)),"",'!'!AA144)</f>
        <v/>
      </c>
      <c r="V140" s="85" t="str">
        <f>IF(OR(ISBLANK('!'!AB144),ISERROR('!'!AB144)),"",'!'!AB144)</f>
        <v/>
      </c>
      <c r="W140" s="85" t="str">
        <f>IF(OR(ISBLANK('!'!AC144),ISERROR('!'!AC144)),"",'!'!AC144)</f>
        <v/>
      </c>
      <c r="X140" s="85" t="str">
        <f>IF(OR(ISBLANK('!'!AD144),ISERROR('!'!AD144)),"",'!'!AD144)</f>
        <v/>
      </c>
      <c r="Y140" s="85" t="str">
        <f>IF(OR(ISBLANK('!'!AE144),ISERROR('!'!AE144)),"",'!'!AE144)</f>
        <v/>
      </c>
      <c r="Z140" s="85" t="str">
        <f>IF(OR(ISBLANK('!'!AF144),ISERROR('!'!AF144)),"",'!'!AF144)</f>
        <v/>
      </c>
      <c r="AA140" s="85" t="str">
        <f>IF(OR(ISBLANK('!'!AG144),ISERROR('!'!AG144)),"",'!'!AG144)</f>
        <v/>
      </c>
      <c r="AB140" s="85" t="str">
        <f>IF(OR(ISBLANK('!'!AH144),ISERROR('!'!AH144)),"",'!'!AH144)</f>
        <v/>
      </c>
      <c r="AC140" s="85" t="str">
        <f>IF(OR(ISBLANK('!'!AI144),ISERROR('!'!AI144)),"",'!'!AI144)</f>
        <v/>
      </c>
      <c r="AD140" s="85" t="str">
        <f>IF(OR(ISBLANK('!'!AJ144),ISERROR('!'!AJ144)),"",'!'!AJ144)</f>
        <v/>
      </c>
      <c r="AE140" s="85" t="str">
        <f>IF(OR(ISBLANK('!'!AK144),ISERROR('!'!AK144)),"",'!'!AK144)</f>
        <v/>
      </c>
      <c r="AF140" s="85" t="str">
        <f>IF(OR(ISBLANK('!'!AL144),ISERROR('!'!AL144)),"",'!'!AL144)</f>
        <v/>
      </c>
    </row>
    <row r="141" spans="1:32" x14ac:dyDescent="0.2">
      <c r="A141" s="85" t="str">
        <f>IF(OR(ISBLANK('!'!A145),ISERROR('!'!A145)),"",'!'!A145)</f>
        <v/>
      </c>
      <c r="B141" s="85" t="str">
        <f>IF(OR(ISBLANK('!'!B145),ISERROR('!'!B145)),"",'!'!B145)</f>
        <v/>
      </c>
      <c r="C141" s="85" t="str">
        <f>IF(OR(ISBLANK('!'!C145),ISERROR('!'!C145)),"",'!'!C145)</f>
        <v/>
      </c>
      <c r="D141" s="85" t="str">
        <f>IF(OR(ISBLANK('!'!D145),ISERROR('!'!D145)),"",'!'!D145)</f>
        <v/>
      </c>
      <c r="G141" s="221" t="str">
        <f>IF(OR(ISBLANK('!'!M144),ISERROR('!'!M144)),"",'!'!M144)</f>
        <v/>
      </c>
      <c r="H141" s="85" t="str">
        <f>IF(OR(ISBLANK('!'!N144),ISERROR('!'!N144)),"",'!'!N144)</f>
        <v/>
      </c>
      <c r="I141" s="85" t="str">
        <f>IF(OR(ISBLANK('!'!O144),ISERROR('!'!O144)),"",'!'!O144)</f>
        <v/>
      </c>
      <c r="J141" s="85" t="str">
        <f>IF(OR(ISBLANK('!'!P144),ISERROR('!'!P144)),"",'!'!P144)</f>
        <v/>
      </c>
      <c r="K141" s="85" t="str">
        <f>IF(OR(ISBLANK('!'!Q144),ISERROR('!'!Q144)),"",'!'!Q144)</f>
        <v/>
      </c>
      <c r="L141" s="85" t="str">
        <f>IF(OR(ISBLANK('!'!R144),ISERROR('!'!R144)),"",'!'!R144)</f>
        <v/>
      </c>
      <c r="M141" s="85" t="str">
        <f>IF(OR(ISBLANK('!'!S144),ISERROR('!'!S144)),"",'!'!S144)</f>
        <v/>
      </c>
      <c r="N141" s="85" t="str">
        <f>IF(OR(ISBLANK('!'!T144),ISERROR('!'!T144)),"",'!'!T144)</f>
        <v/>
      </c>
      <c r="O141" s="85" t="str">
        <f>IF(OR(ISBLANK('!'!U144),ISERROR('!'!U144)),"",'!'!U144)</f>
        <v/>
      </c>
      <c r="P141" s="85" t="str">
        <f>IF(OR(ISBLANK('!'!V144),ISERROR('!'!V144)),"",'!'!V144)</f>
        <v/>
      </c>
      <c r="Q141" s="85" t="str">
        <f>IF(OR(ISBLANK('!'!W144),ISERROR('!'!W144)),"",'!'!W144)</f>
        <v/>
      </c>
      <c r="U141" s="85" t="str">
        <f>IF(OR(ISBLANK('!'!AA145),ISERROR('!'!AA145)),"",'!'!AA145)</f>
        <v/>
      </c>
      <c r="V141" s="85" t="str">
        <f>IF(OR(ISBLANK('!'!AB145),ISERROR('!'!AB145)),"",'!'!AB145)</f>
        <v/>
      </c>
      <c r="W141" s="85" t="str">
        <f>IF(OR(ISBLANK('!'!AC145),ISERROR('!'!AC145)),"",'!'!AC145)</f>
        <v/>
      </c>
      <c r="X141" s="85" t="str">
        <f>IF(OR(ISBLANK('!'!AD145),ISERROR('!'!AD145)),"",'!'!AD145)</f>
        <v/>
      </c>
      <c r="Y141" s="85" t="str">
        <f>IF(OR(ISBLANK('!'!AE145),ISERROR('!'!AE145)),"",'!'!AE145)</f>
        <v/>
      </c>
      <c r="Z141" s="85" t="str">
        <f>IF(OR(ISBLANK('!'!AF145),ISERROR('!'!AF145)),"",'!'!AF145)</f>
        <v/>
      </c>
      <c r="AA141" s="85" t="str">
        <f>IF(OR(ISBLANK('!'!AG145),ISERROR('!'!AG145)),"",'!'!AG145)</f>
        <v/>
      </c>
      <c r="AB141" s="85" t="str">
        <f>IF(OR(ISBLANK('!'!AH145),ISERROR('!'!AH145)),"",'!'!AH145)</f>
        <v/>
      </c>
      <c r="AC141" s="85" t="str">
        <f>IF(OR(ISBLANK('!'!AI145),ISERROR('!'!AI145)),"",'!'!AI145)</f>
        <v/>
      </c>
      <c r="AD141" s="85" t="str">
        <f>IF(OR(ISBLANK('!'!AJ145),ISERROR('!'!AJ145)),"",'!'!AJ145)</f>
        <v/>
      </c>
      <c r="AE141" s="85" t="str">
        <f>IF(OR(ISBLANK('!'!AK145),ISERROR('!'!AK145)),"",'!'!AK145)</f>
        <v/>
      </c>
      <c r="AF141" s="85" t="str">
        <f>IF(OR(ISBLANK('!'!AL145),ISERROR('!'!AL145)),"",'!'!AL145)</f>
        <v/>
      </c>
    </row>
    <row r="142" spans="1:32" x14ac:dyDescent="0.2">
      <c r="A142" s="85" t="str">
        <f>IF(OR(ISBLANK('!'!A146),ISERROR('!'!A146)),"",'!'!A146)</f>
        <v/>
      </c>
      <c r="B142" s="85" t="str">
        <f>IF(OR(ISBLANK('!'!B146),ISERROR('!'!B146)),"",'!'!B146)</f>
        <v/>
      </c>
      <c r="C142" s="85" t="str">
        <f>IF(OR(ISBLANK('!'!C146),ISERROR('!'!C146)),"",'!'!C146)</f>
        <v/>
      </c>
      <c r="D142" s="85" t="str">
        <f>IF(OR(ISBLANK('!'!D146),ISERROR('!'!D146)),"",'!'!D146)</f>
        <v/>
      </c>
      <c r="G142" s="221" t="str">
        <f>IF(OR(ISBLANK('!'!M145),ISERROR('!'!M145)),"",'!'!M145)</f>
        <v/>
      </c>
      <c r="H142" s="85" t="str">
        <f>IF(OR(ISBLANK('!'!N145),ISERROR('!'!N145)),"",'!'!N145)</f>
        <v/>
      </c>
      <c r="I142" s="85" t="str">
        <f>IF(OR(ISBLANK('!'!O145),ISERROR('!'!O145)),"",'!'!O145)</f>
        <v/>
      </c>
      <c r="J142" s="85" t="str">
        <f>IF(OR(ISBLANK('!'!P145),ISERROR('!'!P145)),"",'!'!P145)</f>
        <v/>
      </c>
      <c r="K142" s="85" t="str">
        <f>IF(OR(ISBLANK('!'!Q145),ISERROR('!'!Q145)),"",'!'!Q145)</f>
        <v/>
      </c>
      <c r="L142" s="85" t="str">
        <f>IF(OR(ISBLANK('!'!R145),ISERROR('!'!R145)),"",'!'!R145)</f>
        <v/>
      </c>
      <c r="M142" s="85" t="str">
        <f>IF(OR(ISBLANK('!'!S145),ISERROR('!'!S145)),"",'!'!S145)</f>
        <v/>
      </c>
      <c r="N142" s="85" t="str">
        <f>IF(OR(ISBLANK('!'!T145),ISERROR('!'!T145)),"",'!'!T145)</f>
        <v/>
      </c>
      <c r="O142" s="85" t="str">
        <f>IF(OR(ISBLANK('!'!U145),ISERROR('!'!U145)),"",'!'!U145)</f>
        <v/>
      </c>
      <c r="P142" s="85" t="str">
        <f>IF(OR(ISBLANK('!'!V145),ISERROR('!'!V145)),"",'!'!V145)</f>
        <v/>
      </c>
      <c r="Q142" s="85" t="str">
        <f>IF(OR(ISBLANK('!'!W145),ISERROR('!'!W145)),"",'!'!W145)</f>
        <v/>
      </c>
      <c r="U142" s="85" t="str">
        <f>IF(OR(ISBLANK('!'!AA146),ISERROR('!'!AA146)),"",'!'!AA146)</f>
        <v/>
      </c>
      <c r="V142" s="85" t="str">
        <f>IF(OR(ISBLANK('!'!AB146),ISERROR('!'!AB146)),"",'!'!AB146)</f>
        <v/>
      </c>
      <c r="W142" s="85" t="str">
        <f>IF(OR(ISBLANK('!'!AC146),ISERROR('!'!AC146)),"",'!'!AC146)</f>
        <v/>
      </c>
      <c r="X142" s="85" t="str">
        <f>IF(OR(ISBLANK('!'!AD146),ISERROR('!'!AD146)),"",'!'!AD146)</f>
        <v/>
      </c>
      <c r="Y142" s="85" t="str">
        <f>IF(OR(ISBLANK('!'!AE146),ISERROR('!'!AE146)),"",'!'!AE146)</f>
        <v/>
      </c>
      <c r="Z142" s="85" t="str">
        <f>IF(OR(ISBLANK('!'!AF146),ISERROR('!'!AF146)),"",'!'!AF146)</f>
        <v/>
      </c>
      <c r="AA142" s="85" t="str">
        <f>IF(OR(ISBLANK('!'!AG146),ISERROR('!'!AG146)),"",'!'!AG146)</f>
        <v/>
      </c>
      <c r="AB142" s="85" t="str">
        <f>IF(OR(ISBLANK('!'!AH146),ISERROR('!'!AH146)),"",'!'!AH146)</f>
        <v/>
      </c>
      <c r="AC142" s="85" t="str">
        <f>IF(OR(ISBLANK('!'!AI146),ISERROR('!'!AI146)),"",'!'!AI146)</f>
        <v/>
      </c>
      <c r="AD142" s="85" t="str">
        <f>IF(OR(ISBLANK('!'!AJ146),ISERROR('!'!AJ146)),"",'!'!AJ146)</f>
        <v/>
      </c>
      <c r="AE142" s="85" t="str">
        <f>IF(OR(ISBLANK('!'!AK146),ISERROR('!'!AK146)),"",'!'!AK146)</f>
        <v/>
      </c>
      <c r="AF142" s="85" t="str">
        <f>IF(OR(ISBLANK('!'!AL146),ISERROR('!'!AL146)),"",'!'!AL146)</f>
        <v/>
      </c>
    </row>
    <row r="143" spans="1:32" x14ac:dyDescent="0.2">
      <c r="A143" s="85" t="str">
        <f>IF(OR(ISBLANK('!'!A147),ISERROR('!'!A147)),"",'!'!A147)</f>
        <v/>
      </c>
      <c r="B143" s="85" t="str">
        <f>IF(OR(ISBLANK('!'!B147),ISERROR('!'!B147)),"",'!'!B147)</f>
        <v/>
      </c>
      <c r="C143" s="85" t="str">
        <f>IF(OR(ISBLANK('!'!C147),ISERROR('!'!C147)),"",'!'!C147)</f>
        <v/>
      </c>
      <c r="D143" s="85" t="str">
        <f>IF(OR(ISBLANK('!'!D147),ISERROR('!'!D147)),"",'!'!D147)</f>
        <v/>
      </c>
      <c r="G143" s="221" t="str">
        <f>IF(OR(ISBLANK('!'!M146),ISERROR('!'!M146)),"",'!'!M146)</f>
        <v/>
      </c>
      <c r="H143" s="85" t="str">
        <f>IF(OR(ISBLANK('!'!N146),ISERROR('!'!N146)),"",'!'!N146)</f>
        <v/>
      </c>
      <c r="I143" s="85" t="str">
        <f>IF(OR(ISBLANK('!'!O146),ISERROR('!'!O146)),"",'!'!O146)</f>
        <v/>
      </c>
      <c r="J143" s="85" t="str">
        <f>IF(OR(ISBLANK('!'!P146),ISERROR('!'!P146)),"",'!'!P146)</f>
        <v/>
      </c>
      <c r="K143" s="85" t="str">
        <f>IF(OR(ISBLANK('!'!Q146),ISERROR('!'!Q146)),"",'!'!Q146)</f>
        <v/>
      </c>
      <c r="L143" s="85" t="str">
        <f>IF(OR(ISBLANK('!'!R146),ISERROR('!'!R146)),"",'!'!R146)</f>
        <v/>
      </c>
      <c r="M143" s="85" t="str">
        <f>IF(OR(ISBLANK('!'!S146),ISERROR('!'!S146)),"",'!'!S146)</f>
        <v/>
      </c>
      <c r="N143" s="85" t="str">
        <f>IF(OR(ISBLANK('!'!T146),ISERROR('!'!T146)),"",'!'!T146)</f>
        <v/>
      </c>
      <c r="O143" s="85" t="str">
        <f>IF(OR(ISBLANK('!'!U146),ISERROR('!'!U146)),"",'!'!U146)</f>
        <v/>
      </c>
      <c r="P143" s="85" t="str">
        <f>IF(OR(ISBLANK('!'!V146),ISERROR('!'!V146)),"",'!'!V146)</f>
        <v/>
      </c>
      <c r="Q143" s="85" t="str">
        <f>IF(OR(ISBLANK('!'!W146),ISERROR('!'!W146)),"",'!'!W146)</f>
        <v/>
      </c>
      <c r="U143" s="85" t="str">
        <f>IF(OR(ISBLANK('!'!AA147),ISERROR('!'!AA147)),"",'!'!AA147)</f>
        <v/>
      </c>
      <c r="V143" s="85" t="str">
        <f>IF(OR(ISBLANK('!'!AB147),ISERROR('!'!AB147)),"",'!'!AB147)</f>
        <v/>
      </c>
      <c r="W143" s="85" t="str">
        <f>IF(OR(ISBLANK('!'!AC147),ISERROR('!'!AC147)),"",'!'!AC147)</f>
        <v/>
      </c>
      <c r="X143" s="85" t="str">
        <f>IF(OR(ISBLANK('!'!AD147),ISERROR('!'!AD147)),"",'!'!AD147)</f>
        <v/>
      </c>
      <c r="Y143" s="85" t="str">
        <f>IF(OR(ISBLANK('!'!AE147),ISERROR('!'!AE147)),"",'!'!AE147)</f>
        <v/>
      </c>
      <c r="Z143" s="85" t="str">
        <f>IF(OR(ISBLANK('!'!AF147),ISERROR('!'!AF147)),"",'!'!AF147)</f>
        <v/>
      </c>
      <c r="AA143" s="85" t="str">
        <f>IF(OR(ISBLANK('!'!AG147),ISERROR('!'!AG147)),"",'!'!AG147)</f>
        <v/>
      </c>
      <c r="AB143" s="85" t="str">
        <f>IF(OR(ISBLANK('!'!AH147),ISERROR('!'!AH147)),"",'!'!AH147)</f>
        <v/>
      </c>
      <c r="AC143" s="85" t="str">
        <f>IF(OR(ISBLANK('!'!AI147),ISERROR('!'!AI147)),"",'!'!AI147)</f>
        <v/>
      </c>
      <c r="AD143" s="85" t="str">
        <f>IF(OR(ISBLANK('!'!AJ147),ISERROR('!'!AJ147)),"",'!'!AJ147)</f>
        <v/>
      </c>
      <c r="AE143" s="85" t="str">
        <f>IF(OR(ISBLANK('!'!AK147),ISERROR('!'!AK147)),"",'!'!AK147)</f>
        <v/>
      </c>
      <c r="AF143" s="85" t="str">
        <f>IF(OR(ISBLANK('!'!AL147),ISERROR('!'!AL147)),"",'!'!AL147)</f>
        <v/>
      </c>
    </row>
    <row r="144" spans="1:32" x14ac:dyDescent="0.2">
      <c r="A144" s="85" t="str">
        <f>IF(OR(ISBLANK('!'!A148),ISERROR('!'!A148)),"",'!'!A148)</f>
        <v/>
      </c>
      <c r="B144" s="85" t="str">
        <f>IF(OR(ISBLANK('!'!B148),ISERROR('!'!B148)),"",'!'!B148)</f>
        <v/>
      </c>
      <c r="C144" s="85" t="str">
        <f>IF(OR(ISBLANK('!'!C148),ISERROR('!'!C148)),"",'!'!C148)</f>
        <v/>
      </c>
      <c r="D144" s="85" t="str">
        <f>IF(OR(ISBLANK('!'!D148),ISERROR('!'!D148)),"",'!'!D148)</f>
        <v/>
      </c>
      <c r="G144" s="221" t="str">
        <f>IF(OR(ISBLANK('!'!M147),ISERROR('!'!M147)),"",'!'!M147)</f>
        <v/>
      </c>
      <c r="H144" s="85" t="str">
        <f>IF(OR(ISBLANK('!'!N147),ISERROR('!'!N147)),"",'!'!N147)</f>
        <v/>
      </c>
      <c r="I144" s="85" t="str">
        <f>IF(OR(ISBLANK('!'!O147),ISERROR('!'!O147)),"",'!'!O147)</f>
        <v/>
      </c>
      <c r="J144" s="85" t="str">
        <f>IF(OR(ISBLANK('!'!P147),ISERROR('!'!P147)),"",'!'!P147)</f>
        <v/>
      </c>
      <c r="K144" s="85" t="str">
        <f>IF(OR(ISBLANK('!'!Q147),ISERROR('!'!Q147)),"",'!'!Q147)</f>
        <v/>
      </c>
      <c r="L144" s="85" t="str">
        <f>IF(OR(ISBLANK('!'!R147),ISERROR('!'!R147)),"",'!'!R147)</f>
        <v/>
      </c>
      <c r="M144" s="85" t="str">
        <f>IF(OR(ISBLANK('!'!S147),ISERROR('!'!S147)),"",'!'!S147)</f>
        <v/>
      </c>
      <c r="N144" s="85" t="str">
        <f>IF(OR(ISBLANK('!'!T147),ISERROR('!'!T147)),"",'!'!T147)</f>
        <v/>
      </c>
      <c r="O144" s="85" t="str">
        <f>IF(OR(ISBLANK('!'!U147),ISERROR('!'!U147)),"",'!'!U147)</f>
        <v/>
      </c>
      <c r="P144" s="85" t="str">
        <f>IF(OR(ISBLANK('!'!V147),ISERROR('!'!V147)),"",'!'!V147)</f>
        <v/>
      </c>
      <c r="Q144" s="85" t="str">
        <f>IF(OR(ISBLANK('!'!W147),ISERROR('!'!W147)),"",'!'!W147)</f>
        <v/>
      </c>
      <c r="U144" s="85" t="str">
        <f>IF(OR(ISBLANK('!'!AA148),ISERROR('!'!AA148)),"",'!'!AA148)</f>
        <v/>
      </c>
      <c r="V144" s="85" t="str">
        <f>IF(OR(ISBLANK('!'!AB148),ISERROR('!'!AB148)),"",'!'!AB148)</f>
        <v/>
      </c>
      <c r="W144" s="85" t="str">
        <f>IF(OR(ISBLANK('!'!AC148),ISERROR('!'!AC148)),"",'!'!AC148)</f>
        <v/>
      </c>
      <c r="X144" s="85" t="str">
        <f>IF(OR(ISBLANK('!'!AD148),ISERROR('!'!AD148)),"",'!'!AD148)</f>
        <v/>
      </c>
      <c r="Y144" s="85" t="str">
        <f>IF(OR(ISBLANK('!'!AE148),ISERROR('!'!AE148)),"",'!'!AE148)</f>
        <v/>
      </c>
      <c r="Z144" s="85" t="str">
        <f>IF(OR(ISBLANK('!'!AF148),ISERROR('!'!AF148)),"",'!'!AF148)</f>
        <v/>
      </c>
      <c r="AA144" s="85" t="str">
        <f>IF(OR(ISBLANK('!'!AG148),ISERROR('!'!AG148)),"",'!'!AG148)</f>
        <v/>
      </c>
      <c r="AB144" s="85" t="str">
        <f>IF(OR(ISBLANK('!'!AH148),ISERROR('!'!AH148)),"",'!'!AH148)</f>
        <v/>
      </c>
      <c r="AC144" s="85" t="str">
        <f>IF(OR(ISBLANK('!'!AI148),ISERROR('!'!AI148)),"",'!'!AI148)</f>
        <v/>
      </c>
      <c r="AD144" s="85" t="str">
        <f>IF(OR(ISBLANK('!'!AJ148),ISERROR('!'!AJ148)),"",'!'!AJ148)</f>
        <v/>
      </c>
      <c r="AE144" s="85" t="str">
        <f>IF(OR(ISBLANK('!'!AK148),ISERROR('!'!AK148)),"",'!'!AK148)</f>
        <v/>
      </c>
      <c r="AF144" s="85" t="str">
        <f>IF(OR(ISBLANK('!'!AL148),ISERROR('!'!AL148)),"",'!'!AL148)</f>
        <v/>
      </c>
    </row>
    <row r="145" spans="1:32" x14ac:dyDescent="0.2">
      <c r="A145" s="85" t="str">
        <f>IF(OR(ISBLANK('!'!A149),ISERROR('!'!A149)),"",'!'!A149)</f>
        <v/>
      </c>
      <c r="B145" s="85" t="str">
        <f>IF(OR(ISBLANK('!'!B149),ISERROR('!'!B149)),"",'!'!B149)</f>
        <v/>
      </c>
      <c r="C145" s="85" t="str">
        <f>IF(OR(ISBLANK('!'!C149),ISERROR('!'!C149)),"",'!'!C149)</f>
        <v/>
      </c>
      <c r="D145" s="85" t="str">
        <f>IF(OR(ISBLANK('!'!D149),ISERROR('!'!D149)),"",'!'!D149)</f>
        <v/>
      </c>
      <c r="G145" s="221" t="str">
        <f>IF(OR(ISBLANK('!'!M148),ISERROR('!'!M148)),"",'!'!M148)</f>
        <v/>
      </c>
      <c r="H145" s="85" t="str">
        <f>IF(OR(ISBLANK('!'!N148),ISERROR('!'!N148)),"",'!'!N148)</f>
        <v/>
      </c>
      <c r="I145" s="85" t="str">
        <f>IF(OR(ISBLANK('!'!O148),ISERROR('!'!O148)),"",'!'!O148)</f>
        <v/>
      </c>
      <c r="J145" s="85" t="str">
        <f>IF(OR(ISBLANK('!'!P148),ISERROR('!'!P148)),"",'!'!P148)</f>
        <v/>
      </c>
      <c r="K145" s="85" t="str">
        <f>IF(OR(ISBLANK('!'!Q148),ISERROR('!'!Q148)),"",'!'!Q148)</f>
        <v/>
      </c>
      <c r="L145" s="85" t="str">
        <f>IF(OR(ISBLANK('!'!R148),ISERROR('!'!R148)),"",'!'!R148)</f>
        <v/>
      </c>
      <c r="M145" s="85" t="str">
        <f>IF(OR(ISBLANK('!'!S148),ISERROR('!'!S148)),"",'!'!S148)</f>
        <v/>
      </c>
      <c r="N145" s="85" t="str">
        <f>IF(OR(ISBLANK('!'!T148),ISERROR('!'!T148)),"",'!'!T148)</f>
        <v/>
      </c>
      <c r="O145" s="85" t="str">
        <f>IF(OR(ISBLANK('!'!U148),ISERROR('!'!U148)),"",'!'!U148)</f>
        <v/>
      </c>
      <c r="P145" s="85" t="str">
        <f>IF(OR(ISBLANK('!'!V148),ISERROR('!'!V148)),"",'!'!V148)</f>
        <v/>
      </c>
      <c r="Q145" s="85" t="str">
        <f>IF(OR(ISBLANK('!'!W148),ISERROR('!'!W148)),"",'!'!W148)</f>
        <v/>
      </c>
      <c r="U145" s="85" t="str">
        <f>IF(OR(ISBLANK('!'!AA149),ISERROR('!'!AA149)),"",'!'!AA149)</f>
        <v/>
      </c>
      <c r="V145" s="85" t="str">
        <f>IF(OR(ISBLANK('!'!AB149),ISERROR('!'!AB149)),"",'!'!AB149)</f>
        <v/>
      </c>
      <c r="W145" s="85" t="str">
        <f>IF(OR(ISBLANK('!'!AC149),ISERROR('!'!AC149)),"",'!'!AC149)</f>
        <v/>
      </c>
      <c r="X145" s="85" t="str">
        <f>IF(OR(ISBLANK('!'!AD149),ISERROR('!'!AD149)),"",'!'!AD149)</f>
        <v/>
      </c>
      <c r="Y145" s="85" t="str">
        <f>IF(OR(ISBLANK('!'!AE149),ISERROR('!'!AE149)),"",'!'!AE149)</f>
        <v/>
      </c>
      <c r="Z145" s="85" t="str">
        <f>IF(OR(ISBLANK('!'!AF149),ISERROR('!'!AF149)),"",'!'!AF149)</f>
        <v/>
      </c>
      <c r="AA145" s="85" t="str">
        <f>IF(OR(ISBLANK('!'!AG149),ISERROR('!'!AG149)),"",'!'!AG149)</f>
        <v/>
      </c>
      <c r="AB145" s="85" t="str">
        <f>IF(OR(ISBLANK('!'!AH149),ISERROR('!'!AH149)),"",'!'!AH149)</f>
        <v/>
      </c>
      <c r="AC145" s="85" t="str">
        <f>IF(OR(ISBLANK('!'!AI149),ISERROR('!'!AI149)),"",'!'!AI149)</f>
        <v/>
      </c>
      <c r="AD145" s="85" t="str">
        <f>IF(OR(ISBLANK('!'!AJ149),ISERROR('!'!AJ149)),"",'!'!AJ149)</f>
        <v/>
      </c>
      <c r="AE145" s="85" t="str">
        <f>IF(OR(ISBLANK('!'!AK149),ISERROR('!'!AK149)),"",'!'!AK149)</f>
        <v/>
      </c>
      <c r="AF145" s="85" t="str">
        <f>IF(OR(ISBLANK('!'!AL149),ISERROR('!'!AL149)),"",'!'!AL149)</f>
        <v/>
      </c>
    </row>
    <row r="146" spans="1:32" x14ac:dyDescent="0.2">
      <c r="A146" s="85" t="str">
        <f>IF(OR(ISBLANK('!'!A150),ISERROR('!'!A150)),"",'!'!A150)</f>
        <v/>
      </c>
      <c r="B146" s="85" t="str">
        <f>IF(OR(ISBLANK('!'!B150),ISERROR('!'!B150)),"",'!'!B150)</f>
        <v/>
      </c>
      <c r="C146" s="85" t="str">
        <f>IF(OR(ISBLANK('!'!C150),ISERROR('!'!C150)),"",'!'!C150)</f>
        <v/>
      </c>
      <c r="D146" s="85" t="str">
        <f>IF(OR(ISBLANK('!'!D150),ISERROR('!'!D150)),"",'!'!D150)</f>
        <v/>
      </c>
      <c r="G146" s="221" t="str">
        <f>IF(OR(ISBLANK('!'!M150),ISERROR('!'!M150)),"",'!'!M150)</f>
        <v/>
      </c>
      <c r="H146" s="85" t="str">
        <f>IF(OR(ISBLANK('!'!N150),ISERROR('!'!N150)),"",'!'!N150)</f>
        <v/>
      </c>
      <c r="I146" s="85" t="str">
        <f>IF(OR(ISBLANK('!'!O150),ISERROR('!'!O150)),"",'!'!O150)</f>
        <v/>
      </c>
      <c r="J146" s="85" t="str">
        <f>IF(OR(ISBLANK('!'!P150),ISERROR('!'!P150)),"",'!'!P150)</f>
        <v/>
      </c>
      <c r="K146" s="85" t="str">
        <f>IF(OR(ISBLANK('!'!Q150),ISERROR('!'!Q150)),"",'!'!Q150)</f>
        <v/>
      </c>
      <c r="L146" s="85" t="str">
        <f>IF(OR(ISBLANK('!'!R150),ISERROR('!'!R150)),"",'!'!R150)</f>
        <v/>
      </c>
      <c r="M146" s="85" t="str">
        <f>IF(OR(ISBLANK('!'!S150),ISERROR('!'!S150)),"",'!'!S150)</f>
        <v/>
      </c>
      <c r="N146" s="85" t="str">
        <f>IF(OR(ISBLANK('!'!T150),ISERROR('!'!T150)),"",'!'!T150)</f>
        <v/>
      </c>
      <c r="O146" s="85" t="str">
        <f>IF(OR(ISBLANK('!'!U150),ISERROR('!'!U150)),"",'!'!U150)</f>
        <v/>
      </c>
      <c r="P146" s="85" t="str">
        <f>IF(OR(ISBLANK('!'!V150),ISERROR('!'!V150)),"",'!'!V150)</f>
        <v/>
      </c>
      <c r="Q146" s="85" t="str">
        <f>IF(OR(ISBLANK('!'!W150),ISERROR('!'!W150)),"",'!'!W150)</f>
        <v/>
      </c>
      <c r="U146" s="85" t="str">
        <f>IF(OR(ISBLANK('!'!AA150),ISERROR('!'!AA150)),"",'!'!AA150)</f>
        <v/>
      </c>
      <c r="V146" s="85" t="str">
        <f>IF(OR(ISBLANK('!'!AB150),ISERROR('!'!AB150)),"",'!'!AB150)</f>
        <v/>
      </c>
      <c r="W146" s="85" t="str">
        <f>IF(OR(ISBLANK('!'!AC150),ISERROR('!'!AC150)),"",'!'!AC150)</f>
        <v/>
      </c>
      <c r="X146" s="85" t="str">
        <f>IF(OR(ISBLANK('!'!AD150),ISERROR('!'!AD150)),"",'!'!AD150)</f>
        <v/>
      </c>
      <c r="Y146" s="85" t="str">
        <f>IF(OR(ISBLANK('!'!AE150),ISERROR('!'!AE150)),"",'!'!AE150)</f>
        <v/>
      </c>
      <c r="Z146" s="85" t="str">
        <f>IF(OR(ISBLANK('!'!AF150),ISERROR('!'!AF150)),"",'!'!AF150)</f>
        <v/>
      </c>
      <c r="AA146" s="85" t="str">
        <f>IF(OR(ISBLANK('!'!AG150),ISERROR('!'!AG150)),"",'!'!AG150)</f>
        <v/>
      </c>
      <c r="AB146" s="85" t="str">
        <f>IF(OR(ISBLANK('!'!AH150),ISERROR('!'!AH150)),"",'!'!AH150)</f>
        <v/>
      </c>
      <c r="AC146" s="85" t="str">
        <f>IF(OR(ISBLANK('!'!AI150),ISERROR('!'!AI150)),"",'!'!AI150)</f>
        <v/>
      </c>
      <c r="AD146" s="85" t="str">
        <f>IF(OR(ISBLANK('!'!AJ150),ISERROR('!'!AJ150)),"",'!'!AJ150)</f>
        <v/>
      </c>
      <c r="AE146" s="85" t="str">
        <f>IF(OR(ISBLANK('!'!AK150),ISERROR('!'!AK150)),"",'!'!AK150)</f>
        <v/>
      </c>
      <c r="AF146" s="85" t="str">
        <f>IF(OR(ISBLANK('!'!AL150),ISERROR('!'!AL150)),"",'!'!AL150)</f>
        <v/>
      </c>
    </row>
    <row r="147" spans="1:32" x14ac:dyDescent="0.2">
      <c r="A147" s="85" t="str">
        <f>IF(OR(ISBLANK('!'!A151),ISERROR('!'!A151)),"",'!'!A151)</f>
        <v/>
      </c>
      <c r="B147" s="85" t="str">
        <f>IF(OR(ISBLANK('!'!B151),ISERROR('!'!B151)),"",'!'!B151)</f>
        <v/>
      </c>
      <c r="C147" s="85" t="str">
        <f>IF(OR(ISBLANK('!'!C151),ISERROR('!'!C151)),"",'!'!C151)</f>
        <v/>
      </c>
      <c r="D147" s="85" t="str">
        <f>IF(OR(ISBLANK('!'!D151),ISERROR('!'!D151)),"",'!'!D151)</f>
        <v/>
      </c>
      <c r="G147" s="221" t="str">
        <f>IF(OR(ISBLANK('!'!M151),ISERROR('!'!M151)),"",'!'!M151)</f>
        <v/>
      </c>
      <c r="H147" s="85" t="str">
        <f>IF(OR(ISBLANK('!'!N151),ISERROR('!'!N151)),"",'!'!N151)</f>
        <v/>
      </c>
      <c r="I147" s="85" t="str">
        <f>IF(OR(ISBLANK('!'!O151),ISERROR('!'!O151)),"",'!'!O151)</f>
        <v/>
      </c>
      <c r="J147" s="85" t="str">
        <f>IF(OR(ISBLANK('!'!P151),ISERROR('!'!P151)),"",'!'!P151)</f>
        <v/>
      </c>
      <c r="K147" s="85" t="str">
        <f>IF(OR(ISBLANK('!'!Q151),ISERROR('!'!Q151)),"",'!'!Q151)</f>
        <v/>
      </c>
      <c r="L147" s="85" t="str">
        <f>IF(OR(ISBLANK('!'!R151),ISERROR('!'!R151)),"",'!'!R151)</f>
        <v/>
      </c>
      <c r="M147" s="85" t="str">
        <f>IF(OR(ISBLANK('!'!S151),ISERROR('!'!S151)),"",'!'!S151)</f>
        <v/>
      </c>
      <c r="N147" s="85" t="str">
        <f>IF(OR(ISBLANK('!'!T151),ISERROR('!'!T151)),"",'!'!T151)</f>
        <v/>
      </c>
      <c r="O147" s="85" t="str">
        <f>IF(OR(ISBLANK('!'!U151),ISERROR('!'!U151)),"",'!'!U151)</f>
        <v/>
      </c>
      <c r="P147" s="85" t="str">
        <f>IF(OR(ISBLANK('!'!V151),ISERROR('!'!V151)),"",'!'!V151)</f>
        <v/>
      </c>
      <c r="Q147" s="85" t="str">
        <f>IF(OR(ISBLANK('!'!W151),ISERROR('!'!W151)),"",'!'!W151)</f>
        <v/>
      </c>
      <c r="U147" s="85" t="str">
        <f>IF(OR(ISBLANK('!'!AA151),ISERROR('!'!AA151)),"",'!'!AA151)</f>
        <v/>
      </c>
      <c r="V147" s="85" t="str">
        <f>IF(OR(ISBLANK('!'!AB151),ISERROR('!'!AB151)),"",'!'!AB151)</f>
        <v/>
      </c>
      <c r="W147" s="85" t="str">
        <f>IF(OR(ISBLANK('!'!AC151),ISERROR('!'!AC151)),"",'!'!AC151)</f>
        <v/>
      </c>
      <c r="X147" s="85" t="str">
        <f>IF(OR(ISBLANK('!'!AD151),ISERROR('!'!AD151)),"",'!'!AD151)</f>
        <v/>
      </c>
      <c r="Y147" s="85" t="str">
        <f>IF(OR(ISBLANK('!'!AE151),ISERROR('!'!AE151)),"",'!'!AE151)</f>
        <v/>
      </c>
      <c r="Z147" s="85" t="str">
        <f>IF(OR(ISBLANK('!'!AF151),ISERROR('!'!AF151)),"",'!'!AF151)</f>
        <v/>
      </c>
      <c r="AA147" s="85" t="str">
        <f>IF(OR(ISBLANK('!'!AG151),ISERROR('!'!AG151)),"",'!'!AG151)</f>
        <v/>
      </c>
      <c r="AB147" s="85" t="str">
        <f>IF(OR(ISBLANK('!'!AH151),ISERROR('!'!AH151)),"",'!'!AH151)</f>
        <v/>
      </c>
      <c r="AC147" s="85" t="str">
        <f>IF(OR(ISBLANK('!'!AI151),ISERROR('!'!AI151)),"",'!'!AI151)</f>
        <v/>
      </c>
      <c r="AD147" s="85" t="str">
        <f>IF(OR(ISBLANK('!'!AJ151),ISERROR('!'!AJ151)),"",'!'!AJ151)</f>
        <v/>
      </c>
      <c r="AE147" s="85" t="str">
        <f>IF(OR(ISBLANK('!'!AK151),ISERROR('!'!AK151)),"",'!'!AK151)</f>
        <v/>
      </c>
      <c r="AF147" s="85" t="str">
        <f>IF(OR(ISBLANK('!'!AL151),ISERROR('!'!AL151)),"",'!'!AL151)</f>
        <v/>
      </c>
    </row>
    <row r="148" spans="1:32" x14ac:dyDescent="0.2">
      <c r="A148" s="85" t="str">
        <f>IF(OR(ISBLANK('!'!A152),ISERROR('!'!A152)),"",'!'!A152)</f>
        <v/>
      </c>
      <c r="B148" s="85" t="str">
        <f>IF(OR(ISBLANK('!'!B152),ISERROR('!'!B152)),"",'!'!B152)</f>
        <v/>
      </c>
      <c r="C148" s="85" t="str">
        <f>IF(OR(ISBLANK('!'!C152),ISERROR('!'!C152)),"",'!'!C152)</f>
        <v/>
      </c>
      <c r="D148" s="85" t="str">
        <f>IF(OR(ISBLANK('!'!D152),ISERROR('!'!D152)),"",'!'!D152)</f>
        <v/>
      </c>
      <c r="G148" s="221" t="str">
        <f>IF(OR(ISBLANK('!'!M152),ISERROR('!'!M152)),"",'!'!M152)</f>
        <v/>
      </c>
      <c r="H148" s="85" t="str">
        <f>IF(OR(ISBLANK('!'!N152),ISERROR('!'!N152)),"",'!'!N152)</f>
        <v/>
      </c>
      <c r="I148" s="85" t="str">
        <f>IF(OR(ISBLANK('!'!O152),ISERROR('!'!O152)),"",'!'!O152)</f>
        <v/>
      </c>
      <c r="J148" s="85" t="str">
        <f>IF(OR(ISBLANK('!'!P152),ISERROR('!'!P152)),"",'!'!P152)</f>
        <v/>
      </c>
      <c r="K148" s="85" t="str">
        <f>IF(OR(ISBLANK('!'!Q152),ISERROR('!'!Q152)),"",'!'!Q152)</f>
        <v/>
      </c>
      <c r="L148" s="85" t="str">
        <f>IF(OR(ISBLANK('!'!R152),ISERROR('!'!R152)),"",'!'!R152)</f>
        <v/>
      </c>
      <c r="M148" s="85" t="str">
        <f>IF(OR(ISBLANK('!'!S152),ISERROR('!'!S152)),"",'!'!S152)</f>
        <v/>
      </c>
      <c r="N148" s="85" t="str">
        <f>IF(OR(ISBLANK('!'!T152),ISERROR('!'!T152)),"",'!'!T152)</f>
        <v/>
      </c>
      <c r="O148" s="85" t="str">
        <f>IF(OR(ISBLANK('!'!U152),ISERROR('!'!U152)),"",'!'!U152)</f>
        <v/>
      </c>
      <c r="P148" s="85" t="str">
        <f>IF(OR(ISBLANK('!'!V152),ISERROR('!'!V152)),"",'!'!V152)</f>
        <v/>
      </c>
      <c r="Q148" s="85" t="str">
        <f>IF(OR(ISBLANK('!'!W152),ISERROR('!'!W152)),"",'!'!W152)</f>
        <v/>
      </c>
      <c r="U148" s="85" t="str">
        <f>IF(OR(ISBLANK('!'!AA152),ISERROR('!'!AA152)),"",'!'!AA152)</f>
        <v/>
      </c>
      <c r="V148" s="85" t="str">
        <f>IF(OR(ISBLANK('!'!AB152),ISERROR('!'!AB152)),"",'!'!AB152)</f>
        <v/>
      </c>
      <c r="W148" s="85" t="str">
        <f>IF(OR(ISBLANK('!'!AC152),ISERROR('!'!AC152)),"",'!'!AC152)</f>
        <v/>
      </c>
      <c r="X148" s="85" t="str">
        <f>IF(OR(ISBLANK('!'!AD152),ISERROR('!'!AD152)),"",'!'!AD152)</f>
        <v/>
      </c>
      <c r="Y148" s="85" t="str">
        <f>IF(OR(ISBLANK('!'!AE152),ISERROR('!'!AE152)),"",'!'!AE152)</f>
        <v/>
      </c>
      <c r="Z148" s="85" t="str">
        <f>IF(OR(ISBLANK('!'!AF152),ISERROR('!'!AF152)),"",'!'!AF152)</f>
        <v/>
      </c>
      <c r="AA148" s="85" t="str">
        <f>IF(OR(ISBLANK('!'!AG152),ISERROR('!'!AG152)),"",'!'!AG152)</f>
        <v/>
      </c>
      <c r="AB148" s="85" t="str">
        <f>IF(OR(ISBLANK('!'!AH152),ISERROR('!'!AH152)),"",'!'!AH152)</f>
        <v/>
      </c>
      <c r="AC148" s="85" t="str">
        <f>IF(OR(ISBLANK('!'!AI152),ISERROR('!'!AI152)),"",'!'!AI152)</f>
        <v/>
      </c>
      <c r="AD148" s="85" t="str">
        <f>IF(OR(ISBLANK('!'!AJ152),ISERROR('!'!AJ152)),"",'!'!AJ152)</f>
        <v/>
      </c>
      <c r="AE148" s="85" t="str">
        <f>IF(OR(ISBLANK('!'!AK152),ISERROR('!'!AK152)),"",'!'!AK152)</f>
        <v/>
      </c>
      <c r="AF148" s="85" t="str">
        <f>IF(OR(ISBLANK('!'!AL152),ISERROR('!'!AL152)),"",'!'!AL152)</f>
        <v/>
      </c>
    </row>
    <row r="149" spans="1:32" x14ac:dyDescent="0.2">
      <c r="A149" s="85" t="str">
        <f>IF(OR(ISBLANK('!'!A153),ISERROR('!'!A153)),"",'!'!A153)</f>
        <v/>
      </c>
      <c r="B149" s="85" t="str">
        <f>IF(OR(ISBLANK('!'!B153),ISERROR('!'!B153)),"",'!'!B153)</f>
        <v/>
      </c>
      <c r="C149" s="85" t="str">
        <f>IF(OR(ISBLANK('!'!C153),ISERROR('!'!C153)),"",'!'!C153)</f>
        <v/>
      </c>
      <c r="D149" s="85" t="str">
        <f>IF(OR(ISBLANK('!'!D153),ISERROR('!'!D153)),"",'!'!D153)</f>
        <v/>
      </c>
      <c r="G149" s="221" t="str">
        <f>IF(OR(ISBLANK('!'!M153),ISERROR('!'!M153)),"",'!'!M153)</f>
        <v/>
      </c>
      <c r="H149" s="85" t="str">
        <f>IF(OR(ISBLANK('!'!N153),ISERROR('!'!N153)),"",'!'!N153)</f>
        <v/>
      </c>
      <c r="I149" s="85" t="str">
        <f>IF(OR(ISBLANK('!'!O153),ISERROR('!'!O153)),"",'!'!O153)</f>
        <v/>
      </c>
      <c r="J149" s="85" t="str">
        <f>IF(OR(ISBLANK('!'!P153),ISERROR('!'!P153)),"",'!'!P153)</f>
        <v/>
      </c>
      <c r="K149" s="85" t="str">
        <f>IF(OR(ISBLANK('!'!Q153),ISERROR('!'!Q153)),"",'!'!Q153)</f>
        <v/>
      </c>
      <c r="L149" s="85" t="str">
        <f>IF(OR(ISBLANK('!'!R153),ISERROR('!'!R153)),"",'!'!R153)</f>
        <v/>
      </c>
      <c r="M149" s="85" t="str">
        <f>IF(OR(ISBLANK('!'!S153),ISERROR('!'!S153)),"",'!'!S153)</f>
        <v/>
      </c>
      <c r="N149" s="85" t="str">
        <f>IF(OR(ISBLANK('!'!T153),ISERROR('!'!T153)),"",'!'!T153)</f>
        <v/>
      </c>
      <c r="O149" s="85" t="str">
        <f>IF(OR(ISBLANK('!'!U153),ISERROR('!'!U153)),"",'!'!U153)</f>
        <v/>
      </c>
      <c r="P149" s="85" t="str">
        <f>IF(OR(ISBLANK('!'!V153),ISERROR('!'!V153)),"",'!'!V153)</f>
        <v/>
      </c>
      <c r="Q149" s="85" t="str">
        <f>IF(OR(ISBLANK('!'!W153),ISERROR('!'!W153)),"",'!'!W153)</f>
        <v/>
      </c>
      <c r="U149" s="85" t="str">
        <f>IF(OR(ISBLANK('!'!AA153),ISERROR('!'!AA153)),"",'!'!AA153)</f>
        <v/>
      </c>
      <c r="V149" s="85" t="str">
        <f>IF(OR(ISBLANK('!'!AB153),ISERROR('!'!AB153)),"",'!'!AB153)</f>
        <v/>
      </c>
      <c r="W149" s="85" t="str">
        <f>IF(OR(ISBLANK('!'!AC153),ISERROR('!'!AC153)),"",'!'!AC153)</f>
        <v/>
      </c>
      <c r="X149" s="85" t="str">
        <f>IF(OR(ISBLANK('!'!AD153),ISERROR('!'!AD153)),"",'!'!AD153)</f>
        <v/>
      </c>
      <c r="Y149" s="85" t="str">
        <f>IF(OR(ISBLANK('!'!AE153),ISERROR('!'!AE153)),"",'!'!AE153)</f>
        <v/>
      </c>
      <c r="Z149" s="85" t="str">
        <f>IF(OR(ISBLANK('!'!AF153),ISERROR('!'!AF153)),"",'!'!AF153)</f>
        <v/>
      </c>
      <c r="AA149" s="85" t="str">
        <f>IF(OR(ISBLANK('!'!AG153),ISERROR('!'!AG153)),"",'!'!AG153)</f>
        <v/>
      </c>
      <c r="AB149" s="85" t="str">
        <f>IF(OR(ISBLANK('!'!AH153),ISERROR('!'!AH153)),"",'!'!AH153)</f>
        <v/>
      </c>
      <c r="AC149" s="85" t="str">
        <f>IF(OR(ISBLANK('!'!AI153),ISERROR('!'!AI153)),"",'!'!AI153)</f>
        <v/>
      </c>
      <c r="AD149" s="85" t="str">
        <f>IF(OR(ISBLANK('!'!AJ153),ISERROR('!'!AJ153)),"",'!'!AJ153)</f>
        <v/>
      </c>
      <c r="AE149" s="85" t="str">
        <f>IF(OR(ISBLANK('!'!AK153),ISERROR('!'!AK153)),"",'!'!AK153)</f>
        <v/>
      </c>
      <c r="AF149" s="85" t="str">
        <f>IF(OR(ISBLANK('!'!AL153),ISERROR('!'!AL153)),"",'!'!AL153)</f>
        <v/>
      </c>
    </row>
    <row r="150" spans="1:32" x14ac:dyDescent="0.2">
      <c r="A150" s="85" t="str">
        <f>IF(OR(ISBLANK('!'!A154),ISERROR('!'!A154)),"",'!'!A154)</f>
        <v/>
      </c>
      <c r="B150" s="85" t="str">
        <f>IF(OR(ISBLANK('!'!B154),ISERROR('!'!B154)),"",'!'!B154)</f>
        <v/>
      </c>
      <c r="C150" s="85" t="str">
        <f>IF(OR(ISBLANK('!'!C154),ISERROR('!'!C154)),"",'!'!C154)</f>
        <v/>
      </c>
      <c r="D150" s="85" t="str">
        <f>IF(OR(ISBLANK('!'!D154),ISERROR('!'!D154)),"",'!'!D154)</f>
        <v/>
      </c>
      <c r="G150" s="221" t="str">
        <f>IF(OR(ISBLANK('!'!M154),ISERROR('!'!M154)),"",'!'!M154)</f>
        <v/>
      </c>
      <c r="H150" s="85" t="str">
        <f>IF(OR(ISBLANK('!'!N154),ISERROR('!'!N154)),"",'!'!N154)</f>
        <v/>
      </c>
      <c r="I150" s="85" t="str">
        <f>IF(OR(ISBLANK('!'!O154),ISERROR('!'!O154)),"",'!'!O154)</f>
        <v/>
      </c>
      <c r="J150" s="85" t="str">
        <f>IF(OR(ISBLANK('!'!P154),ISERROR('!'!P154)),"",'!'!P154)</f>
        <v/>
      </c>
      <c r="K150" s="85" t="str">
        <f>IF(OR(ISBLANK('!'!Q154),ISERROR('!'!Q154)),"",'!'!Q154)</f>
        <v/>
      </c>
      <c r="L150" s="85" t="str">
        <f>IF(OR(ISBLANK('!'!R154),ISERROR('!'!R154)),"",'!'!R154)</f>
        <v/>
      </c>
      <c r="M150" s="85" t="str">
        <f>IF(OR(ISBLANK('!'!S154),ISERROR('!'!S154)),"",'!'!S154)</f>
        <v/>
      </c>
      <c r="N150" s="85" t="str">
        <f>IF(OR(ISBLANK('!'!T154),ISERROR('!'!T154)),"",'!'!T154)</f>
        <v/>
      </c>
      <c r="O150" s="85" t="str">
        <f>IF(OR(ISBLANK('!'!U154),ISERROR('!'!U154)),"",'!'!U154)</f>
        <v/>
      </c>
      <c r="P150" s="85" t="str">
        <f>IF(OR(ISBLANK('!'!V154),ISERROR('!'!V154)),"",'!'!V154)</f>
        <v/>
      </c>
      <c r="Q150" s="85" t="str">
        <f>IF(OR(ISBLANK('!'!W154),ISERROR('!'!W154)),"",'!'!W154)</f>
        <v/>
      </c>
      <c r="U150" s="85" t="str">
        <f>IF(OR(ISBLANK('!'!AA154),ISERROR('!'!AA154)),"",'!'!AA154)</f>
        <v/>
      </c>
      <c r="V150" s="85" t="str">
        <f>IF(OR(ISBLANK('!'!AB154),ISERROR('!'!AB154)),"",'!'!AB154)</f>
        <v/>
      </c>
      <c r="W150" s="85" t="str">
        <f>IF(OR(ISBLANK('!'!AC154),ISERROR('!'!AC154)),"",'!'!AC154)</f>
        <v/>
      </c>
      <c r="X150" s="85" t="str">
        <f>IF(OR(ISBLANK('!'!AD154),ISERROR('!'!AD154)),"",'!'!AD154)</f>
        <v/>
      </c>
      <c r="Y150" s="85" t="str">
        <f>IF(OR(ISBLANK('!'!AE154),ISERROR('!'!AE154)),"",'!'!AE154)</f>
        <v/>
      </c>
      <c r="Z150" s="85" t="str">
        <f>IF(OR(ISBLANK('!'!AF154),ISERROR('!'!AF154)),"",'!'!AF154)</f>
        <v/>
      </c>
      <c r="AA150" s="85" t="str">
        <f>IF(OR(ISBLANK('!'!AG154),ISERROR('!'!AG154)),"",'!'!AG154)</f>
        <v/>
      </c>
      <c r="AB150" s="85" t="str">
        <f>IF(OR(ISBLANK('!'!AH154),ISERROR('!'!AH154)),"",'!'!AH154)</f>
        <v/>
      </c>
      <c r="AC150" s="85" t="str">
        <f>IF(OR(ISBLANK('!'!AI154),ISERROR('!'!AI154)),"",'!'!AI154)</f>
        <v/>
      </c>
      <c r="AD150" s="85" t="str">
        <f>IF(OR(ISBLANK('!'!AJ154),ISERROR('!'!AJ154)),"",'!'!AJ154)</f>
        <v/>
      </c>
      <c r="AE150" s="85" t="str">
        <f>IF(OR(ISBLANK('!'!AK154),ISERROR('!'!AK154)),"",'!'!AK154)</f>
        <v/>
      </c>
      <c r="AF150" s="85" t="str">
        <f>IF(OR(ISBLANK('!'!AL154),ISERROR('!'!AL154)),"",'!'!AL154)</f>
        <v/>
      </c>
    </row>
    <row r="151" spans="1:32" x14ac:dyDescent="0.2">
      <c r="A151" s="85" t="str">
        <f>IF(OR(ISBLANK('!'!A155),ISERROR('!'!A155)),"",'!'!A155)</f>
        <v/>
      </c>
      <c r="B151" s="85" t="str">
        <f>IF(OR(ISBLANK('!'!B155),ISERROR('!'!B155)),"",'!'!B155)</f>
        <v/>
      </c>
      <c r="C151" s="85" t="str">
        <f>IF(OR(ISBLANK('!'!C155),ISERROR('!'!C155)),"",'!'!C155)</f>
        <v/>
      </c>
      <c r="D151" s="85" t="str">
        <f>IF(OR(ISBLANK('!'!D155),ISERROR('!'!D155)),"",'!'!D155)</f>
        <v/>
      </c>
      <c r="G151" s="221" t="str">
        <f>IF(OR(ISBLANK('!'!M155),ISERROR('!'!M155)),"",'!'!M155)</f>
        <v/>
      </c>
      <c r="H151" s="85" t="str">
        <f>IF(OR(ISBLANK('!'!N155),ISERROR('!'!N155)),"",'!'!N155)</f>
        <v/>
      </c>
      <c r="I151" s="85" t="str">
        <f>IF(OR(ISBLANK('!'!O155),ISERROR('!'!O155)),"",'!'!O155)</f>
        <v/>
      </c>
      <c r="J151" s="85" t="str">
        <f>IF(OR(ISBLANK('!'!P155),ISERROR('!'!P155)),"",'!'!P155)</f>
        <v/>
      </c>
      <c r="K151" s="85" t="str">
        <f>IF(OR(ISBLANK('!'!Q155),ISERROR('!'!Q155)),"",'!'!Q155)</f>
        <v/>
      </c>
      <c r="L151" s="85" t="str">
        <f>IF(OR(ISBLANK('!'!R155),ISERROR('!'!R155)),"",'!'!R155)</f>
        <v/>
      </c>
      <c r="M151" s="85" t="str">
        <f>IF(OR(ISBLANK('!'!S155),ISERROR('!'!S155)),"",'!'!S155)</f>
        <v/>
      </c>
      <c r="N151" s="85" t="str">
        <f>IF(OR(ISBLANK('!'!T155),ISERROR('!'!T155)),"",'!'!T155)</f>
        <v/>
      </c>
      <c r="O151" s="85" t="str">
        <f>IF(OR(ISBLANK('!'!U155),ISERROR('!'!U155)),"",'!'!U155)</f>
        <v/>
      </c>
      <c r="P151" s="85" t="str">
        <f>IF(OR(ISBLANK('!'!V155),ISERROR('!'!V155)),"",'!'!V155)</f>
        <v/>
      </c>
      <c r="Q151" s="85" t="str">
        <f>IF(OR(ISBLANK('!'!W155),ISERROR('!'!W155)),"",'!'!W155)</f>
        <v/>
      </c>
      <c r="U151" s="85" t="str">
        <f>IF(OR(ISBLANK('!'!AA155),ISERROR('!'!AA155)),"",'!'!AA155)</f>
        <v/>
      </c>
      <c r="V151" s="85" t="str">
        <f>IF(OR(ISBLANK('!'!AB155),ISERROR('!'!AB155)),"",'!'!AB155)</f>
        <v/>
      </c>
      <c r="W151" s="85" t="str">
        <f>IF(OR(ISBLANK('!'!AC155),ISERROR('!'!AC155)),"",'!'!AC155)</f>
        <v/>
      </c>
      <c r="X151" s="85" t="str">
        <f>IF(OR(ISBLANK('!'!AD155),ISERROR('!'!AD155)),"",'!'!AD155)</f>
        <v/>
      </c>
      <c r="Y151" s="85" t="str">
        <f>IF(OR(ISBLANK('!'!AE155),ISERROR('!'!AE155)),"",'!'!AE155)</f>
        <v/>
      </c>
      <c r="Z151" s="85" t="str">
        <f>IF(OR(ISBLANK('!'!AF155),ISERROR('!'!AF155)),"",'!'!AF155)</f>
        <v/>
      </c>
      <c r="AA151" s="85" t="str">
        <f>IF(OR(ISBLANK('!'!AG155),ISERROR('!'!AG155)),"",'!'!AG155)</f>
        <v/>
      </c>
      <c r="AB151" s="85" t="str">
        <f>IF(OR(ISBLANK('!'!AH155),ISERROR('!'!AH155)),"",'!'!AH155)</f>
        <v/>
      </c>
      <c r="AC151" s="85" t="str">
        <f>IF(OR(ISBLANK('!'!AI155),ISERROR('!'!AI155)),"",'!'!AI155)</f>
        <v/>
      </c>
      <c r="AD151" s="85" t="str">
        <f>IF(OR(ISBLANK('!'!AJ155),ISERROR('!'!AJ155)),"",'!'!AJ155)</f>
        <v/>
      </c>
      <c r="AE151" s="85" t="str">
        <f>IF(OR(ISBLANK('!'!AK155),ISERROR('!'!AK155)),"",'!'!AK155)</f>
        <v/>
      </c>
      <c r="AF151" s="85" t="str">
        <f>IF(OR(ISBLANK('!'!AL155),ISERROR('!'!AL155)),"",'!'!AL155)</f>
        <v/>
      </c>
    </row>
    <row r="152" spans="1:32" x14ac:dyDescent="0.2">
      <c r="A152" s="85" t="str">
        <f>IF(OR(ISBLANK('!'!A156),ISERROR('!'!A156)),"",'!'!A156)</f>
        <v/>
      </c>
      <c r="B152" s="85" t="str">
        <f>IF(OR(ISBLANK('!'!B156),ISERROR('!'!B156)),"",'!'!B156)</f>
        <v/>
      </c>
      <c r="C152" s="85" t="str">
        <f>IF(OR(ISBLANK('!'!C156),ISERROR('!'!C156)),"",'!'!C156)</f>
        <v/>
      </c>
      <c r="D152" s="85" t="str">
        <f>IF(OR(ISBLANK('!'!D156),ISERROR('!'!D156)),"",'!'!D156)</f>
        <v/>
      </c>
      <c r="G152" s="221" t="str">
        <f>IF(OR(ISBLANK('!'!M156),ISERROR('!'!M156)),"",'!'!M156)</f>
        <v/>
      </c>
      <c r="H152" s="85" t="str">
        <f>IF(OR(ISBLANK('!'!N156),ISERROR('!'!N156)),"",'!'!N156)</f>
        <v/>
      </c>
      <c r="I152" s="85" t="str">
        <f>IF(OR(ISBLANK('!'!O156),ISERROR('!'!O156)),"",'!'!O156)</f>
        <v/>
      </c>
      <c r="J152" s="85" t="str">
        <f>IF(OR(ISBLANK('!'!P156),ISERROR('!'!P156)),"",'!'!P156)</f>
        <v/>
      </c>
      <c r="K152" s="85" t="str">
        <f>IF(OR(ISBLANK('!'!Q156),ISERROR('!'!Q156)),"",'!'!Q156)</f>
        <v/>
      </c>
      <c r="L152" s="85" t="str">
        <f>IF(OR(ISBLANK('!'!R156),ISERROR('!'!R156)),"",'!'!R156)</f>
        <v/>
      </c>
      <c r="M152" s="85" t="str">
        <f>IF(OR(ISBLANK('!'!S156),ISERROR('!'!S156)),"",'!'!S156)</f>
        <v/>
      </c>
      <c r="N152" s="85" t="str">
        <f>IF(OR(ISBLANK('!'!T156),ISERROR('!'!T156)),"",'!'!T156)</f>
        <v/>
      </c>
      <c r="O152" s="85" t="str">
        <f>IF(OR(ISBLANK('!'!U156),ISERROR('!'!U156)),"",'!'!U156)</f>
        <v/>
      </c>
      <c r="P152" s="85" t="str">
        <f>IF(OR(ISBLANK('!'!V156),ISERROR('!'!V156)),"",'!'!V156)</f>
        <v/>
      </c>
      <c r="Q152" s="85" t="str">
        <f>IF(OR(ISBLANK('!'!W156),ISERROR('!'!W156)),"",'!'!W156)</f>
        <v/>
      </c>
      <c r="U152" s="85" t="str">
        <f>IF(OR(ISBLANK('!'!AA156),ISERROR('!'!AA156)),"",'!'!AA156)</f>
        <v/>
      </c>
      <c r="V152" s="85" t="str">
        <f>IF(OR(ISBLANK('!'!AB156),ISERROR('!'!AB156)),"",'!'!AB156)</f>
        <v/>
      </c>
      <c r="W152" s="85" t="str">
        <f>IF(OR(ISBLANK('!'!AC156),ISERROR('!'!AC156)),"",'!'!AC156)</f>
        <v/>
      </c>
      <c r="X152" s="85" t="str">
        <f>IF(OR(ISBLANK('!'!AD156),ISERROR('!'!AD156)),"",'!'!AD156)</f>
        <v/>
      </c>
      <c r="Y152" s="85" t="str">
        <f>IF(OR(ISBLANK('!'!AE156),ISERROR('!'!AE156)),"",'!'!AE156)</f>
        <v/>
      </c>
      <c r="Z152" s="85" t="str">
        <f>IF(OR(ISBLANK('!'!AF156),ISERROR('!'!AF156)),"",'!'!AF156)</f>
        <v/>
      </c>
      <c r="AA152" s="85" t="str">
        <f>IF(OR(ISBLANK('!'!AG156),ISERROR('!'!AG156)),"",'!'!AG156)</f>
        <v/>
      </c>
      <c r="AB152" s="85" t="str">
        <f>IF(OR(ISBLANK('!'!AH156),ISERROR('!'!AH156)),"",'!'!AH156)</f>
        <v/>
      </c>
      <c r="AC152" s="85" t="str">
        <f>IF(OR(ISBLANK('!'!AI156),ISERROR('!'!AI156)),"",'!'!AI156)</f>
        <v/>
      </c>
      <c r="AD152" s="85" t="str">
        <f>IF(OR(ISBLANK('!'!AJ156),ISERROR('!'!AJ156)),"",'!'!AJ156)</f>
        <v/>
      </c>
      <c r="AE152" s="85" t="str">
        <f>IF(OR(ISBLANK('!'!AK156),ISERROR('!'!AK156)),"",'!'!AK156)</f>
        <v/>
      </c>
      <c r="AF152" s="85" t="str">
        <f>IF(OR(ISBLANK('!'!AL156),ISERROR('!'!AL156)),"",'!'!AL156)</f>
        <v/>
      </c>
    </row>
    <row r="153" spans="1:32" x14ac:dyDescent="0.2">
      <c r="A153" s="85" t="str">
        <f>IF(OR(ISBLANK('!'!A157),ISERROR('!'!A157)),"",'!'!A157)</f>
        <v/>
      </c>
      <c r="B153" s="85" t="str">
        <f>IF(OR(ISBLANK('!'!B157),ISERROR('!'!B157)),"",'!'!B157)</f>
        <v/>
      </c>
      <c r="C153" s="85" t="str">
        <f>IF(OR(ISBLANK('!'!C157),ISERROR('!'!C157)),"",'!'!C157)</f>
        <v/>
      </c>
      <c r="D153" s="85" t="str">
        <f>IF(OR(ISBLANK('!'!D157),ISERROR('!'!D157)),"",'!'!D157)</f>
        <v/>
      </c>
      <c r="G153" s="221" t="str">
        <f>IF(OR(ISBLANK('!'!M157),ISERROR('!'!M157)),"",'!'!M157)</f>
        <v/>
      </c>
      <c r="H153" s="85" t="str">
        <f>IF(OR(ISBLANK('!'!N157),ISERROR('!'!N157)),"",'!'!N157)</f>
        <v/>
      </c>
      <c r="I153" s="85" t="str">
        <f>IF(OR(ISBLANK('!'!O157),ISERROR('!'!O157)),"",'!'!O157)</f>
        <v/>
      </c>
      <c r="J153" s="85" t="str">
        <f>IF(OR(ISBLANK('!'!P157),ISERROR('!'!P157)),"",'!'!P157)</f>
        <v/>
      </c>
      <c r="K153" s="85" t="str">
        <f>IF(OR(ISBLANK('!'!Q157),ISERROR('!'!Q157)),"",'!'!Q157)</f>
        <v/>
      </c>
      <c r="L153" s="85" t="str">
        <f>IF(OR(ISBLANK('!'!R157),ISERROR('!'!R157)),"",'!'!R157)</f>
        <v/>
      </c>
      <c r="M153" s="85" t="str">
        <f>IF(OR(ISBLANK('!'!S157),ISERROR('!'!S157)),"",'!'!S157)</f>
        <v/>
      </c>
      <c r="N153" s="85" t="str">
        <f>IF(OR(ISBLANK('!'!T157),ISERROR('!'!T157)),"",'!'!T157)</f>
        <v/>
      </c>
      <c r="O153" s="85" t="str">
        <f>IF(OR(ISBLANK('!'!U157),ISERROR('!'!U157)),"",'!'!U157)</f>
        <v/>
      </c>
      <c r="P153" s="85" t="str">
        <f>IF(OR(ISBLANK('!'!V157),ISERROR('!'!V157)),"",'!'!V157)</f>
        <v/>
      </c>
      <c r="Q153" s="85" t="str">
        <f>IF(OR(ISBLANK('!'!W157),ISERROR('!'!W157)),"",'!'!W157)</f>
        <v/>
      </c>
      <c r="U153" s="85" t="str">
        <f>IF(OR(ISBLANK('!'!AA157),ISERROR('!'!AA157)),"",'!'!AA157)</f>
        <v/>
      </c>
      <c r="V153" s="85" t="str">
        <f>IF(OR(ISBLANK('!'!AB157),ISERROR('!'!AB157)),"",'!'!AB157)</f>
        <v/>
      </c>
      <c r="W153" s="85" t="str">
        <f>IF(OR(ISBLANK('!'!AC157),ISERROR('!'!AC157)),"",'!'!AC157)</f>
        <v/>
      </c>
      <c r="X153" s="85" t="str">
        <f>IF(OR(ISBLANK('!'!AD157),ISERROR('!'!AD157)),"",'!'!AD157)</f>
        <v/>
      </c>
      <c r="Y153" s="85" t="str">
        <f>IF(OR(ISBLANK('!'!AE157),ISERROR('!'!AE157)),"",'!'!AE157)</f>
        <v/>
      </c>
      <c r="Z153" s="85" t="str">
        <f>IF(OR(ISBLANK('!'!AF157),ISERROR('!'!AF157)),"",'!'!AF157)</f>
        <v/>
      </c>
      <c r="AA153" s="85" t="str">
        <f>IF(OR(ISBLANK('!'!AG157),ISERROR('!'!AG157)),"",'!'!AG157)</f>
        <v/>
      </c>
      <c r="AB153" s="85" t="str">
        <f>IF(OR(ISBLANK('!'!AH157),ISERROR('!'!AH157)),"",'!'!AH157)</f>
        <v/>
      </c>
      <c r="AC153" s="85" t="str">
        <f>IF(OR(ISBLANK('!'!AI157),ISERROR('!'!AI157)),"",'!'!AI157)</f>
        <v/>
      </c>
      <c r="AD153" s="85" t="str">
        <f>IF(OR(ISBLANK('!'!AJ157),ISERROR('!'!AJ157)),"",'!'!AJ157)</f>
        <v/>
      </c>
      <c r="AE153" s="85" t="str">
        <f>IF(OR(ISBLANK('!'!AK157),ISERROR('!'!AK157)),"",'!'!AK157)</f>
        <v/>
      </c>
      <c r="AF153" s="85" t="str">
        <f>IF(OR(ISBLANK('!'!AL157),ISERROR('!'!AL157)),"",'!'!AL157)</f>
        <v/>
      </c>
    </row>
    <row r="154" spans="1:32" x14ac:dyDescent="0.2">
      <c r="A154" s="85" t="str">
        <f>IF(OR(ISBLANK('!'!A158),ISERROR('!'!A158)),"",'!'!A158)</f>
        <v/>
      </c>
      <c r="B154" s="85" t="str">
        <f>IF(OR(ISBLANK('!'!B158),ISERROR('!'!B158)),"",'!'!B158)</f>
        <v/>
      </c>
      <c r="C154" s="85" t="str">
        <f>IF(OR(ISBLANK('!'!C158),ISERROR('!'!C158)),"",'!'!C158)</f>
        <v/>
      </c>
      <c r="D154" s="85" t="str">
        <f>IF(OR(ISBLANK('!'!D158),ISERROR('!'!D158)),"",'!'!D158)</f>
        <v/>
      </c>
      <c r="G154" s="221" t="str">
        <f>IF(OR(ISBLANK('!'!M158),ISERROR('!'!M158)),"",'!'!M158)</f>
        <v/>
      </c>
      <c r="H154" s="85" t="str">
        <f>IF(OR(ISBLANK('!'!N158),ISERROR('!'!N158)),"",'!'!N158)</f>
        <v/>
      </c>
      <c r="I154" s="85" t="str">
        <f>IF(OR(ISBLANK('!'!O158),ISERROR('!'!O158)),"",'!'!O158)</f>
        <v/>
      </c>
      <c r="J154" s="85" t="str">
        <f>IF(OR(ISBLANK('!'!P158),ISERROR('!'!P158)),"",'!'!P158)</f>
        <v/>
      </c>
      <c r="K154" s="85" t="str">
        <f>IF(OR(ISBLANK('!'!Q158),ISERROR('!'!Q158)),"",'!'!Q158)</f>
        <v/>
      </c>
      <c r="L154" s="85" t="str">
        <f>IF(OR(ISBLANK('!'!R158),ISERROR('!'!R158)),"",'!'!R158)</f>
        <v/>
      </c>
      <c r="M154" s="85" t="str">
        <f>IF(OR(ISBLANK('!'!S158),ISERROR('!'!S158)),"",'!'!S158)</f>
        <v/>
      </c>
      <c r="N154" s="85" t="str">
        <f>IF(OR(ISBLANK('!'!T158),ISERROR('!'!T158)),"",'!'!T158)</f>
        <v/>
      </c>
      <c r="O154" s="85" t="str">
        <f>IF(OR(ISBLANK('!'!U158),ISERROR('!'!U158)),"",'!'!U158)</f>
        <v/>
      </c>
      <c r="P154" s="85" t="str">
        <f>IF(OR(ISBLANK('!'!V158),ISERROR('!'!V158)),"",'!'!V158)</f>
        <v/>
      </c>
      <c r="Q154" s="85" t="str">
        <f>IF(OR(ISBLANK('!'!W158),ISERROR('!'!W158)),"",'!'!W158)</f>
        <v/>
      </c>
      <c r="U154" s="85" t="str">
        <f>IF(OR(ISBLANK('!'!AA158),ISERROR('!'!AA158)),"",'!'!AA158)</f>
        <v/>
      </c>
      <c r="V154" s="85" t="str">
        <f>IF(OR(ISBLANK('!'!AB158),ISERROR('!'!AB158)),"",'!'!AB158)</f>
        <v/>
      </c>
      <c r="W154" s="85" t="str">
        <f>IF(OR(ISBLANK('!'!AC158),ISERROR('!'!AC158)),"",'!'!AC158)</f>
        <v/>
      </c>
      <c r="X154" s="85" t="str">
        <f>IF(OR(ISBLANK('!'!AD158),ISERROR('!'!AD158)),"",'!'!AD158)</f>
        <v/>
      </c>
      <c r="Y154" s="85" t="str">
        <f>IF(OR(ISBLANK('!'!AE158),ISERROR('!'!AE158)),"",'!'!AE158)</f>
        <v/>
      </c>
      <c r="Z154" s="85" t="str">
        <f>IF(OR(ISBLANK('!'!AF158),ISERROR('!'!AF158)),"",'!'!AF158)</f>
        <v/>
      </c>
      <c r="AA154" s="85" t="str">
        <f>IF(OR(ISBLANK('!'!AG158),ISERROR('!'!AG158)),"",'!'!AG158)</f>
        <v/>
      </c>
      <c r="AB154" s="85" t="str">
        <f>IF(OR(ISBLANK('!'!AH158),ISERROR('!'!AH158)),"",'!'!AH158)</f>
        <v/>
      </c>
      <c r="AC154" s="85" t="str">
        <f>IF(OR(ISBLANK('!'!AI158),ISERROR('!'!AI158)),"",'!'!AI158)</f>
        <v/>
      </c>
      <c r="AD154" s="85" t="str">
        <f>IF(OR(ISBLANK('!'!AJ158),ISERROR('!'!AJ158)),"",'!'!AJ158)</f>
        <v/>
      </c>
      <c r="AE154" s="85" t="str">
        <f>IF(OR(ISBLANK('!'!AK158),ISERROR('!'!AK158)),"",'!'!AK158)</f>
        <v/>
      </c>
      <c r="AF154" s="85" t="str">
        <f>IF(OR(ISBLANK('!'!AL158),ISERROR('!'!AL158)),"",'!'!AL158)</f>
        <v/>
      </c>
    </row>
    <row r="155" spans="1:32" x14ac:dyDescent="0.2">
      <c r="A155" s="85" t="str">
        <f>IF(OR(ISBLANK('!'!A159),ISERROR('!'!A159)),"",'!'!A159)</f>
        <v/>
      </c>
      <c r="B155" s="85" t="str">
        <f>IF(OR(ISBLANK('!'!B159),ISERROR('!'!B159)),"",'!'!B159)</f>
        <v/>
      </c>
      <c r="C155" s="85" t="str">
        <f>IF(OR(ISBLANK('!'!C159),ISERROR('!'!C159)),"",'!'!C159)</f>
        <v/>
      </c>
      <c r="D155" s="85" t="str">
        <f>IF(OR(ISBLANK('!'!D159),ISERROR('!'!D159)),"",'!'!D159)</f>
        <v/>
      </c>
      <c r="G155" s="221" t="str">
        <f>IF(OR(ISBLANK('!'!M159),ISERROR('!'!M159)),"",'!'!M159)</f>
        <v/>
      </c>
      <c r="H155" s="85" t="str">
        <f>IF(OR(ISBLANK('!'!N159),ISERROR('!'!N159)),"",'!'!N159)</f>
        <v/>
      </c>
      <c r="I155" s="85" t="str">
        <f>IF(OR(ISBLANK('!'!O159),ISERROR('!'!O159)),"",'!'!O159)</f>
        <v/>
      </c>
      <c r="J155" s="85" t="str">
        <f>IF(OR(ISBLANK('!'!P159),ISERROR('!'!P159)),"",'!'!P159)</f>
        <v/>
      </c>
      <c r="K155" s="85" t="str">
        <f>IF(OR(ISBLANK('!'!Q159),ISERROR('!'!Q159)),"",'!'!Q159)</f>
        <v/>
      </c>
      <c r="L155" s="85" t="str">
        <f>IF(OR(ISBLANK('!'!R159),ISERROR('!'!R159)),"",'!'!R159)</f>
        <v/>
      </c>
      <c r="M155" s="85" t="str">
        <f>IF(OR(ISBLANK('!'!S159),ISERROR('!'!S159)),"",'!'!S159)</f>
        <v/>
      </c>
      <c r="N155" s="85" t="str">
        <f>IF(OR(ISBLANK('!'!T159),ISERROR('!'!T159)),"",'!'!T159)</f>
        <v/>
      </c>
      <c r="O155" s="85" t="str">
        <f>IF(OR(ISBLANK('!'!U159),ISERROR('!'!U159)),"",'!'!U159)</f>
        <v/>
      </c>
      <c r="P155" s="85" t="str">
        <f>IF(OR(ISBLANK('!'!V159),ISERROR('!'!V159)),"",'!'!V159)</f>
        <v/>
      </c>
      <c r="Q155" s="85" t="str">
        <f>IF(OR(ISBLANK('!'!W159),ISERROR('!'!W159)),"",'!'!W159)</f>
        <v/>
      </c>
      <c r="U155" s="85" t="str">
        <f>IF(OR(ISBLANK('!'!AA159),ISERROR('!'!AA159)),"",'!'!AA159)</f>
        <v/>
      </c>
      <c r="V155" s="85" t="str">
        <f>IF(OR(ISBLANK('!'!AB159),ISERROR('!'!AB159)),"",'!'!AB159)</f>
        <v/>
      </c>
      <c r="W155" s="85" t="str">
        <f>IF(OR(ISBLANK('!'!AC159),ISERROR('!'!AC159)),"",'!'!AC159)</f>
        <v/>
      </c>
      <c r="X155" s="85" t="str">
        <f>IF(OR(ISBLANK('!'!AD159),ISERROR('!'!AD159)),"",'!'!AD159)</f>
        <v/>
      </c>
      <c r="Y155" s="85" t="str">
        <f>IF(OR(ISBLANK('!'!AE159),ISERROR('!'!AE159)),"",'!'!AE159)</f>
        <v/>
      </c>
      <c r="Z155" s="85" t="str">
        <f>IF(OR(ISBLANK('!'!AF159),ISERROR('!'!AF159)),"",'!'!AF159)</f>
        <v/>
      </c>
      <c r="AA155" s="85" t="str">
        <f>IF(OR(ISBLANK('!'!AG159),ISERROR('!'!AG159)),"",'!'!AG159)</f>
        <v/>
      </c>
      <c r="AB155" s="85" t="str">
        <f>IF(OR(ISBLANK('!'!AH159),ISERROR('!'!AH159)),"",'!'!AH159)</f>
        <v/>
      </c>
      <c r="AC155" s="85" t="str">
        <f>IF(OR(ISBLANK('!'!AI159),ISERROR('!'!AI159)),"",'!'!AI159)</f>
        <v/>
      </c>
      <c r="AD155" s="85" t="str">
        <f>IF(OR(ISBLANK('!'!AJ159),ISERROR('!'!AJ159)),"",'!'!AJ159)</f>
        <v/>
      </c>
      <c r="AE155" s="85" t="str">
        <f>IF(OR(ISBLANK('!'!AK159),ISERROR('!'!AK159)),"",'!'!AK159)</f>
        <v/>
      </c>
      <c r="AF155" s="85" t="str">
        <f>IF(OR(ISBLANK('!'!AL159),ISERROR('!'!AL159)),"",'!'!AL159)</f>
        <v/>
      </c>
    </row>
    <row r="156" spans="1:32" x14ac:dyDescent="0.2">
      <c r="A156" s="85" t="str">
        <f>IF(OR(ISBLANK('!'!A160),ISERROR('!'!A160)),"",'!'!A160)</f>
        <v/>
      </c>
      <c r="B156" s="85" t="str">
        <f>IF(OR(ISBLANK('!'!B160),ISERROR('!'!B160)),"",'!'!B160)</f>
        <v/>
      </c>
      <c r="C156" s="85" t="str">
        <f>IF(OR(ISBLANK('!'!C160),ISERROR('!'!C160)),"",'!'!C160)</f>
        <v/>
      </c>
      <c r="D156" s="85" t="str">
        <f>IF(OR(ISBLANK('!'!D160),ISERROR('!'!D160)),"",'!'!D160)</f>
        <v/>
      </c>
      <c r="G156" s="221" t="str">
        <f>IF(OR(ISBLANK('!'!M160),ISERROR('!'!M160)),"",'!'!M160)</f>
        <v/>
      </c>
      <c r="H156" s="85" t="str">
        <f>IF(OR(ISBLANK('!'!N160),ISERROR('!'!N160)),"",'!'!N160)</f>
        <v/>
      </c>
      <c r="I156" s="85" t="str">
        <f>IF(OR(ISBLANK('!'!O160),ISERROR('!'!O160)),"",'!'!O160)</f>
        <v/>
      </c>
      <c r="J156" s="85" t="str">
        <f>IF(OR(ISBLANK('!'!P160),ISERROR('!'!P160)),"",'!'!P160)</f>
        <v/>
      </c>
      <c r="K156" s="85" t="str">
        <f>IF(OR(ISBLANK('!'!Q160),ISERROR('!'!Q160)),"",'!'!Q160)</f>
        <v/>
      </c>
      <c r="L156" s="85" t="str">
        <f>IF(OR(ISBLANK('!'!R160),ISERROR('!'!R160)),"",'!'!R160)</f>
        <v/>
      </c>
      <c r="M156" s="85" t="str">
        <f>IF(OR(ISBLANK('!'!S160),ISERROR('!'!S160)),"",'!'!S160)</f>
        <v/>
      </c>
      <c r="N156" s="85" t="str">
        <f>IF(OR(ISBLANK('!'!T160),ISERROR('!'!T160)),"",'!'!T160)</f>
        <v/>
      </c>
      <c r="O156" s="85" t="str">
        <f>IF(OR(ISBLANK('!'!U160),ISERROR('!'!U160)),"",'!'!U160)</f>
        <v/>
      </c>
      <c r="P156" s="85" t="str">
        <f>IF(OR(ISBLANK('!'!V160),ISERROR('!'!V160)),"",'!'!V160)</f>
        <v/>
      </c>
      <c r="Q156" s="85" t="str">
        <f>IF(OR(ISBLANK('!'!W160),ISERROR('!'!W160)),"",'!'!W160)</f>
        <v/>
      </c>
      <c r="U156" s="85" t="str">
        <f>IF(OR(ISBLANK('!'!AA160),ISERROR('!'!AA160)),"",'!'!AA160)</f>
        <v/>
      </c>
      <c r="V156" s="85" t="str">
        <f>IF(OR(ISBLANK('!'!AB160),ISERROR('!'!AB160)),"",'!'!AB160)</f>
        <v/>
      </c>
      <c r="W156" s="85" t="str">
        <f>IF(OR(ISBLANK('!'!AC160),ISERROR('!'!AC160)),"",'!'!AC160)</f>
        <v/>
      </c>
      <c r="X156" s="85" t="str">
        <f>IF(OR(ISBLANK('!'!AD160),ISERROR('!'!AD160)),"",'!'!AD160)</f>
        <v/>
      </c>
      <c r="Y156" s="85" t="str">
        <f>IF(OR(ISBLANK('!'!AE160),ISERROR('!'!AE160)),"",'!'!AE160)</f>
        <v/>
      </c>
      <c r="Z156" s="85" t="str">
        <f>IF(OR(ISBLANK('!'!AF160),ISERROR('!'!AF160)),"",'!'!AF160)</f>
        <v/>
      </c>
      <c r="AA156" s="85" t="str">
        <f>IF(OR(ISBLANK('!'!AG160),ISERROR('!'!AG160)),"",'!'!AG160)</f>
        <v/>
      </c>
      <c r="AB156" s="85" t="str">
        <f>IF(OR(ISBLANK('!'!AH160),ISERROR('!'!AH160)),"",'!'!AH160)</f>
        <v/>
      </c>
      <c r="AC156" s="85" t="str">
        <f>IF(OR(ISBLANK('!'!AI160),ISERROR('!'!AI160)),"",'!'!AI160)</f>
        <v/>
      </c>
      <c r="AD156" s="85" t="str">
        <f>IF(OR(ISBLANK('!'!AJ160),ISERROR('!'!AJ160)),"",'!'!AJ160)</f>
        <v/>
      </c>
      <c r="AE156" s="85" t="str">
        <f>IF(OR(ISBLANK('!'!AK160),ISERROR('!'!AK160)),"",'!'!AK160)</f>
        <v/>
      </c>
      <c r="AF156" s="85" t="str">
        <f>IF(OR(ISBLANK('!'!AL160),ISERROR('!'!AL160)),"",'!'!AL160)</f>
        <v/>
      </c>
    </row>
    <row r="157" spans="1:32" x14ac:dyDescent="0.2">
      <c r="A157" s="85" t="str">
        <f>IF(OR(ISBLANK('!'!A161),ISERROR('!'!A161)),"",'!'!A161)</f>
        <v/>
      </c>
      <c r="B157" s="85" t="str">
        <f>IF(OR(ISBLANK('!'!B161),ISERROR('!'!B161)),"",'!'!B161)</f>
        <v/>
      </c>
      <c r="C157" s="85" t="str">
        <f>IF(OR(ISBLANK('!'!C161),ISERROR('!'!C161)),"",'!'!C161)</f>
        <v/>
      </c>
      <c r="D157" s="85" t="str">
        <f>IF(OR(ISBLANK('!'!D161),ISERROR('!'!D161)),"",'!'!D161)</f>
        <v/>
      </c>
      <c r="G157" s="221" t="str">
        <f>IF(OR(ISBLANK('!'!M161),ISERROR('!'!M161)),"",'!'!M161)</f>
        <v/>
      </c>
      <c r="H157" s="85" t="str">
        <f>IF(OR(ISBLANK('!'!N161),ISERROR('!'!N161)),"",'!'!N161)</f>
        <v/>
      </c>
      <c r="I157" s="85" t="str">
        <f>IF(OR(ISBLANK('!'!O161),ISERROR('!'!O161)),"",'!'!O161)</f>
        <v/>
      </c>
      <c r="J157" s="85" t="str">
        <f>IF(OR(ISBLANK('!'!P161),ISERROR('!'!P161)),"",'!'!P161)</f>
        <v/>
      </c>
      <c r="K157" s="85" t="str">
        <f>IF(OR(ISBLANK('!'!Q161),ISERROR('!'!Q161)),"",'!'!Q161)</f>
        <v/>
      </c>
      <c r="L157" s="85" t="str">
        <f>IF(OR(ISBLANK('!'!R161),ISERROR('!'!R161)),"",'!'!R161)</f>
        <v/>
      </c>
      <c r="M157" s="85" t="str">
        <f>IF(OR(ISBLANK('!'!S161),ISERROR('!'!S161)),"",'!'!S161)</f>
        <v/>
      </c>
      <c r="N157" s="85" t="str">
        <f>IF(OR(ISBLANK('!'!T161),ISERROR('!'!T161)),"",'!'!T161)</f>
        <v/>
      </c>
      <c r="O157" s="85" t="str">
        <f>IF(OR(ISBLANK('!'!U161),ISERROR('!'!U161)),"",'!'!U161)</f>
        <v/>
      </c>
      <c r="P157" s="85" t="str">
        <f>IF(OR(ISBLANK('!'!V161),ISERROR('!'!V161)),"",'!'!V161)</f>
        <v/>
      </c>
      <c r="Q157" s="85" t="str">
        <f>IF(OR(ISBLANK('!'!W161),ISERROR('!'!W161)),"",'!'!W161)</f>
        <v/>
      </c>
      <c r="U157" s="85" t="str">
        <f>IF(OR(ISBLANK('!'!AA161),ISERROR('!'!AA161)),"",'!'!AA161)</f>
        <v/>
      </c>
      <c r="V157" s="85" t="str">
        <f>IF(OR(ISBLANK('!'!AB161),ISERROR('!'!AB161)),"",'!'!AB161)</f>
        <v/>
      </c>
      <c r="W157" s="85" t="str">
        <f>IF(OR(ISBLANK('!'!AC161),ISERROR('!'!AC161)),"",'!'!AC161)</f>
        <v/>
      </c>
      <c r="X157" s="85" t="str">
        <f>IF(OR(ISBLANK('!'!AD161),ISERROR('!'!AD161)),"",'!'!AD161)</f>
        <v/>
      </c>
      <c r="Y157" s="85" t="str">
        <f>IF(OR(ISBLANK('!'!AE161),ISERROR('!'!AE161)),"",'!'!AE161)</f>
        <v/>
      </c>
      <c r="Z157" s="85" t="str">
        <f>IF(OR(ISBLANK('!'!AF161),ISERROR('!'!AF161)),"",'!'!AF161)</f>
        <v/>
      </c>
      <c r="AA157" s="85" t="str">
        <f>IF(OR(ISBLANK('!'!AG161),ISERROR('!'!AG161)),"",'!'!AG161)</f>
        <v/>
      </c>
      <c r="AB157" s="85" t="str">
        <f>IF(OR(ISBLANK('!'!AH161),ISERROR('!'!AH161)),"",'!'!AH161)</f>
        <v/>
      </c>
      <c r="AC157" s="85" t="str">
        <f>IF(OR(ISBLANK('!'!AI161),ISERROR('!'!AI161)),"",'!'!AI161)</f>
        <v/>
      </c>
      <c r="AD157" s="85" t="str">
        <f>IF(OR(ISBLANK('!'!AJ161),ISERROR('!'!AJ161)),"",'!'!AJ161)</f>
        <v/>
      </c>
      <c r="AE157" s="85" t="str">
        <f>IF(OR(ISBLANK('!'!AK161),ISERROR('!'!AK161)),"",'!'!AK161)</f>
        <v/>
      </c>
      <c r="AF157" s="85" t="str">
        <f>IF(OR(ISBLANK('!'!AL161),ISERROR('!'!AL161)),"",'!'!AL161)</f>
        <v/>
      </c>
    </row>
    <row r="158" spans="1:32" x14ac:dyDescent="0.2">
      <c r="A158" s="85" t="str">
        <f>IF(OR(ISBLANK('!'!A162),ISERROR('!'!A162)),"",'!'!A162)</f>
        <v/>
      </c>
      <c r="B158" s="85" t="str">
        <f>IF(OR(ISBLANK('!'!B162),ISERROR('!'!B162)),"",'!'!B162)</f>
        <v/>
      </c>
      <c r="C158" s="85" t="str">
        <f>IF(OR(ISBLANK('!'!C162),ISERROR('!'!C162)),"",'!'!C162)</f>
        <v/>
      </c>
      <c r="D158" s="85" t="str">
        <f>IF(OR(ISBLANK('!'!D162),ISERROR('!'!D162)),"",'!'!D162)</f>
        <v/>
      </c>
      <c r="G158" s="221" t="str">
        <f>IF(OR(ISBLANK('!'!M162),ISERROR('!'!M162)),"",'!'!M162)</f>
        <v/>
      </c>
      <c r="H158" s="85" t="str">
        <f>IF(OR(ISBLANK('!'!N162),ISERROR('!'!N162)),"",'!'!N162)</f>
        <v/>
      </c>
      <c r="I158" s="85" t="str">
        <f>IF(OR(ISBLANK('!'!O162),ISERROR('!'!O162)),"",'!'!O162)</f>
        <v/>
      </c>
      <c r="J158" s="85" t="str">
        <f>IF(OR(ISBLANK('!'!P162),ISERROR('!'!P162)),"",'!'!P162)</f>
        <v/>
      </c>
      <c r="K158" s="85" t="str">
        <f>IF(OR(ISBLANK('!'!Q162),ISERROR('!'!Q162)),"",'!'!Q162)</f>
        <v/>
      </c>
      <c r="L158" s="85" t="str">
        <f>IF(OR(ISBLANK('!'!R162),ISERROR('!'!R162)),"",'!'!R162)</f>
        <v/>
      </c>
      <c r="M158" s="85" t="str">
        <f>IF(OR(ISBLANK('!'!S162),ISERROR('!'!S162)),"",'!'!S162)</f>
        <v/>
      </c>
      <c r="N158" s="85" t="str">
        <f>IF(OR(ISBLANK('!'!T162),ISERROR('!'!T162)),"",'!'!T162)</f>
        <v/>
      </c>
      <c r="O158" s="85" t="str">
        <f>IF(OR(ISBLANK('!'!U162),ISERROR('!'!U162)),"",'!'!U162)</f>
        <v/>
      </c>
      <c r="P158" s="85" t="str">
        <f>IF(OR(ISBLANK('!'!V162),ISERROR('!'!V162)),"",'!'!V162)</f>
        <v/>
      </c>
      <c r="Q158" s="85" t="str">
        <f>IF(OR(ISBLANK('!'!W162),ISERROR('!'!W162)),"",'!'!W162)</f>
        <v/>
      </c>
      <c r="U158" s="85" t="str">
        <f>IF(OR(ISBLANK('!'!AA162),ISERROR('!'!AA162)),"",'!'!AA162)</f>
        <v/>
      </c>
      <c r="V158" s="85" t="str">
        <f>IF(OR(ISBLANK('!'!AB162),ISERROR('!'!AB162)),"",'!'!AB162)</f>
        <v/>
      </c>
      <c r="W158" s="85" t="str">
        <f>IF(OR(ISBLANK('!'!AC162),ISERROR('!'!AC162)),"",'!'!AC162)</f>
        <v/>
      </c>
      <c r="X158" s="85" t="str">
        <f>IF(OR(ISBLANK('!'!AD162),ISERROR('!'!AD162)),"",'!'!AD162)</f>
        <v/>
      </c>
      <c r="Y158" s="85" t="str">
        <f>IF(OR(ISBLANK('!'!AE162),ISERROR('!'!AE162)),"",'!'!AE162)</f>
        <v/>
      </c>
      <c r="Z158" s="85" t="str">
        <f>IF(OR(ISBLANK('!'!AF162),ISERROR('!'!AF162)),"",'!'!AF162)</f>
        <v/>
      </c>
      <c r="AA158" s="85" t="str">
        <f>IF(OR(ISBLANK('!'!AG162),ISERROR('!'!AG162)),"",'!'!AG162)</f>
        <v/>
      </c>
      <c r="AB158" s="85" t="str">
        <f>IF(OR(ISBLANK('!'!AH162),ISERROR('!'!AH162)),"",'!'!AH162)</f>
        <v/>
      </c>
      <c r="AC158" s="85" t="str">
        <f>IF(OR(ISBLANK('!'!AI162),ISERROR('!'!AI162)),"",'!'!AI162)</f>
        <v/>
      </c>
      <c r="AD158" s="85" t="str">
        <f>IF(OR(ISBLANK('!'!AJ162),ISERROR('!'!AJ162)),"",'!'!AJ162)</f>
        <v/>
      </c>
      <c r="AE158" s="85" t="str">
        <f>IF(OR(ISBLANK('!'!AK162),ISERROR('!'!AK162)),"",'!'!AK162)</f>
        <v/>
      </c>
      <c r="AF158" s="85" t="str">
        <f>IF(OR(ISBLANK('!'!AL162),ISERROR('!'!AL162)),"",'!'!AL162)</f>
        <v/>
      </c>
    </row>
    <row r="159" spans="1:32" x14ac:dyDescent="0.2">
      <c r="A159" s="85" t="str">
        <f>IF(OR(ISBLANK('!'!A163),ISERROR('!'!A163)),"",'!'!A163)</f>
        <v/>
      </c>
      <c r="B159" s="85" t="str">
        <f>IF(OR(ISBLANK('!'!B163),ISERROR('!'!B163)),"",'!'!B163)</f>
        <v/>
      </c>
      <c r="C159" s="85" t="str">
        <f>IF(OR(ISBLANK('!'!C163),ISERROR('!'!C163)),"",'!'!C163)</f>
        <v/>
      </c>
      <c r="D159" s="85" t="str">
        <f>IF(OR(ISBLANK('!'!D163),ISERROR('!'!D163)),"",'!'!D163)</f>
        <v/>
      </c>
      <c r="G159" s="221" t="str">
        <f>IF(OR(ISBLANK('!'!M163),ISERROR('!'!M163)),"",'!'!M163)</f>
        <v/>
      </c>
      <c r="H159" s="85" t="str">
        <f>IF(OR(ISBLANK('!'!N163),ISERROR('!'!N163)),"",'!'!N163)</f>
        <v/>
      </c>
      <c r="I159" s="85" t="str">
        <f>IF(OR(ISBLANK('!'!O163),ISERROR('!'!O163)),"",'!'!O163)</f>
        <v/>
      </c>
      <c r="J159" s="85" t="str">
        <f>IF(OR(ISBLANK('!'!P163),ISERROR('!'!P163)),"",'!'!P163)</f>
        <v/>
      </c>
      <c r="K159" s="85" t="str">
        <f>IF(OR(ISBLANK('!'!Q163),ISERROR('!'!Q163)),"",'!'!Q163)</f>
        <v/>
      </c>
      <c r="L159" s="85" t="str">
        <f>IF(OR(ISBLANK('!'!R163),ISERROR('!'!R163)),"",'!'!R163)</f>
        <v/>
      </c>
      <c r="M159" s="85" t="str">
        <f>IF(OR(ISBLANK('!'!S163),ISERROR('!'!S163)),"",'!'!S163)</f>
        <v/>
      </c>
      <c r="N159" s="85" t="str">
        <f>IF(OR(ISBLANK('!'!T163),ISERROR('!'!T163)),"",'!'!T163)</f>
        <v/>
      </c>
      <c r="O159" s="85" t="str">
        <f>IF(OR(ISBLANK('!'!U163),ISERROR('!'!U163)),"",'!'!U163)</f>
        <v/>
      </c>
      <c r="P159" s="85" t="str">
        <f>IF(OR(ISBLANK('!'!V163),ISERROR('!'!V163)),"",'!'!V163)</f>
        <v/>
      </c>
      <c r="Q159" s="85" t="str">
        <f>IF(OR(ISBLANK('!'!W163),ISERROR('!'!W163)),"",'!'!W163)</f>
        <v/>
      </c>
      <c r="U159" s="85" t="str">
        <f>IF(OR(ISBLANK('!'!AA163),ISERROR('!'!AA163)),"",'!'!AA163)</f>
        <v/>
      </c>
      <c r="V159" s="85" t="str">
        <f>IF(OR(ISBLANK('!'!AB163),ISERROR('!'!AB163)),"",'!'!AB163)</f>
        <v/>
      </c>
      <c r="W159" s="85" t="str">
        <f>IF(OR(ISBLANK('!'!AC163),ISERROR('!'!AC163)),"",'!'!AC163)</f>
        <v/>
      </c>
      <c r="X159" s="85" t="str">
        <f>IF(OR(ISBLANK('!'!AD163),ISERROR('!'!AD163)),"",'!'!AD163)</f>
        <v/>
      </c>
      <c r="Y159" s="85" t="str">
        <f>IF(OR(ISBLANK('!'!AE163),ISERROR('!'!AE163)),"",'!'!AE163)</f>
        <v/>
      </c>
      <c r="Z159" s="85" t="str">
        <f>IF(OR(ISBLANK('!'!AF163),ISERROR('!'!AF163)),"",'!'!AF163)</f>
        <v/>
      </c>
      <c r="AA159" s="85" t="str">
        <f>IF(OR(ISBLANK('!'!AG163),ISERROR('!'!AG163)),"",'!'!AG163)</f>
        <v/>
      </c>
      <c r="AB159" s="85" t="str">
        <f>IF(OR(ISBLANK('!'!AH163),ISERROR('!'!AH163)),"",'!'!AH163)</f>
        <v/>
      </c>
      <c r="AC159" s="85" t="str">
        <f>IF(OR(ISBLANK('!'!AI163),ISERROR('!'!AI163)),"",'!'!AI163)</f>
        <v/>
      </c>
      <c r="AD159" s="85" t="str">
        <f>IF(OR(ISBLANK('!'!AJ163),ISERROR('!'!AJ163)),"",'!'!AJ163)</f>
        <v/>
      </c>
      <c r="AE159" s="85" t="str">
        <f>IF(OR(ISBLANK('!'!AK163),ISERROR('!'!AK163)),"",'!'!AK163)</f>
        <v/>
      </c>
      <c r="AF159" s="85" t="str">
        <f>IF(OR(ISBLANK('!'!AL163),ISERROR('!'!AL163)),"",'!'!AL163)</f>
        <v/>
      </c>
    </row>
    <row r="160" spans="1:32" x14ac:dyDescent="0.2">
      <c r="A160" s="85" t="str">
        <f>IF(OR(ISBLANK('!'!A164),ISERROR('!'!A164)),"",'!'!A164)</f>
        <v/>
      </c>
      <c r="B160" s="85" t="str">
        <f>IF(OR(ISBLANK('!'!B164),ISERROR('!'!B164)),"",'!'!B164)</f>
        <v/>
      </c>
      <c r="C160" s="85" t="str">
        <f>IF(OR(ISBLANK('!'!C164),ISERROR('!'!C164)),"",'!'!C164)</f>
        <v/>
      </c>
      <c r="D160" s="85" t="str">
        <f>IF(OR(ISBLANK('!'!D164),ISERROR('!'!D164)),"",'!'!D164)</f>
        <v/>
      </c>
      <c r="G160" s="221" t="str">
        <f>IF(OR(ISBLANK('!'!M164),ISERROR('!'!M164)),"",'!'!M164)</f>
        <v/>
      </c>
      <c r="H160" s="85" t="str">
        <f>IF(OR(ISBLANK('!'!N164),ISERROR('!'!N164)),"",'!'!N164)</f>
        <v/>
      </c>
      <c r="I160" s="85" t="str">
        <f>IF(OR(ISBLANK('!'!O164),ISERROR('!'!O164)),"",'!'!O164)</f>
        <v/>
      </c>
      <c r="J160" s="85" t="str">
        <f>IF(OR(ISBLANK('!'!P164),ISERROR('!'!P164)),"",'!'!P164)</f>
        <v/>
      </c>
      <c r="K160" s="85" t="str">
        <f>IF(OR(ISBLANK('!'!Q164),ISERROR('!'!Q164)),"",'!'!Q164)</f>
        <v/>
      </c>
      <c r="L160" s="85" t="str">
        <f>IF(OR(ISBLANK('!'!R164),ISERROR('!'!R164)),"",'!'!R164)</f>
        <v/>
      </c>
      <c r="M160" s="85" t="str">
        <f>IF(OR(ISBLANK('!'!S164),ISERROR('!'!S164)),"",'!'!S164)</f>
        <v/>
      </c>
      <c r="N160" s="85" t="str">
        <f>IF(OR(ISBLANK('!'!T164),ISERROR('!'!T164)),"",'!'!T164)</f>
        <v/>
      </c>
      <c r="O160" s="85" t="str">
        <f>IF(OR(ISBLANK('!'!U164),ISERROR('!'!U164)),"",'!'!U164)</f>
        <v/>
      </c>
      <c r="P160" s="85" t="str">
        <f>IF(OR(ISBLANK('!'!V164),ISERROR('!'!V164)),"",'!'!V164)</f>
        <v/>
      </c>
      <c r="Q160" s="85" t="str">
        <f>IF(OR(ISBLANK('!'!W164),ISERROR('!'!W164)),"",'!'!W164)</f>
        <v/>
      </c>
      <c r="U160" s="85" t="str">
        <f>IF(OR(ISBLANK('!'!AA164),ISERROR('!'!AA164)),"",'!'!AA164)</f>
        <v/>
      </c>
      <c r="V160" s="85" t="str">
        <f>IF(OR(ISBLANK('!'!AB164),ISERROR('!'!AB164)),"",'!'!AB164)</f>
        <v/>
      </c>
      <c r="W160" s="85" t="str">
        <f>IF(OR(ISBLANK('!'!AC164),ISERROR('!'!AC164)),"",'!'!AC164)</f>
        <v/>
      </c>
      <c r="X160" s="85" t="str">
        <f>IF(OR(ISBLANK('!'!AD164),ISERROR('!'!AD164)),"",'!'!AD164)</f>
        <v/>
      </c>
      <c r="Y160" s="85" t="str">
        <f>IF(OR(ISBLANK('!'!AE164),ISERROR('!'!AE164)),"",'!'!AE164)</f>
        <v/>
      </c>
      <c r="Z160" s="85" t="str">
        <f>IF(OR(ISBLANK('!'!AF164),ISERROR('!'!AF164)),"",'!'!AF164)</f>
        <v/>
      </c>
      <c r="AA160" s="85" t="str">
        <f>IF(OR(ISBLANK('!'!AG164),ISERROR('!'!AG164)),"",'!'!AG164)</f>
        <v/>
      </c>
      <c r="AB160" s="85" t="str">
        <f>IF(OR(ISBLANK('!'!AH164),ISERROR('!'!AH164)),"",'!'!AH164)</f>
        <v/>
      </c>
      <c r="AC160" s="85" t="str">
        <f>IF(OR(ISBLANK('!'!AI164),ISERROR('!'!AI164)),"",'!'!AI164)</f>
        <v/>
      </c>
      <c r="AD160" s="85" t="str">
        <f>IF(OR(ISBLANK('!'!AJ164),ISERROR('!'!AJ164)),"",'!'!AJ164)</f>
        <v/>
      </c>
      <c r="AE160" s="85" t="str">
        <f>IF(OR(ISBLANK('!'!AK164),ISERROR('!'!AK164)),"",'!'!AK164)</f>
        <v/>
      </c>
      <c r="AF160" s="85" t="str">
        <f>IF(OR(ISBLANK('!'!AL164),ISERROR('!'!AL164)),"",'!'!AL164)</f>
        <v/>
      </c>
    </row>
    <row r="161" spans="1:32" x14ac:dyDescent="0.2">
      <c r="A161" s="85" t="str">
        <f>IF(OR(ISBLANK('!'!A165),ISERROR('!'!A165)),"",'!'!A165)</f>
        <v/>
      </c>
      <c r="B161" s="85" t="str">
        <f>IF(OR(ISBLANK('!'!B165),ISERROR('!'!B165)),"",'!'!B165)</f>
        <v/>
      </c>
      <c r="C161" s="85" t="str">
        <f>IF(OR(ISBLANK('!'!C165),ISERROR('!'!C165)),"",'!'!C165)</f>
        <v/>
      </c>
      <c r="D161" s="85" t="str">
        <f>IF(OR(ISBLANK('!'!D165),ISERROR('!'!D165)),"",'!'!D165)</f>
        <v/>
      </c>
      <c r="G161" s="221" t="str">
        <f>IF(OR(ISBLANK('!'!M165),ISERROR('!'!M165)),"",'!'!M165)</f>
        <v/>
      </c>
      <c r="H161" s="85" t="str">
        <f>IF(OR(ISBLANK('!'!N165),ISERROR('!'!N165)),"",'!'!N165)</f>
        <v/>
      </c>
      <c r="I161" s="85" t="str">
        <f>IF(OR(ISBLANK('!'!O165),ISERROR('!'!O165)),"",'!'!O165)</f>
        <v/>
      </c>
      <c r="J161" s="85" t="str">
        <f>IF(OR(ISBLANK('!'!P165),ISERROR('!'!P165)),"",'!'!P165)</f>
        <v/>
      </c>
      <c r="K161" s="85" t="str">
        <f>IF(OR(ISBLANK('!'!Q165),ISERROR('!'!Q165)),"",'!'!Q165)</f>
        <v/>
      </c>
      <c r="L161" s="85" t="str">
        <f>IF(OR(ISBLANK('!'!R165),ISERROR('!'!R165)),"",'!'!R165)</f>
        <v/>
      </c>
      <c r="M161" s="85" t="str">
        <f>IF(OR(ISBLANK('!'!S165),ISERROR('!'!S165)),"",'!'!S165)</f>
        <v/>
      </c>
      <c r="N161" s="85" t="str">
        <f>IF(OR(ISBLANK('!'!T165),ISERROR('!'!T165)),"",'!'!T165)</f>
        <v/>
      </c>
      <c r="O161" s="85" t="str">
        <f>IF(OR(ISBLANK('!'!U165),ISERROR('!'!U165)),"",'!'!U165)</f>
        <v/>
      </c>
      <c r="P161" s="85" t="str">
        <f>IF(OR(ISBLANK('!'!V165),ISERROR('!'!V165)),"",'!'!V165)</f>
        <v/>
      </c>
      <c r="Q161" s="85" t="str">
        <f>IF(OR(ISBLANK('!'!W165),ISERROR('!'!W165)),"",'!'!W165)</f>
        <v/>
      </c>
      <c r="U161" s="85" t="str">
        <f>IF(OR(ISBLANK('!'!AA165),ISERROR('!'!AA165)),"",'!'!AA165)</f>
        <v/>
      </c>
      <c r="V161" s="85" t="str">
        <f>IF(OR(ISBLANK('!'!AB165),ISERROR('!'!AB165)),"",'!'!AB165)</f>
        <v/>
      </c>
      <c r="W161" s="85" t="str">
        <f>IF(OR(ISBLANK('!'!AC165),ISERROR('!'!AC165)),"",'!'!AC165)</f>
        <v/>
      </c>
      <c r="X161" s="85" t="str">
        <f>IF(OR(ISBLANK('!'!AD165),ISERROR('!'!AD165)),"",'!'!AD165)</f>
        <v/>
      </c>
      <c r="Y161" s="85" t="str">
        <f>IF(OR(ISBLANK('!'!AE165),ISERROR('!'!AE165)),"",'!'!AE165)</f>
        <v/>
      </c>
      <c r="Z161" s="85" t="str">
        <f>IF(OR(ISBLANK('!'!AF165),ISERROR('!'!AF165)),"",'!'!AF165)</f>
        <v/>
      </c>
      <c r="AA161" s="85" t="str">
        <f>IF(OR(ISBLANK('!'!AG165),ISERROR('!'!AG165)),"",'!'!AG165)</f>
        <v/>
      </c>
      <c r="AB161" s="85" t="str">
        <f>IF(OR(ISBLANK('!'!AH165),ISERROR('!'!AH165)),"",'!'!AH165)</f>
        <v/>
      </c>
      <c r="AC161" s="85" t="str">
        <f>IF(OR(ISBLANK('!'!AI165),ISERROR('!'!AI165)),"",'!'!AI165)</f>
        <v/>
      </c>
      <c r="AD161" s="85" t="str">
        <f>IF(OR(ISBLANK('!'!AJ165),ISERROR('!'!AJ165)),"",'!'!AJ165)</f>
        <v/>
      </c>
      <c r="AE161" s="85" t="str">
        <f>IF(OR(ISBLANK('!'!AK165),ISERROR('!'!AK165)),"",'!'!AK165)</f>
        <v/>
      </c>
      <c r="AF161" s="85" t="str">
        <f>IF(OR(ISBLANK('!'!AL165),ISERROR('!'!AL165)),"",'!'!AL165)</f>
        <v/>
      </c>
    </row>
    <row r="162" spans="1:32" x14ac:dyDescent="0.2">
      <c r="A162" s="85" t="str">
        <f>IF(OR(ISBLANK('!'!A166),ISERROR('!'!A166)),"",'!'!A166)</f>
        <v/>
      </c>
      <c r="B162" s="85" t="str">
        <f>IF(OR(ISBLANK('!'!B166),ISERROR('!'!B166)),"",'!'!B166)</f>
        <v/>
      </c>
      <c r="C162" s="85" t="str">
        <f>IF(OR(ISBLANK('!'!C166),ISERROR('!'!C166)),"",'!'!C166)</f>
        <v/>
      </c>
      <c r="D162" s="85" t="str">
        <f>IF(OR(ISBLANK('!'!D166),ISERROR('!'!D166)),"",'!'!D166)</f>
        <v/>
      </c>
      <c r="G162" s="221" t="str">
        <f>IF(OR(ISBLANK('!'!M166),ISERROR('!'!M166)),"",'!'!M166)</f>
        <v/>
      </c>
      <c r="H162" s="85" t="str">
        <f>IF(OR(ISBLANK('!'!N166),ISERROR('!'!N166)),"",'!'!N166)</f>
        <v/>
      </c>
      <c r="I162" s="85" t="str">
        <f>IF(OR(ISBLANK('!'!O166),ISERROR('!'!O166)),"",'!'!O166)</f>
        <v/>
      </c>
      <c r="J162" s="85" t="str">
        <f>IF(OR(ISBLANK('!'!P166),ISERROR('!'!P166)),"",'!'!P166)</f>
        <v/>
      </c>
      <c r="K162" s="85" t="str">
        <f>IF(OR(ISBLANK('!'!Q166),ISERROR('!'!Q166)),"",'!'!Q166)</f>
        <v/>
      </c>
      <c r="L162" s="85" t="str">
        <f>IF(OR(ISBLANK('!'!R166),ISERROR('!'!R166)),"",'!'!R166)</f>
        <v/>
      </c>
      <c r="M162" s="85" t="str">
        <f>IF(OR(ISBLANK('!'!S166),ISERROR('!'!S166)),"",'!'!S166)</f>
        <v/>
      </c>
      <c r="N162" s="85" t="str">
        <f>IF(OR(ISBLANK('!'!T166),ISERROR('!'!T166)),"",'!'!T166)</f>
        <v/>
      </c>
      <c r="O162" s="85" t="str">
        <f>IF(OR(ISBLANK('!'!U166),ISERROR('!'!U166)),"",'!'!U166)</f>
        <v/>
      </c>
      <c r="P162" s="85" t="str">
        <f>IF(OR(ISBLANK('!'!V166),ISERROR('!'!V166)),"",'!'!V166)</f>
        <v/>
      </c>
      <c r="Q162" s="85" t="str">
        <f>IF(OR(ISBLANK('!'!W166),ISERROR('!'!W166)),"",'!'!W166)</f>
        <v/>
      </c>
      <c r="U162" s="85" t="str">
        <f>IF(OR(ISBLANK('!'!AA166),ISERROR('!'!AA166)),"",'!'!AA166)</f>
        <v/>
      </c>
      <c r="V162" s="85" t="str">
        <f>IF(OR(ISBLANK('!'!AB166),ISERROR('!'!AB166)),"",'!'!AB166)</f>
        <v/>
      </c>
      <c r="W162" s="85" t="str">
        <f>IF(OR(ISBLANK('!'!AC166),ISERROR('!'!AC166)),"",'!'!AC166)</f>
        <v/>
      </c>
      <c r="X162" s="85" t="str">
        <f>IF(OR(ISBLANK('!'!AD166),ISERROR('!'!AD166)),"",'!'!AD166)</f>
        <v/>
      </c>
      <c r="Y162" s="85" t="str">
        <f>IF(OR(ISBLANK('!'!AE166),ISERROR('!'!AE166)),"",'!'!AE166)</f>
        <v/>
      </c>
      <c r="Z162" s="85" t="str">
        <f>IF(OR(ISBLANK('!'!AF166),ISERROR('!'!AF166)),"",'!'!AF166)</f>
        <v/>
      </c>
      <c r="AA162" s="85" t="str">
        <f>IF(OR(ISBLANK('!'!AG166),ISERROR('!'!AG166)),"",'!'!AG166)</f>
        <v/>
      </c>
      <c r="AB162" s="85" t="str">
        <f>IF(OR(ISBLANK('!'!AH166),ISERROR('!'!AH166)),"",'!'!AH166)</f>
        <v/>
      </c>
      <c r="AC162" s="85" t="str">
        <f>IF(OR(ISBLANK('!'!AI166),ISERROR('!'!AI166)),"",'!'!AI166)</f>
        <v/>
      </c>
      <c r="AD162" s="85" t="str">
        <f>IF(OR(ISBLANK('!'!AJ166),ISERROR('!'!AJ166)),"",'!'!AJ166)</f>
        <v/>
      </c>
      <c r="AE162" s="85" t="str">
        <f>IF(OR(ISBLANK('!'!AK166),ISERROR('!'!AK166)),"",'!'!AK166)</f>
        <v/>
      </c>
      <c r="AF162" s="85" t="str">
        <f>IF(OR(ISBLANK('!'!AL166),ISERROR('!'!AL166)),"",'!'!AL166)</f>
        <v/>
      </c>
    </row>
    <row r="163" spans="1:32" x14ac:dyDescent="0.2">
      <c r="A163" s="85" t="str">
        <f>IF(OR(ISBLANK('!'!A167),ISERROR('!'!A167)),"",'!'!A167)</f>
        <v/>
      </c>
      <c r="B163" s="85" t="str">
        <f>IF(OR(ISBLANK('!'!B167),ISERROR('!'!B167)),"",'!'!B167)</f>
        <v/>
      </c>
      <c r="C163" s="85" t="str">
        <f>IF(OR(ISBLANK('!'!C167),ISERROR('!'!C167)),"",'!'!C167)</f>
        <v/>
      </c>
      <c r="D163" s="85" t="str">
        <f>IF(OR(ISBLANK('!'!D167),ISERROR('!'!D167)),"",'!'!D167)</f>
        <v/>
      </c>
      <c r="G163" s="221" t="str">
        <f>IF(OR(ISBLANK('!'!M167),ISERROR('!'!M167)),"",'!'!M167)</f>
        <v/>
      </c>
      <c r="H163" s="85" t="str">
        <f>IF(OR(ISBLANK('!'!N167),ISERROR('!'!N167)),"",'!'!N167)</f>
        <v/>
      </c>
      <c r="I163" s="85" t="str">
        <f>IF(OR(ISBLANK('!'!O167),ISERROR('!'!O167)),"",'!'!O167)</f>
        <v/>
      </c>
      <c r="J163" s="85" t="str">
        <f>IF(OR(ISBLANK('!'!P167),ISERROR('!'!P167)),"",'!'!P167)</f>
        <v/>
      </c>
      <c r="K163" s="85" t="str">
        <f>IF(OR(ISBLANK('!'!Q167),ISERROR('!'!Q167)),"",'!'!Q167)</f>
        <v/>
      </c>
      <c r="L163" s="85" t="str">
        <f>IF(OR(ISBLANK('!'!R167),ISERROR('!'!R167)),"",'!'!R167)</f>
        <v/>
      </c>
      <c r="M163" s="85" t="str">
        <f>IF(OR(ISBLANK('!'!S167),ISERROR('!'!S167)),"",'!'!S167)</f>
        <v/>
      </c>
      <c r="N163" s="85" t="str">
        <f>IF(OR(ISBLANK('!'!T167),ISERROR('!'!T167)),"",'!'!T167)</f>
        <v/>
      </c>
      <c r="O163" s="85" t="str">
        <f>IF(OR(ISBLANK('!'!U167),ISERROR('!'!U167)),"",'!'!U167)</f>
        <v/>
      </c>
      <c r="P163" s="85" t="str">
        <f>IF(OR(ISBLANK('!'!V167),ISERROR('!'!V167)),"",'!'!V167)</f>
        <v/>
      </c>
      <c r="Q163" s="85" t="str">
        <f>IF(OR(ISBLANK('!'!W167),ISERROR('!'!W167)),"",'!'!W167)</f>
        <v/>
      </c>
      <c r="U163" s="85" t="str">
        <f>IF(OR(ISBLANK('!'!AA167),ISERROR('!'!AA167)),"",'!'!AA167)</f>
        <v/>
      </c>
      <c r="V163" s="85" t="str">
        <f>IF(OR(ISBLANK('!'!AB167),ISERROR('!'!AB167)),"",'!'!AB167)</f>
        <v/>
      </c>
      <c r="W163" s="85" t="str">
        <f>IF(OR(ISBLANK('!'!AC167),ISERROR('!'!AC167)),"",'!'!AC167)</f>
        <v/>
      </c>
      <c r="X163" s="85" t="str">
        <f>IF(OR(ISBLANK('!'!AD167),ISERROR('!'!AD167)),"",'!'!AD167)</f>
        <v/>
      </c>
      <c r="Y163" s="85" t="str">
        <f>IF(OR(ISBLANK('!'!AE167),ISERROR('!'!AE167)),"",'!'!AE167)</f>
        <v/>
      </c>
      <c r="Z163" s="85" t="str">
        <f>IF(OR(ISBLANK('!'!AF167),ISERROR('!'!AF167)),"",'!'!AF167)</f>
        <v/>
      </c>
      <c r="AA163" s="85" t="str">
        <f>IF(OR(ISBLANK('!'!AG167),ISERROR('!'!AG167)),"",'!'!AG167)</f>
        <v/>
      </c>
      <c r="AB163" s="85" t="str">
        <f>IF(OR(ISBLANK('!'!AH167),ISERROR('!'!AH167)),"",'!'!AH167)</f>
        <v/>
      </c>
      <c r="AC163" s="85" t="str">
        <f>IF(OR(ISBLANK('!'!AI167),ISERROR('!'!AI167)),"",'!'!AI167)</f>
        <v/>
      </c>
      <c r="AD163" s="85" t="str">
        <f>IF(OR(ISBLANK('!'!AJ167),ISERROR('!'!AJ167)),"",'!'!AJ167)</f>
        <v/>
      </c>
      <c r="AE163" s="85" t="str">
        <f>IF(OR(ISBLANK('!'!AK167),ISERROR('!'!AK167)),"",'!'!AK167)</f>
        <v/>
      </c>
      <c r="AF163" s="85" t="str">
        <f>IF(OR(ISBLANK('!'!AL167),ISERROR('!'!AL167)),"",'!'!AL167)</f>
        <v/>
      </c>
    </row>
    <row r="164" spans="1:32" x14ac:dyDescent="0.2">
      <c r="A164" s="85" t="str">
        <f>IF(OR(ISBLANK('!'!A168),ISERROR('!'!A168)),"",'!'!A168)</f>
        <v/>
      </c>
      <c r="B164" s="85" t="str">
        <f>IF(OR(ISBLANK('!'!B168),ISERROR('!'!B168)),"",'!'!B168)</f>
        <v/>
      </c>
      <c r="C164" s="85" t="str">
        <f>IF(OR(ISBLANK('!'!C168),ISERROR('!'!C168)),"",'!'!C168)</f>
        <v/>
      </c>
      <c r="D164" s="85" t="str">
        <f>IF(OR(ISBLANK('!'!D168),ISERROR('!'!D168)),"",'!'!D168)</f>
        <v/>
      </c>
      <c r="G164" s="221" t="str">
        <f>IF(OR(ISBLANK('!'!M168),ISERROR('!'!M168)),"",'!'!M168)</f>
        <v/>
      </c>
      <c r="H164" s="85" t="str">
        <f>IF(OR(ISBLANK('!'!N168),ISERROR('!'!N168)),"",'!'!N168)</f>
        <v/>
      </c>
      <c r="I164" s="85" t="str">
        <f>IF(OR(ISBLANK('!'!O168),ISERROR('!'!O168)),"",'!'!O168)</f>
        <v/>
      </c>
      <c r="J164" s="85" t="str">
        <f>IF(OR(ISBLANK('!'!P168),ISERROR('!'!P168)),"",'!'!P168)</f>
        <v/>
      </c>
      <c r="K164" s="85" t="str">
        <f>IF(OR(ISBLANK('!'!Q168),ISERROR('!'!Q168)),"",'!'!Q168)</f>
        <v/>
      </c>
      <c r="L164" s="85" t="str">
        <f>IF(OR(ISBLANK('!'!R168),ISERROR('!'!R168)),"",'!'!R168)</f>
        <v/>
      </c>
      <c r="M164" s="85" t="str">
        <f>IF(OR(ISBLANK('!'!S168),ISERROR('!'!S168)),"",'!'!S168)</f>
        <v/>
      </c>
      <c r="N164" s="85" t="str">
        <f>IF(OR(ISBLANK('!'!T168),ISERROR('!'!T168)),"",'!'!T168)</f>
        <v/>
      </c>
      <c r="O164" s="85" t="str">
        <f>IF(OR(ISBLANK('!'!U168),ISERROR('!'!U168)),"",'!'!U168)</f>
        <v/>
      </c>
      <c r="P164" s="85" t="str">
        <f>IF(OR(ISBLANK('!'!V168),ISERROR('!'!V168)),"",'!'!V168)</f>
        <v/>
      </c>
      <c r="Q164" s="85" t="str">
        <f>IF(OR(ISBLANK('!'!W168),ISERROR('!'!W168)),"",'!'!W168)</f>
        <v/>
      </c>
      <c r="U164" s="85" t="str">
        <f>IF(OR(ISBLANK('!'!AA168),ISERROR('!'!AA168)),"",'!'!AA168)</f>
        <v/>
      </c>
      <c r="V164" s="85" t="str">
        <f>IF(OR(ISBLANK('!'!AB168),ISERROR('!'!AB168)),"",'!'!AB168)</f>
        <v/>
      </c>
      <c r="W164" s="85" t="str">
        <f>IF(OR(ISBLANK('!'!AC168),ISERROR('!'!AC168)),"",'!'!AC168)</f>
        <v/>
      </c>
      <c r="X164" s="85" t="str">
        <f>IF(OR(ISBLANK('!'!AD168),ISERROR('!'!AD168)),"",'!'!AD168)</f>
        <v/>
      </c>
      <c r="Y164" s="85" t="str">
        <f>IF(OR(ISBLANK('!'!AE168),ISERROR('!'!AE168)),"",'!'!AE168)</f>
        <v/>
      </c>
      <c r="Z164" s="85" t="str">
        <f>IF(OR(ISBLANK('!'!AF168),ISERROR('!'!AF168)),"",'!'!AF168)</f>
        <v/>
      </c>
      <c r="AA164" s="85" t="str">
        <f>IF(OR(ISBLANK('!'!AG168),ISERROR('!'!AG168)),"",'!'!AG168)</f>
        <v/>
      </c>
      <c r="AB164" s="85" t="str">
        <f>IF(OR(ISBLANK('!'!AH168),ISERROR('!'!AH168)),"",'!'!AH168)</f>
        <v/>
      </c>
      <c r="AC164" s="85" t="str">
        <f>IF(OR(ISBLANK('!'!AI168),ISERROR('!'!AI168)),"",'!'!AI168)</f>
        <v/>
      </c>
      <c r="AD164" s="85" t="str">
        <f>IF(OR(ISBLANK('!'!AJ168),ISERROR('!'!AJ168)),"",'!'!AJ168)</f>
        <v/>
      </c>
      <c r="AE164" s="85" t="str">
        <f>IF(OR(ISBLANK('!'!AK168),ISERROR('!'!AK168)),"",'!'!AK168)</f>
        <v/>
      </c>
      <c r="AF164" s="85" t="str">
        <f>IF(OR(ISBLANK('!'!AL168),ISERROR('!'!AL168)),"",'!'!AL168)</f>
        <v/>
      </c>
    </row>
    <row r="165" spans="1:32" x14ac:dyDescent="0.2">
      <c r="A165" s="85" t="str">
        <f>IF(OR(ISBLANK('!'!A169),ISERROR('!'!A169)),"",'!'!A169)</f>
        <v/>
      </c>
      <c r="B165" s="85" t="str">
        <f>IF(OR(ISBLANK('!'!B169),ISERROR('!'!B169)),"",'!'!B169)</f>
        <v/>
      </c>
      <c r="C165" s="85" t="str">
        <f>IF(OR(ISBLANK('!'!C169),ISERROR('!'!C169)),"",'!'!C169)</f>
        <v/>
      </c>
      <c r="D165" s="85" t="str">
        <f>IF(OR(ISBLANK('!'!D169),ISERROR('!'!D169)),"",'!'!D169)</f>
        <v/>
      </c>
      <c r="G165" s="221" t="str">
        <f>IF(OR(ISBLANK('!'!M169),ISERROR('!'!M169)),"",'!'!M169)</f>
        <v/>
      </c>
      <c r="H165" s="85" t="str">
        <f>IF(OR(ISBLANK('!'!N169),ISERROR('!'!N169)),"",'!'!N169)</f>
        <v/>
      </c>
      <c r="I165" s="85" t="str">
        <f>IF(OR(ISBLANK('!'!O169),ISERROR('!'!O169)),"",'!'!O169)</f>
        <v/>
      </c>
      <c r="J165" s="85" t="str">
        <f>IF(OR(ISBLANK('!'!P169),ISERROR('!'!P169)),"",'!'!P169)</f>
        <v/>
      </c>
      <c r="K165" s="85" t="str">
        <f>IF(OR(ISBLANK('!'!Q169),ISERROR('!'!Q169)),"",'!'!Q169)</f>
        <v/>
      </c>
      <c r="L165" s="85" t="str">
        <f>IF(OR(ISBLANK('!'!R169),ISERROR('!'!R169)),"",'!'!R169)</f>
        <v/>
      </c>
      <c r="M165" s="85" t="str">
        <f>IF(OR(ISBLANK('!'!S169),ISERROR('!'!S169)),"",'!'!S169)</f>
        <v/>
      </c>
      <c r="N165" s="85" t="str">
        <f>IF(OR(ISBLANK('!'!T169),ISERROR('!'!T169)),"",'!'!T169)</f>
        <v/>
      </c>
      <c r="O165" s="85" t="str">
        <f>IF(OR(ISBLANK('!'!U169),ISERROR('!'!U169)),"",'!'!U169)</f>
        <v/>
      </c>
      <c r="P165" s="85" t="str">
        <f>IF(OR(ISBLANK('!'!V169),ISERROR('!'!V169)),"",'!'!V169)</f>
        <v/>
      </c>
      <c r="Q165" s="85" t="str">
        <f>IF(OR(ISBLANK('!'!W169),ISERROR('!'!W169)),"",'!'!W169)</f>
        <v/>
      </c>
      <c r="U165" s="85" t="str">
        <f>IF(OR(ISBLANK('!'!AA169),ISERROR('!'!AA169)),"",'!'!AA169)</f>
        <v/>
      </c>
      <c r="V165" s="85" t="str">
        <f>IF(OR(ISBLANK('!'!AB169),ISERROR('!'!AB169)),"",'!'!AB169)</f>
        <v/>
      </c>
      <c r="W165" s="85" t="str">
        <f>IF(OR(ISBLANK('!'!AC169),ISERROR('!'!AC169)),"",'!'!AC169)</f>
        <v/>
      </c>
      <c r="X165" s="85" t="str">
        <f>IF(OR(ISBLANK('!'!AD169),ISERROR('!'!AD169)),"",'!'!AD169)</f>
        <v/>
      </c>
      <c r="Y165" s="85" t="str">
        <f>IF(OR(ISBLANK('!'!AE169),ISERROR('!'!AE169)),"",'!'!AE169)</f>
        <v/>
      </c>
      <c r="Z165" s="85" t="str">
        <f>IF(OR(ISBLANK('!'!AF169),ISERROR('!'!AF169)),"",'!'!AF169)</f>
        <v/>
      </c>
      <c r="AA165" s="85" t="str">
        <f>IF(OR(ISBLANK('!'!AG169),ISERROR('!'!AG169)),"",'!'!AG169)</f>
        <v/>
      </c>
      <c r="AB165" s="85" t="str">
        <f>IF(OR(ISBLANK('!'!AH169),ISERROR('!'!AH169)),"",'!'!AH169)</f>
        <v/>
      </c>
      <c r="AC165" s="85" t="str">
        <f>IF(OR(ISBLANK('!'!AI169),ISERROR('!'!AI169)),"",'!'!AI169)</f>
        <v/>
      </c>
      <c r="AD165" s="85" t="str">
        <f>IF(OR(ISBLANK('!'!AJ169),ISERROR('!'!AJ169)),"",'!'!AJ169)</f>
        <v/>
      </c>
      <c r="AE165" s="85" t="str">
        <f>IF(OR(ISBLANK('!'!AK169),ISERROR('!'!AK169)),"",'!'!AK169)</f>
        <v/>
      </c>
      <c r="AF165" s="85" t="str">
        <f>IF(OR(ISBLANK('!'!AL169),ISERROR('!'!AL169)),"",'!'!AL169)</f>
        <v/>
      </c>
    </row>
    <row r="166" spans="1:32" x14ac:dyDescent="0.2">
      <c r="A166" s="85" t="str">
        <f>IF(OR(ISBLANK('!'!A170),ISERROR('!'!A170)),"",'!'!A170)</f>
        <v/>
      </c>
      <c r="B166" s="85" t="str">
        <f>IF(OR(ISBLANK('!'!B170),ISERROR('!'!B170)),"",'!'!B170)</f>
        <v/>
      </c>
      <c r="C166" s="85" t="str">
        <f>IF(OR(ISBLANK('!'!C170),ISERROR('!'!C170)),"",'!'!C170)</f>
        <v/>
      </c>
      <c r="D166" s="85" t="str">
        <f>IF(OR(ISBLANK('!'!D170),ISERROR('!'!D170)),"",'!'!D170)</f>
        <v/>
      </c>
      <c r="G166" s="221" t="str">
        <f>IF(OR(ISBLANK('!'!M170),ISERROR('!'!M170)),"",'!'!M170)</f>
        <v/>
      </c>
      <c r="H166" s="85" t="str">
        <f>IF(OR(ISBLANK('!'!N170),ISERROR('!'!N170)),"",'!'!N170)</f>
        <v/>
      </c>
      <c r="I166" s="85" t="str">
        <f>IF(OR(ISBLANK('!'!O170),ISERROR('!'!O170)),"",'!'!O170)</f>
        <v/>
      </c>
      <c r="J166" s="85" t="str">
        <f>IF(OR(ISBLANK('!'!P170),ISERROR('!'!P170)),"",'!'!P170)</f>
        <v/>
      </c>
      <c r="K166" s="85" t="str">
        <f>IF(OR(ISBLANK('!'!Q170),ISERROR('!'!Q170)),"",'!'!Q170)</f>
        <v/>
      </c>
      <c r="L166" s="85" t="str">
        <f>IF(OR(ISBLANK('!'!R170),ISERROR('!'!R170)),"",'!'!R170)</f>
        <v/>
      </c>
      <c r="M166" s="85" t="str">
        <f>IF(OR(ISBLANK('!'!S170),ISERROR('!'!S170)),"",'!'!S170)</f>
        <v/>
      </c>
      <c r="N166" s="85" t="str">
        <f>IF(OR(ISBLANK('!'!T170),ISERROR('!'!T170)),"",'!'!T170)</f>
        <v/>
      </c>
      <c r="O166" s="85" t="str">
        <f>IF(OR(ISBLANK('!'!U170),ISERROR('!'!U170)),"",'!'!U170)</f>
        <v/>
      </c>
      <c r="P166" s="85" t="str">
        <f>IF(OR(ISBLANK('!'!V170),ISERROR('!'!V170)),"",'!'!V170)</f>
        <v/>
      </c>
      <c r="Q166" s="85" t="str">
        <f>IF(OR(ISBLANK('!'!W170),ISERROR('!'!W170)),"",'!'!W170)</f>
        <v/>
      </c>
      <c r="U166" s="85" t="str">
        <f>IF(OR(ISBLANK('!'!AA170),ISERROR('!'!AA170)),"",'!'!AA170)</f>
        <v/>
      </c>
      <c r="V166" s="85" t="str">
        <f>IF(OR(ISBLANK('!'!AB170),ISERROR('!'!AB170)),"",'!'!AB170)</f>
        <v/>
      </c>
      <c r="W166" s="85" t="str">
        <f>IF(OR(ISBLANK('!'!AC170),ISERROR('!'!AC170)),"",'!'!AC170)</f>
        <v/>
      </c>
      <c r="X166" s="85" t="str">
        <f>IF(OR(ISBLANK('!'!AD170),ISERROR('!'!AD170)),"",'!'!AD170)</f>
        <v/>
      </c>
      <c r="Y166" s="85" t="str">
        <f>IF(OR(ISBLANK('!'!AE170),ISERROR('!'!AE170)),"",'!'!AE170)</f>
        <v/>
      </c>
      <c r="Z166" s="85" t="str">
        <f>IF(OR(ISBLANK('!'!AF170),ISERROR('!'!AF170)),"",'!'!AF170)</f>
        <v/>
      </c>
      <c r="AA166" s="85" t="str">
        <f>IF(OR(ISBLANK('!'!AG170),ISERROR('!'!AG170)),"",'!'!AG170)</f>
        <v/>
      </c>
      <c r="AB166" s="85" t="str">
        <f>IF(OR(ISBLANK('!'!AH170),ISERROR('!'!AH170)),"",'!'!AH170)</f>
        <v/>
      </c>
      <c r="AC166" s="85" t="str">
        <f>IF(OR(ISBLANK('!'!AI170),ISERROR('!'!AI170)),"",'!'!AI170)</f>
        <v/>
      </c>
      <c r="AD166" s="85" t="str">
        <f>IF(OR(ISBLANK('!'!AJ170),ISERROR('!'!AJ170)),"",'!'!AJ170)</f>
        <v/>
      </c>
      <c r="AE166" s="85" t="str">
        <f>IF(OR(ISBLANK('!'!AK170),ISERROR('!'!AK170)),"",'!'!AK170)</f>
        <v/>
      </c>
      <c r="AF166" s="85" t="str">
        <f>IF(OR(ISBLANK('!'!AL170),ISERROR('!'!AL170)),"",'!'!AL170)</f>
        <v/>
      </c>
    </row>
    <row r="167" spans="1:32" x14ac:dyDescent="0.2">
      <c r="A167" s="85" t="str">
        <f>IF(OR(ISBLANK('!'!A171),ISERROR('!'!A171)),"",'!'!A171)</f>
        <v/>
      </c>
      <c r="B167" s="85" t="str">
        <f>IF(OR(ISBLANK('!'!B171),ISERROR('!'!B171)),"",'!'!B171)</f>
        <v/>
      </c>
      <c r="C167" s="85" t="str">
        <f>IF(OR(ISBLANK('!'!C171),ISERROR('!'!C171)),"",'!'!C171)</f>
        <v/>
      </c>
      <c r="D167" s="85" t="str">
        <f>IF(OR(ISBLANK('!'!D171),ISERROR('!'!D171)),"",'!'!D171)</f>
        <v/>
      </c>
      <c r="G167" s="221" t="str">
        <f>IF(OR(ISBLANK('!'!M171),ISERROR('!'!M171)),"",'!'!M171)</f>
        <v/>
      </c>
      <c r="H167" s="85" t="str">
        <f>IF(OR(ISBLANK('!'!N171),ISERROR('!'!N171)),"",'!'!N171)</f>
        <v/>
      </c>
      <c r="I167" s="85" t="str">
        <f>IF(OR(ISBLANK('!'!O171),ISERROR('!'!O171)),"",'!'!O171)</f>
        <v/>
      </c>
      <c r="J167" s="85" t="str">
        <f>IF(OR(ISBLANK('!'!P171),ISERROR('!'!P171)),"",'!'!P171)</f>
        <v/>
      </c>
      <c r="K167" s="85" t="str">
        <f>IF(OR(ISBLANK('!'!Q171),ISERROR('!'!Q171)),"",'!'!Q171)</f>
        <v/>
      </c>
      <c r="L167" s="85" t="str">
        <f>IF(OR(ISBLANK('!'!R171),ISERROR('!'!R171)),"",'!'!R171)</f>
        <v/>
      </c>
      <c r="M167" s="85" t="str">
        <f>IF(OR(ISBLANK('!'!S171),ISERROR('!'!S171)),"",'!'!S171)</f>
        <v/>
      </c>
      <c r="N167" s="85" t="str">
        <f>IF(OR(ISBLANK('!'!T171),ISERROR('!'!T171)),"",'!'!T171)</f>
        <v/>
      </c>
      <c r="O167" s="85" t="str">
        <f>IF(OR(ISBLANK('!'!U171),ISERROR('!'!U171)),"",'!'!U171)</f>
        <v/>
      </c>
      <c r="P167" s="85" t="str">
        <f>IF(OR(ISBLANK('!'!V171),ISERROR('!'!V171)),"",'!'!V171)</f>
        <v/>
      </c>
      <c r="Q167" s="85" t="str">
        <f>IF(OR(ISBLANK('!'!W171),ISERROR('!'!W171)),"",'!'!W171)</f>
        <v/>
      </c>
      <c r="U167" s="85" t="str">
        <f>IF(OR(ISBLANK('!'!AA171),ISERROR('!'!AA171)),"",'!'!AA171)</f>
        <v/>
      </c>
      <c r="V167" s="85" t="str">
        <f>IF(OR(ISBLANK('!'!AB171),ISERROR('!'!AB171)),"",'!'!AB171)</f>
        <v/>
      </c>
      <c r="W167" s="85" t="str">
        <f>IF(OR(ISBLANK('!'!AC171),ISERROR('!'!AC171)),"",'!'!AC171)</f>
        <v/>
      </c>
      <c r="X167" s="85" t="str">
        <f>IF(OR(ISBLANK('!'!AD171),ISERROR('!'!AD171)),"",'!'!AD171)</f>
        <v/>
      </c>
      <c r="Y167" s="85" t="str">
        <f>IF(OR(ISBLANK('!'!AE171),ISERROR('!'!AE171)),"",'!'!AE171)</f>
        <v/>
      </c>
      <c r="Z167" s="85" t="str">
        <f>IF(OR(ISBLANK('!'!AF171),ISERROR('!'!AF171)),"",'!'!AF171)</f>
        <v/>
      </c>
      <c r="AA167" s="85" t="str">
        <f>IF(OR(ISBLANK('!'!AG171),ISERROR('!'!AG171)),"",'!'!AG171)</f>
        <v/>
      </c>
      <c r="AB167" s="85" t="str">
        <f>IF(OR(ISBLANK('!'!AH171),ISERROR('!'!AH171)),"",'!'!AH171)</f>
        <v/>
      </c>
      <c r="AC167" s="85" t="str">
        <f>IF(OR(ISBLANK('!'!AI171),ISERROR('!'!AI171)),"",'!'!AI171)</f>
        <v/>
      </c>
      <c r="AD167" s="85" t="str">
        <f>IF(OR(ISBLANK('!'!AJ171),ISERROR('!'!AJ171)),"",'!'!AJ171)</f>
        <v/>
      </c>
      <c r="AE167" s="85" t="str">
        <f>IF(OR(ISBLANK('!'!AK171),ISERROR('!'!AK171)),"",'!'!AK171)</f>
        <v/>
      </c>
      <c r="AF167" s="85" t="str">
        <f>IF(OR(ISBLANK('!'!AL171),ISERROR('!'!AL171)),"",'!'!AL171)</f>
        <v/>
      </c>
    </row>
    <row r="168" spans="1:32" x14ac:dyDescent="0.2">
      <c r="A168" s="85" t="str">
        <f>IF(OR(ISBLANK('!'!A172),ISERROR('!'!A172)),"",'!'!A172)</f>
        <v/>
      </c>
      <c r="B168" s="85" t="str">
        <f>IF(OR(ISBLANK('!'!B172),ISERROR('!'!B172)),"",'!'!B172)</f>
        <v/>
      </c>
      <c r="C168" s="85" t="str">
        <f>IF(OR(ISBLANK('!'!C172),ISERROR('!'!C172)),"",'!'!C172)</f>
        <v/>
      </c>
      <c r="D168" s="85" t="str">
        <f>IF(OR(ISBLANK('!'!D172),ISERROR('!'!D172)),"",'!'!D172)</f>
        <v/>
      </c>
      <c r="G168" s="221" t="str">
        <f>IF(OR(ISBLANK('!'!M172),ISERROR('!'!M172)),"",'!'!M172)</f>
        <v/>
      </c>
      <c r="H168" s="85" t="str">
        <f>IF(OR(ISBLANK('!'!N172),ISERROR('!'!N172)),"",'!'!N172)</f>
        <v/>
      </c>
      <c r="I168" s="85" t="str">
        <f>IF(OR(ISBLANK('!'!O172),ISERROR('!'!O172)),"",'!'!O172)</f>
        <v/>
      </c>
      <c r="J168" s="85" t="str">
        <f>IF(OR(ISBLANK('!'!P172),ISERROR('!'!P172)),"",'!'!P172)</f>
        <v/>
      </c>
      <c r="K168" s="85" t="str">
        <f>IF(OR(ISBLANK('!'!Q172),ISERROR('!'!Q172)),"",'!'!Q172)</f>
        <v/>
      </c>
      <c r="L168" s="85" t="str">
        <f>IF(OR(ISBLANK('!'!R172),ISERROR('!'!R172)),"",'!'!R172)</f>
        <v/>
      </c>
      <c r="M168" s="85" t="str">
        <f>IF(OR(ISBLANK('!'!S172),ISERROR('!'!S172)),"",'!'!S172)</f>
        <v/>
      </c>
      <c r="N168" s="85" t="str">
        <f>IF(OR(ISBLANK('!'!T172),ISERROR('!'!T172)),"",'!'!T172)</f>
        <v/>
      </c>
      <c r="O168" s="85" t="str">
        <f>IF(OR(ISBLANK('!'!U172),ISERROR('!'!U172)),"",'!'!U172)</f>
        <v/>
      </c>
      <c r="P168" s="85" t="str">
        <f>IF(OR(ISBLANK('!'!V172),ISERROR('!'!V172)),"",'!'!V172)</f>
        <v/>
      </c>
      <c r="Q168" s="85" t="str">
        <f>IF(OR(ISBLANK('!'!W172),ISERROR('!'!W172)),"",'!'!W172)</f>
        <v/>
      </c>
      <c r="U168" s="85" t="str">
        <f>IF(OR(ISBLANK('!'!AA172),ISERROR('!'!AA172)),"",'!'!AA172)</f>
        <v/>
      </c>
      <c r="V168" s="85" t="str">
        <f>IF(OR(ISBLANK('!'!AB172),ISERROR('!'!AB172)),"",'!'!AB172)</f>
        <v/>
      </c>
      <c r="W168" s="85" t="str">
        <f>IF(OR(ISBLANK('!'!AC172),ISERROR('!'!AC172)),"",'!'!AC172)</f>
        <v/>
      </c>
      <c r="X168" s="85" t="str">
        <f>IF(OR(ISBLANK('!'!AD172),ISERROR('!'!AD172)),"",'!'!AD172)</f>
        <v/>
      </c>
      <c r="Y168" s="85" t="str">
        <f>IF(OR(ISBLANK('!'!AE172),ISERROR('!'!AE172)),"",'!'!AE172)</f>
        <v/>
      </c>
      <c r="Z168" s="85" t="str">
        <f>IF(OR(ISBLANK('!'!AF172),ISERROR('!'!AF172)),"",'!'!AF172)</f>
        <v/>
      </c>
      <c r="AA168" s="85" t="str">
        <f>IF(OR(ISBLANK('!'!AG172),ISERROR('!'!AG172)),"",'!'!AG172)</f>
        <v/>
      </c>
      <c r="AB168" s="85" t="str">
        <f>IF(OR(ISBLANK('!'!AH172),ISERROR('!'!AH172)),"",'!'!AH172)</f>
        <v/>
      </c>
      <c r="AC168" s="85" t="str">
        <f>IF(OR(ISBLANK('!'!AI172),ISERROR('!'!AI172)),"",'!'!AI172)</f>
        <v/>
      </c>
      <c r="AD168" s="85" t="str">
        <f>IF(OR(ISBLANK('!'!AJ172),ISERROR('!'!AJ172)),"",'!'!AJ172)</f>
        <v/>
      </c>
      <c r="AE168" s="85" t="str">
        <f>IF(OR(ISBLANK('!'!AK172),ISERROR('!'!AK172)),"",'!'!AK172)</f>
        <v/>
      </c>
      <c r="AF168" s="85" t="str">
        <f>IF(OR(ISBLANK('!'!AL172),ISERROR('!'!AL172)),"",'!'!AL172)</f>
        <v/>
      </c>
    </row>
    <row r="169" spans="1:32" x14ac:dyDescent="0.2">
      <c r="A169" s="85" t="str">
        <f>IF(OR(ISBLANK('!'!A173),ISERROR('!'!A173)),"",'!'!A173)</f>
        <v/>
      </c>
      <c r="B169" s="85" t="str">
        <f>IF(OR(ISBLANK('!'!B173),ISERROR('!'!B173)),"",'!'!B173)</f>
        <v/>
      </c>
      <c r="C169" s="85" t="str">
        <f>IF(OR(ISBLANK('!'!C173),ISERROR('!'!C173)),"",'!'!C173)</f>
        <v/>
      </c>
      <c r="D169" s="85" t="str">
        <f>IF(OR(ISBLANK('!'!D173),ISERROR('!'!D173)),"",'!'!D173)</f>
        <v/>
      </c>
      <c r="G169" s="221" t="str">
        <f>IF(OR(ISBLANK('!'!M173),ISERROR('!'!M173)),"",'!'!M173)</f>
        <v/>
      </c>
      <c r="H169" s="85" t="str">
        <f>IF(OR(ISBLANK('!'!N173),ISERROR('!'!N173)),"",'!'!N173)</f>
        <v/>
      </c>
      <c r="I169" s="85" t="str">
        <f>IF(OR(ISBLANK('!'!O173),ISERROR('!'!O173)),"",'!'!O173)</f>
        <v/>
      </c>
      <c r="J169" s="85" t="str">
        <f>IF(OR(ISBLANK('!'!P173),ISERROR('!'!P173)),"",'!'!P173)</f>
        <v/>
      </c>
      <c r="K169" s="85" t="str">
        <f>IF(OR(ISBLANK('!'!Q173),ISERROR('!'!Q173)),"",'!'!Q173)</f>
        <v/>
      </c>
      <c r="L169" s="85" t="str">
        <f>IF(OR(ISBLANK('!'!R173),ISERROR('!'!R173)),"",'!'!R173)</f>
        <v/>
      </c>
      <c r="M169" s="85" t="str">
        <f>IF(OR(ISBLANK('!'!S173),ISERROR('!'!S173)),"",'!'!S173)</f>
        <v/>
      </c>
      <c r="N169" s="85" t="str">
        <f>IF(OR(ISBLANK('!'!T173),ISERROR('!'!T173)),"",'!'!T173)</f>
        <v/>
      </c>
      <c r="O169" s="85" t="str">
        <f>IF(OR(ISBLANK('!'!U173),ISERROR('!'!U173)),"",'!'!U173)</f>
        <v/>
      </c>
      <c r="P169" s="85" t="str">
        <f>IF(OR(ISBLANK('!'!V173),ISERROR('!'!V173)),"",'!'!V173)</f>
        <v/>
      </c>
      <c r="Q169" s="85" t="str">
        <f>IF(OR(ISBLANK('!'!W173),ISERROR('!'!W173)),"",'!'!W173)</f>
        <v/>
      </c>
      <c r="U169" s="85" t="str">
        <f>IF(OR(ISBLANK('!'!AA173),ISERROR('!'!AA173)),"",'!'!AA173)</f>
        <v/>
      </c>
      <c r="V169" s="85" t="str">
        <f>IF(OR(ISBLANK('!'!AB173),ISERROR('!'!AB173)),"",'!'!AB173)</f>
        <v/>
      </c>
      <c r="W169" s="85" t="str">
        <f>IF(OR(ISBLANK('!'!AC173),ISERROR('!'!AC173)),"",'!'!AC173)</f>
        <v/>
      </c>
      <c r="X169" s="85" t="str">
        <f>IF(OR(ISBLANK('!'!AD173),ISERROR('!'!AD173)),"",'!'!AD173)</f>
        <v/>
      </c>
      <c r="Y169" s="85" t="str">
        <f>IF(OR(ISBLANK('!'!AE173),ISERROR('!'!AE173)),"",'!'!AE173)</f>
        <v/>
      </c>
      <c r="Z169" s="85" t="str">
        <f>IF(OR(ISBLANK('!'!AF173),ISERROR('!'!AF173)),"",'!'!AF173)</f>
        <v/>
      </c>
      <c r="AA169" s="85" t="str">
        <f>IF(OR(ISBLANK('!'!AG173),ISERROR('!'!AG173)),"",'!'!AG173)</f>
        <v/>
      </c>
      <c r="AB169" s="85" t="str">
        <f>IF(OR(ISBLANK('!'!AH173),ISERROR('!'!AH173)),"",'!'!AH173)</f>
        <v/>
      </c>
      <c r="AC169" s="85" t="str">
        <f>IF(OR(ISBLANK('!'!AI173),ISERROR('!'!AI173)),"",'!'!AI173)</f>
        <v/>
      </c>
      <c r="AD169" s="85" t="str">
        <f>IF(OR(ISBLANK('!'!AJ173),ISERROR('!'!AJ173)),"",'!'!AJ173)</f>
        <v/>
      </c>
      <c r="AE169" s="85" t="str">
        <f>IF(OR(ISBLANK('!'!AK173),ISERROR('!'!AK173)),"",'!'!AK173)</f>
        <v/>
      </c>
      <c r="AF169" s="85" t="str">
        <f>IF(OR(ISBLANK('!'!AL173),ISERROR('!'!AL173)),"",'!'!AL173)</f>
        <v/>
      </c>
    </row>
    <row r="170" spans="1:32" x14ac:dyDescent="0.2">
      <c r="A170" s="85" t="str">
        <f>IF(OR(ISBLANK('!'!A174),ISERROR('!'!A174)),"",'!'!A174)</f>
        <v/>
      </c>
      <c r="B170" s="85" t="str">
        <f>IF(OR(ISBLANK('!'!B174),ISERROR('!'!B174)),"",'!'!B174)</f>
        <v/>
      </c>
      <c r="C170" s="85" t="str">
        <f>IF(OR(ISBLANK('!'!C174),ISERROR('!'!C174)),"",'!'!C174)</f>
        <v/>
      </c>
      <c r="D170" s="85" t="str">
        <f>IF(OR(ISBLANK('!'!D174),ISERROR('!'!D174)),"",'!'!D174)</f>
        <v/>
      </c>
      <c r="G170" s="221" t="str">
        <f>IF(OR(ISBLANK('!'!M174),ISERROR('!'!M174)),"",'!'!M174)</f>
        <v/>
      </c>
      <c r="H170" s="85" t="str">
        <f>IF(OR(ISBLANK('!'!N174),ISERROR('!'!N174)),"",'!'!N174)</f>
        <v/>
      </c>
      <c r="I170" s="85" t="str">
        <f>IF(OR(ISBLANK('!'!O174),ISERROR('!'!O174)),"",'!'!O174)</f>
        <v/>
      </c>
      <c r="J170" s="85" t="str">
        <f>IF(OR(ISBLANK('!'!P174),ISERROR('!'!P174)),"",'!'!P174)</f>
        <v/>
      </c>
      <c r="K170" s="85" t="str">
        <f>IF(OR(ISBLANK('!'!Q174),ISERROR('!'!Q174)),"",'!'!Q174)</f>
        <v/>
      </c>
      <c r="L170" s="85" t="str">
        <f>IF(OR(ISBLANK('!'!R174),ISERROR('!'!R174)),"",'!'!R174)</f>
        <v/>
      </c>
      <c r="M170" s="85" t="str">
        <f>IF(OR(ISBLANK('!'!S174),ISERROR('!'!S174)),"",'!'!S174)</f>
        <v/>
      </c>
      <c r="N170" s="85" t="str">
        <f>IF(OR(ISBLANK('!'!T174),ISERROR('!'!T174)),"",'!'!T174)</f>
        <v/>
      </c>
      <c r="O170" s="85" t="str">
        <f>IF(OR(ISBLANK('!'!U174),ISERROR('!'!U174)),"",'!'!U174)</f>
        <v/>
      </c>
      <c r="P170" s="85" t="str">
        <f>IF(OR(ISBLANK('!'!V174),ISERROR('!'!V174)),"",'!'!V174)</f>
        <v/>
      </c>
      <c r="Q170" s="85" t="str">
        <f>IF(OR(ISBLANK('!'!W174),ISERROR('!'!W174)),"",'!'!W174)</f>
        <v/>
      </c>
      <c r="U170" s="85" t="str">
        <f>IF(OR(ISBLANK('!'!AA174),ISERROR('!'!AA174)),"",'!'!AA174)</f>
        <v/>
      </c>
      <c r="V170" s="85" t="str">
        <f>IF(OR(ISBLANK('!'!AB174),ISERROR('!'!AB174)),"",'!'!AB174)</f>
        <v/>
      </c>
      <c r="W170" s="85" t="str">
        <f>IF(OR(ISBLANK('!'!AC174),ISERROR('!'!AC174)),"",'!'!AC174)</f>
        <v/>
      </c>
      <c r="X170" s="85" t="str">
        <f>IF(OR(ISBLANK('!'!AD174),ISERROR('!'!AD174)),"",'!'!AD174)</f>
        <v/>
      </c>
      <c r="Y170" s="85" t="str">
        <f>IF(OR(ISBLANK('!'!AE174),ISERROR('!'!AE174)),"",'!'!AE174)</f>
        <v/>
      </c>
      <c r="Z170" s="85" t="str">
        <f>IF(OR(ISBLANK('!'!AF174),ISERROR('!'!AF174)),"",'!'!AF174)</f>
        <v/>
      </c>
      <c r="AA170" s="85" t="str">
        <f>IF(OR(ISBLANK('!'!AG174),ISERROR('!'!AG174)),"",'!'!AG174)</f>
        <v/>
      </c>
      <c r="AB170" s="85" t="str">
        <f>IF(OR(ISBLANK('!'!AH174),ISERROR('!'!AH174)),"",'!'!AH174)</f>
        <v/>
      </c>
      <c r="AC170" s="85" t="str">
        <f>IF(OR(ISBLANK('!'!AI174),ISERROR('!'!AI174)),"",'!'!AI174)</f>
        <v/>
      </c>
      <c r="AD170" s="85" t="str">
        <f>IF(OR(ISBLANK('!'!AJ174),ISERROR('!'!AJ174)),"",'!'!AJ174)</f>
        <v/>
      </c>
      <c r="AE170" s="85" t="str">
        <f>IF(OR(ISBLANK('!'!AK174),ISERROR('!'!AK174)),"",'!'!AK174)</f>
        <v/>
      </c>
      <c r="AF170" s="85" t="str">
        <f>IF(OR(ISBLANK('!'!AL174),ISERROR('!'!AL174)),"",'!'!AL174)</f>
        <v/>
      </c>
    </row>
    <row r="171" spans="1:32" x14ac:dyDescent="0.2">
      <c r="A171" s="85" t="str">
        <f>IF(OR(ISBLANK('!'!A175),ISERROR('!'!A175)),"",'!'!A175)</f>
        <v/>
      </c>
      <c r="B171" s="85" t="str">
        <f>IF(OR(ISBLANK('!'!B175),ISERROR('!'!B175)),"",'!'!B175)</f>
        <v/>
      </c>
      <c r="C171" s="85" t="str">
        <f>IF(OR(ISBLANK('!'!C175),ISERROR('!'!C175)),"",'!'!C175)</f>
        <v/>
      </c>
      <c r="D171" s="85" t="str">
        <f>IF(OR(ISBLANK('!'!D175),ISERROR('!'!D175)),"",'!'!D175)</f>
        <v/>
      </c>
      <c r="G171" s="221" t="str">
        <f>IF(OR(ISBLANK('!'!M175),ISERROR('!'!M175)),"",'!'!M175)</f>
        <v/>
      </c>
      <c r="H171" s="85" t="str">
        <f>IF(OR(ISBLANK('!'!N175),ISERROR('!'!N175)),"",'!'!N175)</f>
        <v/>
      </c>
      <c r="I171" s="85" t="str">
        <f>IF(OR(ISBLANK('!'!O175),ISERROR('!'!O175)),"",'!'!O175)</f>
        <v/>
      </c>
      <c r="J171" s="85" t="str">
        <f>IF(OR(ISBLANK('!'!P175),ISERROR('!'!P175)),"",'!'!P175)</f>
        <v/>
      </c>
      <c r="K171" s="85" t="str">
        <f>IF(OR(ISBLANK('!'!Q175),ISERROR('!'!Q175)),"",'!'!Q175)</f>
        <v/>
      </c>
      <c r="L171" s="85" t="str">
        <f>IF(OR(ISBLANK('!'!R175),ISERROR('!'!R175)),"",'!'!R175)</f>
        <v/>
      </c>
      <c r="M171" s="85" t="str">
        <f>IF(OR(ISBLANK('!'!S175),ISERROR('!'!S175)),"",'!'!S175)</f>
        <v/>
      </c>
      <c r="N171" s="85" t="str">
        <f>IF(OR(ISBLANK('!'!T175),ISERROR('!'!T175)),"",'!'!T175)</f>
        <v/>
      </c>
      <c r="O171" s="85" t="str">
        <f>IF(OR(ISBLANK('!'!U175),ISERROR('!'!U175)),"",'!'!U175)</f>
        <v/>
      </c>
      <c r="P171" s="85" t="str">
        <f>IF(OR(ISBLANK('!'!V175),ISERROR('!'!V175)),"",'!'!V175)</f>
        <v/>
      </c>
      <c r="Q171" s="85" t="str">
        <f>IF(OR(ISBLANK('!'!W175),ISERROR('!'!W175)),"",'!'!W175)</f>
        <v/>
      </c>
      <c r="U171" s="85" t="str">
        <f>IF(OR(ISBLANK('!'!AA175),ISERROR('!'!AA175)),"",'!'!AA175)</f>
        <v/>
      </c>
      <c r="V171" s="85" t="str">
        <f>IF(OR(ISBLANK('!'!AB175),ISERROR('!'!AB175)),"",'!'!AB175)</f>
        <v/>
      </c>
      <c r="W171" s="85" t="str">
        <f>IF(OR(ISBLANK('!'!AC175),ISERROR('!'!AC175)),"",'!'!AC175)</f>
        <v/>
      </c>
      <c r="X171" s="85" t="str">
        <f>IF(OR(ISBLANK('!'!AD175),ISERROR('!'!AD175)),"",'!'!AD175)</f>
        <v/>
      </c>
      <c r="Y171" s="85" t="str">
        <f>IF(OR(ISBLANK('!'!AE175),ISERROR('!'!AE175)),"",'!'!AE175)</f>
        <v/>
      </c>
      <c r="Z171" s="85" t="str">
        <f>IF(OR(ISBLANK('!'!AF175),ISERROR('!'!AF175)),"",'!'!AF175)</f>
        <v/>
      </c>
      <c r="AA171" s="85" t="str">
        <f>IF(OR(ISBLANK('!'!AG175),ISERROR('!'!AG175)),"",'!'!AG175)</f>
        <v/>
      </c>
      <c r="AB171" s="85" t="str">
        <f>IF(OR(ISBLANK('!'!AH175),ISERROR('!'!AH175)),"",'!'!AH175)</f>
        <v/>
      </c>
      <c r="AC171" s="85" t="str">
        <f>IF(OR(ISBLANK('!'!AI175),ISERROR('!'!AI175)),"",'!'!AI175)</f>
        <v/>
      </c>
      <c r="AD171" s="85" t="str">
        <f>IF(OR(ISBLANK('!'!AJ175),ISERROR('!'!AJ175)),"",'!'!AJ175)</f>
        <v/>
      </c>
      <c r="AE171" s="85" t="str">
        <f>IF(OR(ISBLANK('!'!AK175),ISERROR('!'!AK175)),"",'!'!AK175)</f>
        <v/>
      </c>
      <c r="AF171" s="85" t="str">
        <f>IF(OR(ISBLANK('!'!AL175),ISERROR('!'!AL175)),"",'!'!AL175)</f>
        <v/>
      </c>
    </row>
    <row r="172" spans="1:32" x14ac:dyDescent="0.2">
      <c r="A172" s="85" t="str">
        <f>IF(OR(ISBLANK('!'!A176),ISERROR('!'!A176)),"",'!'!A176)</f>
        <v/>
      </c>
      <c r="B172" s="85" t="str">
        <f>IF(OR(ISBLANK('!'!B176),ISERROR('!'!B176)),"",'!'!B176)</f>
        <v/>
      </c>
      <c r="C172" s="85" t="str">
        <f>IF(OR(ISBLANK('!'!C176),ISERROR('!'!C176)),"",'!'!C176)</f>
        <v/>
      </c>
      <c r="D172" s="85" t="str">
        <f>IF(OR(ISBLANK('!'!D176),ISERROR('!'!D176)),"",'!'!D176)</f>
        <v/>
      </c>
      <c r="G172" s="221" t="str">
        <f>IF(OR(ISBLANK('!'!M176),ISERROR('!'!M176)),"",'!'!M176)</f>
        <v/>
      </c>
      <c r="H172" s="85" t="str">
        <f>IF(OR(ISBLANK('!'!N176),ISERROR('!'!N176)),"",'!'!N176)</f>
        <v/>
      </c>
      <c r="I172" s="85" t="str">
        <f>IF(OR(ISBLANK('!'!O176),ISERROR('!'!O176)),"",'!'!O176)</f>
        <v/>
      </c>
      <c r="J172" s="85" t="str">
        <f>IF(OR(ISBLANK('!'!P176),ISERROR('!'!P176)),"",'!'!P176)</f>
        <v/>
      </c>
      <c r="K172" s="85" t="str">
        <f>IF(OR(ISBLANK('!'!Q176),ISERROR('!'!Q176)),"",'!'!Q176)</f>
        <v/>
      </c>
      <c r="L172" s="85" t="str">
        <f>IF(OR(ISBLANK('!'!R176),ISERROR('!'!R176)),"",'!'!R176)</f>
        <v/>
      </c>
      <c r="M172" s="85" t="str">
        <f>IF(OR(ISBLANK('!'!S176),ISERROR('!'!S176)),"",'!'!S176)</f>
        <v/>
      </c>
      <c r="N172" s="85" t="str">
        <f>IF(OR(ISBLANK('!'!T176),ISERROR('!'!T176)),"",'!'!T176)</f>
        <v/>
      </c>
      <c r="O172" s="85" t="str">
        <f>IF(OR(ISBLANK('!'!U176),ISERROR('!'!U176)),"",'!'!U176)</f>
        <v/>
      </c>
      <c r="P172" s="85" t="str">
        <f>IF(OR(ISBLANK('!'!V176),ISERROR('!'!V176)),"",'!'!V176)</f>
        <v/>
      </c>
      <c r="Q172" s="85" t="str">
        <f>IF(OR(ISBLANK('!'!W176),ISERROR('!'!W176)),"",'!'!W176)</f>
        <v/>
      </c>
      <c r="U172" s="85" t="str">
        <f>IF(OR(ISBLANK('!'!AA176),ISERROR('!'!AA176)),"",'!'!AA176)</f>
        <v/>
      </c>
      <c r="V172" s="85" t="str">
        <f>IF(OR(ISBLANK('!'!AB176),ISERROR('!'!AB176)),"",'!'!AB176)</f>
        <v/>
      </c>
      <c r="W172" s="85" t="str">
        <f>IF(OR(ISBLANK('!'!AC176),ISERROR('!'!AC176)),"",'!'!AC176)</f>
        <v/>
      </c>
      <c r="X172" s="85" t="str">
        <f>IF(OR(ISBLANK('!'!AD176),ISERROR('!'!AD176)),"",'!'!AD176)</f>
        <v/>
      </c>
      <c r="Y172" s="85" t="str">
        <f>IF(OR(ISBLANK('!'!AE176),ISERROR('!'!AE176)),"",'!'!AE176)</f>
        <v/>
      </c>
      <c r="Z172" s="85" t="str">
        <f>IF(OR(ISBLANK('!'!AF176),ISERROR('!'!AF176)),"",'!'!AF176)</f>
        <v/>
      </c>
      <c r="AA172" s="85" t="str">
        <f>IF(OR(ISBLANK('!'!AG176),ISERROR('!'!AG176)),"",'!'!AG176)</f>
        <v/>
      </c>
      <c r="AB172" s="85" t="str">
        <f>IF(OR(ISBLANK('!'!AH176),ISERROR('!'!AH176)),"",'!'!AH176)</f>
        <v/>
      </c>
      <c r="AC172" s="85" t="str">
        <f>IF(OR(ISBLANK('!'!AI176),ISERROR('!'!AI176)),"",'!'!AI176)</f>
        <v/>
      </c>
      <c r="AD172" s="85" t="str">
        <f>IF(OR(ISBLANK('!'!AJ176),ISERROR('!'!AJ176)),"",'!'!AJ176)</f>
        <v/>
      </c>
      <c r="AE172" s="85" t="str">
        <f>IF(OR(ISBLANK('!'!AK176),ISERROR('!'!AK176)),"",'!'!AK176)</f>
        <v/>
      </c>
      <c r="AF172" s="85" t="str">
        <f>IF(OR(ISBLANK('!'!AL176),ISERROR('!'!AL176)),"",'!'!AL176)</f>
        <v/>
      </c>
    </row>
    <row r="173" spans="1:32" x14ac:dyDescent="0.2">
      <c r="A173" s="85" t="str">
        <f>IF(OR(ISBLANK('!'!A177),ISERROR('!'!A177)),"",'!'!A177)</f>
        <v/>
      </c>
      <c r="B173" s="85" t="str">
        <f>IF(OR(ISBLANK('!'!B177),ISERROR('!'!B177)),"",'!'!B177)</f>
        <v/>
      </c>
      <c r="C173" s="85" t="str">
        <f>IF(OR(ISBLANK('!'!C177),ISERROR('!'!C177)),"",'!'!C177)</f>
        <v/>
      </c>
      <c r="D173" s="85" t="str">
        <f>IF(OR(ISBLANK('!'!D177),ISERROR('!'!D177)),"",'!'!D177)</f>
        <v/>
      </c>
      <c r="G173" s="221" t="str">
        <f>IF(OR(ISBLANK('!'!M177),ISERROR('!'!M177)),"",'!'!M177)</f>
        <v/>
      </c>
      <c r="H173" s="85" t="str">
        <f>IF(OR(ISBLANK('!'!N177),ISERROR('!'!N177)),"",'!'!N177)</f>
        <v/>
      </c>
      <c r="I173" s="85" t="str">
        <f>IF(OR(ISBLANK('!'!O177),ISERROR('!'!O177)),"",'!'!O177)</f>
        <v/>
      </c>
      <c r="J173" s="85" t="str">
        <f>IF(OR(ISBLANK('!'!P177),ISERROR('!'!P177)),"",'!'!P177)</f>
        <v/>
      </c>
      <c r="K173" s="85" t="str">
        <f>IF(OR(ISBLANK('!'!Q177),ISERROR('!'!Q177)),"",'!'!Q177)</f>
        <v/>
      </c>
      <c r="L173" s="85" t="str">
        <f>IF(OR(ISBLANK('!'!R177),ISERROR('!'!R177)),"",'!'!R177)</f>
        <v/>
      </c>
      <c r="M173" s="85" t="str">
        <f>IF(OR(ISBLANK('!'!S177),ISERROR('!'!S177)),"",'!'!S177)</f>
        <v/>
      </c>
      <c r="N173" s="85" t="str">
        <f>IF(OR(ISBLANK('!'!T177),ISERROR('!'!T177)),"",'!'!T177)</f>
        <v/>
      </c>
      <c r="O173" s="85" t="str">
        <f>IF(OR(ISBLANK('!'!U177),ISERROR('!'!U177)),"",'!'!U177)</f>
        <v/>
      </c>
      <c r="P173" s="85" t="str">
        <f>IF(OR(ISBLANK('!'!V177),ISERROR('!'!V177)),"",'!'!V177)</f>
        <v/>
      </c>
      <c r="Q173" s="85" t="str">
        <f>IF(OR(ISBLANK('!'!W177),ISERROR('!'!W177)),"",'!'!W177)</f>
        <v/>
      </c>
      <c r="U173" s="85" t="str">
        <f>IF(OR(ISBLANK('!'!AA177),ISERROR('!'!AA177)),"",'!'!AA177)</f>
        <v/>
      </c>
      <c r="V173" s="85" t="str">
        <f>IF(OR(ISBLANK('!'!AB177),ISERROR('!'!AB177)),"",'!'!AB177)</f>
        <v/>
      </c>
      <c r="W173" s="85" t="str">
        <f>IF(OR(ISBLANK('!'!AC177),ISERROR('!'!AC177)),"",'!'!AC177)</f>
        <v/>
      </c>
      <c r="X173" s="85" t="str">
        <f>IF(OR(ISBLANK('!'!AD177),ISERROR('!'!AD177)),"",'!'!AD177)</f>
        <v/>
      </c>
      <c r="Y173" s="85" t="str">
        <f>IF(OR(ISBLANK('!'!AE177),ISERROR('!'!AE177)),"",'!'!AE177)</f>
        <v/>
      </c>
      <c r="Z173" s="85" t="str">
        <f>IF(OR(ISBLANK('!'!AF177),ISERROR('!'!AF177)),"",'!'!AF177)</f>
        <v/>
      </c>
      <c r="AA173" s="85" t="str">
        <f>IF(OR(ISBLANK('!'!AG177),ISERROR('!'!AG177)),"",'!'!AG177)</f>
        <v/>
      </c>
      <c r="AB173" s="85" t="str">
        <f>IF(OR(ISBLANK('!'!AH177),ISERROR('!'!AH177)),"",'!'!AH177)</f>
        <v/>
      </c>
      <c r="AC173" s="85" t="str">
        <f>IF(OR(ISBLANK('!'!AI177),ISERROR('!'!AI177)),"",'!'!AI177)</f>
        <v/>
      </c>
      <c r="AD173" s="85" t="str">
        <f>IF(OR(ISBLANK('!'!AJ177),ISERROR('!'!AJ177)),"",'!'!AJ177)</f>
        <v/>
      </c>
      <c r="AE173" s="85" t="str">
        <f>IF(OR(ISBLANK('!'!AK177),ISERROR('!'!AK177)),"",'!'!AK177)</f>
        <v/>
      </c>
      <c r="AF173" s="85" t="str">
        <f>IF(OR(ISBLANK('!'!AL177),ISERROR('!'!AL177)),"",'!'!AL177)</f>
        <v/>
      </c>
    </row>
    <row r="174" spans="1:32" x14ac:dyDescent="0.2">
      <c r="A174" s="85" t="str">
        <f>IF(OR(ISBLANK('!'!A178),ISERROR('!'!A178)),"",'!'!A178)</f>
        <v/>
      </c>
      <c r="B174" s="85" t="str">
        <f>IF(OR(ISBLANK('!'!B178),ISERROR('!'!B178)),"",'!'!B178)</f>
        <v/>
      </c>
      <c r="C174" s="85" t="str">
        <f>IF(OR(ISBLANK('!'!C178),ISERROR('!'!C178)),"",'!'!C178)</f>
        <v/>
      </c>
      <c r="D174" s="85" t="str">
        <f>IF(OR(ISBLANK('!'!D178),ISERROR('!'!D178)),"",'!'!D178)</f>
        <v/>
      </c>
      <c r="G174" s="221" t="str">
        <f>IF(OR(ISBLANK('!'!M178),ISERROR('!'!M178)),"",'!'!M178)</f>
        <v/>
      </c>
      <c r="H174" s="85" t="str">
        <f>IF(OR(ISBLANK('!'!N178),ISERROR('!'!N178)),"",'!'!N178)</f>
        <v/>
      </c>
      <c r="I174" s="85" t="str">
        <f>IF(OR(ISBLANK('!'!O178),ISERROR('!'!O178)),"",'!'!O178)</f>
        <v/>
      </c>
      <c r="J174" s="85" t="str">
        <f>IF(OR(ISBLANK('!'!P178),ISERROR('!'!P178)),"",'!'!P178)</f>
        <v/>
      </c>
      <c r="K174" s="85" t="str">
        <f>IF(OR(ISBLANK('!'!Q178),ISERROR('!'!Q178)),"",'!'!Q178)</f>
        <v/>
      </c>
      <c r="L174" s="85" t="str">
        <f>IF(OR(ISBLANK('!'!R178),ISERROR('!'!R178)),"",'!'!R178)</f>
        <v/>
      </c>
      <c r="M174" s="85" t="str">
        <f>IF(OR(ISBLANK('!'!S178),ISERROR('!'!S178)),"",'!'!S178)</f>
        <v/>
      </c>
      <c r="N174" s="85" t="str">
        <f>IF(OR(ISBLANK('!'!T178),ISERROR('!'!T178)),"",'!'!T178)</f>
        <v/>
      </c>
      <c r="O174" s="85" t="str">
        <f>IF(OR(ISBLANK('!'!U178),ISERROR('!'!U178)),"",'!'!U178)</f>
        <v/>
      </c>
      <c r="P174" s="85" t="str">
        <f>IF(OR(ISBLANK('!'!V178),ISERROR('!'!V178)),"",'!'!V178)</f>
        <v/>
      </c>
      <c r="Q174" s="85" t="str">
        <f>IF(OR(ISBLANK('!'!W178),ISERROR('!'!W178)),"",'!'!W178)</f>
        <v/>
      </c>
      <c r="U174" s="85" t="str">
        <f>IF(OR(ISBLANK('!'!AA178),ISERROR('!'!AA178)),"",'!'!AA178)</f>
        <v/>
      </c>
      <c r="V174" s="85" t="str">
        <f>IF(OR(ISBLANK('!'!AB178),ISERROR('!'!AB178)),"",'!'!AB178)</f>
        <v/>
      </c>
      <c r="W174" s="85" t="str">
        <f>IF(OR(ISBLANK('!'!AC178),ISERROR('!'!AC178)),"",'!'!AC178)</f>
        <v/>
      </c>
      <c r="X174" s="85" t="str">
        <f>IF(OR(ISBLANK('!'!AD178),ISERROR('!'!AD178)),"",'!'!AD178)</f>
        <v/>
      </c>
      <c r="Y174" s="85" t="str">
        <f>IF(OR(ISBLANK('!'!AE178),ISERROR('!'!AE178)),"",'!'!AE178)</f>
        <v/>
      </c>
      <c r="Z174" s="85" t="str">
        <f>IF(OR(ISBLANK('!'!AF178),ISERROR('!'!AF178)),"",'!'!AF178)</f>
        <v/>
      </c>
      <c r="AA174" s="85" t="str">
        <f>IF(OR(ISBLANK('!'!AG178),ISERROR('!'!AG178)),"",'!'!AG178)</f>
        <v/>
      </c>
      <c r="AB174" s="85" t="str">
        <f>IF(OR(ISBLANK('!'!AH178),ISERROR('!'!AH178)),"",'!'!AH178)</f>
        <v/>
      </c>
      <c r="AC174" s="85" t="str">
        <f>IF(OR(ISBLANK('!'!AI178),ISERROR('!'!AI178)),"",'!'!AI178)</f>
        <v/>
      </c>
      <c r="AD174" s="85" t="str">
        <f>IF(OR(ISBLANK('!'!AJ178),ISERROR('!'!AJ178)),"",'!'!AJ178)</f>
        <v/>
      </c>
      <c r="AE174" s="85" t="str">
        <f>IF(OR(ISBLANK('!'!AK178),ISERROR('!'!AK178)),"",'!'!AK178)</f>
        <v/>
      </c>
      <c r="AF174" s="85" t="str">
        <f>IF(OR(ISBLANK('!'!AL178),ISERROR('!'!AL178)),"",'!'!AL178)</f>
        <v/>
      </c>
    </row>
    <row r="175" spans="1:32" x14ac:dyDescent="0.2">
      <c r="A175" s="85" t="str">
        <f>IF(OR(ISBLANK('!'!A179),ISERROR('!'!A179)),"",'!'!A179)</f>
        <v/>
      </c>
      <c r="B175" s="85" t="str">
        <f>IF(OR(ISBLANK('!'!B179),ISERROR('!'!B179)),"",'!'!B179)</f>
        <v/>
      </c>
      <c r="C175" s="85" t="str">
        <f>IF(OR(ISBLANK('!'!C179),ISERROR('!'!C179)),"",'!'!C179)</f>
        <v/>
      </c>
      <c r="D175" s="85" t="str">
        <f>IF(OR(ISBLANK('!'!D179),ISERROR('!'!D179)),"",'!'!D179)</f>
        <v/>
      </c>
      <c r="G175" s="221" t="str">
        <f>IF(OR(ISBLANK('!'!M179),ISERROR('!'!M179)),"",'!'!M179)</f>
        <v/>
      </c>
      <c r="H175" s="85" t="str">
        <f>IF(OR(ISBLANK('!'!N179),ISERROR('!'!N179)),"",'!'!N179)</f>
        <v/>
      </c>
      <c r="I175" s="85" t="str">
        <f>IF(OR(ISBLANK('!'!O179),ISERROR('!'!O179)),"",'!'!O179)</f>
        <v/>
      </c>
      <c r="J175" s="85" t="str">
        <f>IF(OR(ISBLANK('!'!P179),ISERROR('!'!P179)),"",'!'!P179)</f>
        <v/>
      </c>
      <c r="K175" s="85" t="str">
        <f>IF(OR(ISBLANK('!'!Q179),ISERROR('!'!Q179)),"",'!'!Q179)</f>
        <v/>
      </c>
      <c r="L175" s="85" t="str">
        <f>IF(OR(ISBLANK('!'!R179),ISERROR('!'!R179)),"",'!'!R179)</f>
        <v/>
      </c>
      <c r="M175" s="85" t="str">
        <f>IF(OR(ISBLANK('!'!S179),ISERROR('!'!S179)),"",'!'!S179)</f>
        <v/>
      </c>
      <c r="N175" s="85" t="str">
        <f>IF(OR(ISBLANK('!'!T179),ISERROR('!'!T179)),"",'!'!T179)</f>
        <v/>
      </c>
      <c r="O175" s="85" t="str">
        <f>IF(OR(ISBLANK('!'!U179),ISERROR('!'!U179)),"",'!'!U179)</f>
        <v/>
      </c>
      <c r="P175" s="85" t="str">
        <f>IF(OR(ISBLANK('!'!V179),ISERROR('!'!V179)),"",'!'!V179)</f>
        <v/>
      </c>
      <c r="Q175" s="85" t="str">
        <f>IF(OR(ISBLANK('!'!W179),ISERROR('!'!W179)),"",'!'!W179)</f>
        <v/>
      </c>
      <c r="U175" s="85" t="str">
        <f>IF(OR(ISBLANK('!'!AA179),ISERROR('!'!AA179)),"",'!'!AA179)</f>
        <v/>
      </c>
      <c r="V175" s="85" t="str">
        <f>IF(OR(ISBLANK('!'!AB179),ISERROR('!'!AB179)),"",'!'!AB179)</f>
        <v/>
      </c>
      <c r="W175" s="85" t="str">
        <f>IF(OR(ISBLANK('!'!AC179),ISERROR('!'!AC179)),"",'!'!AC179)</f>
        <v/>
      </c>
      <c r="X175" s="85" t="str">
        <f>IF(OR(ISBLANK('!'!AD179),ISERROR('!'!AD179)),"",'!'!AD179)</f>
        <v/>
      </c>
      <c r="Y175" s="85" t="str">
        <f>IF(OR(ISBLANK('!'!AE179),ISERROR('!'!AE179)),"",'!'!AE179)</f>
        <v/>
      </c>
      <c r="Z175" s="85" t="str">
        <f>IF(OR(ISBLANK('!'!AF179),ISERROR('!'!AF179)),"",'!'!AF179)</f>
        <v/>
      </c>
      <c r="AA175" s="85" t="str">
        <f>IF(OR(ISBLANK('!'!AG179),ISERROR('!'!AG179)),"",'!'!AG179)</f>
        <v/>
      </c>
      <c r="AB175" s="85" t="str">
        <f>IF(OR(ISBLANK('!'!AH179),ISERROR('!'!AH179)),"",'!'!AH179)</f>
        <v/>
      </c>
      <c r="AC175" s="85" t="str">
        <f>IF(OR(ISBLANK('!'!AI179),ISERROR('!'!AI179)),"",'!'!AI179)</f>
        <v/>
      </c>
      <c r="AD175" s="85" t="str">
        <f>IF(OR(ISBLANK('!'!AJ179),ISERROR('!'!AJ179)),"",'!'!AJ179)</f>
        <v/>
      </c>
      <c r="AE175" s="85" t="str">
        <f>IF(OR(ISBLANK('!'!AK179),ISERROR('!'!AK179)),"",'!'!AK179)</f>
        <v/>
      </c>
      <c r="AF175" s="85" t="str">
        <f>IF(OR(ISBLANK('!'!AL179),ISERROR('!'!AL179)),"",'!'!AL179)</f>
        <v/>
      </c>
    </row>
    <row r="176" spans="1:32" x14ac:dyDescent="0.2">
      <c r="A176" s="85" t="str">
        <f>IF(OR(ISBLANK('!'!A180),ISERROR('!'!A180)),"",'!'!A180)</f>
        <v/>
      </c>
      <c r="B176" s="85" t="str">
        <f>IF(OR(ISBLANK('!'!B180),ISERROR('!'!B180)),"",'!'!B180)</f>
        <v/>
      </c>
      <c r="C176" s="85" t="str">
        <f>IF(OR(ISBLANK('!'!C180),ISERROR('!'!C180)),"",'!'!C180)</f>
        <v/>
      </c>
      <c r="D176" s="85" t="str">
        <f>IF(OR(ISBLANK('!'!D180),ISERROR('!'!D180)),"",'!'!D180)</f>
        <v/>
      </c>
      <c r="G176" s="221" t="str">
        <f>IF(OR(ISBLANK('!'!M180),ISERROR('!'!M180)),"",'!'!M180)</f>
        <v/>
      </c>
      <c r="H176" s="85" t="str">
        <f>IF(OR(ISBLANK('!'!N180),ISERROR('!'!N180)),"",'!'!N180)</f>
        <v/>
      </c>
      <c r="I176" s="85" t="str">
        <f>IF(OR(ISBLANK('!'!O180),ISERROR('!'!O180)),"",'!'!O180)</f>
        <v/>
      </c>
      <c r="J176" s="85" t="str">
        <f>IF(OR(ISBLANK('!'!P180),ISERROR('!'!P180)),"",'!'!P180)</f>
        <v/>
      </c>
      <c r="K176" s="85" t="str">
        <f>IF(OR(ISBLANK('!'!Q180),ISERROR('!'!Q180)),"",'!'!Q180)</f>
        <v/>
      </c>
      <c r="L176" s="85" t="str">
        <f>IF(OR(ISBLANK('!'!R180),ISERROR('!'!R180)),"",'!'!R180)</f>
        <v/>
      </c>
      <c r="M176" s="85" t="str">
        <f>IF(OR(ISBLANK('!'!S180),ISERROR('!'!S180)),"",'!'!S180)</f>
        <v/>
      </c>
      <c r="N176" s="85" t="str">
        <f>IF(OR(ISBLANK('!'!T180),ISERROR('!'!T180)),"",'!'!T180)</f>
        <v/>
      </c>
      <c r="O176" s="85" t="str">
        <f>IF(OR(ISBLANK('!'!U180),ISERROR('!'!U180)),"",'!'!U180)</f>
        <v/>
      </c>
      <c r="P176" s="85" t="str">
        <f>IF(OR(ISBLANK('!'!V180),ISERROR('!'!V180)),"",'!'!V180)</f>
        <v/>
      </c>
      <c r="Q176" s="85" t="str">
        <f>IF(OR(ISBLANK('!'!W180),ISERROR('!'!W180)),"",'!'!W180)</f>
        <v/>
      </c>
      <c r="U176" s="85" t="str">
        <f>IF(OR(ISBLANK('!'!AA180),ISERROR('!'!AA180)),"",'!'!AA180)</f>
        <v/>
      </c>
      <c r="V176" s="85" t="str">
        <f>IF(OR(ISBLANK('!'!AB180),ISERROR('!'!AB180)),"",'!'!AB180)</f>
        <v/>
      </c>
      <c r="W176" s="85" t="str">
        <f>IF(OR(ISBLANK('!'!AC180),ISERROR('!'!AC180)),"",'!'!AC180)</f>
        <v/>
      </c>
      <c r="X176" s="85" t="str">
        <f>IF(OR(ISBLANK('!'!AD180),ISERROR('!'!AD180)),"",'!'!AD180)</f>
        <v/>
      </c>
      <c r="Y176" s="85" t="str">
        <f>IF(OR(ISBLANK('!'!AE180),ISERROR('!'!AE180)),"",'!'!AE180)</f>
        <v/>
      </c>
      <c r="Z176" s="85" t="str">
        <f>IF(OR(ISBLANK('!'!AF180),ISERROR('!'!AF180)),"",'!'!AF180)</f>
        <v/>
      </c>
      <c r="AA176" s="85" t="str">
        <f>IF(OR(ISBLANK('!'!AG180),ISERROR('!'!AG180)),"",'!'!AG180)</f>
        <v/>
      </c>
      <c r="AB176" s="85" t="str">
        <f>IF(OR(ISBLANK('!'!AH180),ISERROR('!'!AH180)),"",'!'!AH180)</f>
        <v/>
      </c>
      <c r="AC176" s="85" t="str">
        <f>IF(OR(ISBLANK('!'!AI180),ISERROR('!'!AI180)),"",'!'!AI180)</f>
        <v/>
      </c>
      <c r="AD176" s="85" t="str">
        <f>IF(OR(ISBLANK('!'!AJ180),ISERROR('!'!AJ180)),"",'!'!AJ180)</f>
        <v/>
      </c>
      <c r="AE176" s="85" t="str">
        <f>IF(OR(ISBLANK('!'!AK180),ISERROR('!'!AK180)),"",'!'!AK180)</f>
        <v/>
      </c>
      <c r="AF176" s="85" t="str">
        <f>IF(OR(ISBLANK('!'!AL180),ISERROR('!'!AL180)),"",'!'!AL180)</f>
        <v/>
      </c>
    </row>
    <row r="177" spans="1:32" x14ac:dyDescent="0.2">
      <c r="A177" s="85" t="str">
        <f>IF(OR(ISBLANK('!'!A181),ISERROR('!'!A181)),"",'!'!A181)</f>
        <v/>
      </c>
      <c r="B177" s="85" t="str">
        <f>IF(OR(ISBLANK('!'!B181),ISERROR('!'!B181)),"",'!'!B181)</f>
        <v/>
      </c>
      <c r="C177" s="85" t="str">
        <f>IF(OR(ISBLANK('!'!C181),ISERROR('!'!C181)),"",'!'!C181)</f>
        <v/>
      </c>
      <c r="D177" s="85" t="str">
        <f>IF(OR(ISBLANK('!'!D181),ISERROR('!'!D181)),"",'!'!D181)</f>
        <v/>
      </c>
      <c r="G177" s="221" t="str">
        <f>IF(OR(ISBLANK('!'!M181),ISERROR('!'!M181)),"",'!'!M181)</f>
        <v/>
      </c>
      <c r="H177" s="85" t="str">
        <f>IF(OR(ISBLANK('!'!N181),ISERROR('!'!N181)),"",'!'!N181)</f>
        <v/>
      </c>
      <c r="I177" s="85" t="str">
        <f>IF(OR(ISBLANK('!'!O181),ISERROR('!'!O181)),"",'!'!O181)</f>
        <v/>
      </c>
      <c r="J177" s="85" t="str">
        <f>IF(OR(ISBLANK('!'!P181),ISERROR('!'!P181)),"",'!'!P181)</f>
        <v/>
      </c>
      <c r="K177" s="85" t="str">
        <f>IF(OR(ISBLANK('!'!Q181),ISERROR('!'!Q181)),"",'!'!Q181)</f>
        <v/>
      </c>
      <c r="L177" s="85" t="str">
        <f>IF(OR(ISBLANK('!'!R181),ISERROR('!'!R181)),"",'!'!R181)</f>
        <v/>
      </c>
      <c r="M177" s="85" t="str">
        <f>IF(OR(ISBLANK('!'!S181),ISERROR('!'!S181)),"",'!'!S181)</f>
        <v/>
      </c>
      <c r="N177" s="85" t="str">
        <f>IF(OR(ISBLANK('!'!T181),ISERROR('!'!T181)),"",'!'!T181)</f>
        <v/>
      </c>
      <c r="O177" s="85" t="str">
        <f>IF(OR(ISBLANK('!'!U181),ISERROR('!'!U181)),"",'!'!U181)</f>
        <v/>
      </c>
      <c r="P177" s="85" t="str">
        <f>IF(OR(ISBLANK('!'!V181),ISERROR('!'!V181)),"",'!'!V181)</f>
        <v/>
      </c>
      <c r="Q177" s="85" t="str">
        <f>IF(OR(ISBLANK('!'!W181),ISERROR('!'!W181)),"",'!'!W181)</f>
        <v/>
      </c>
      <c r="U177" s="85" t="str">
        <f>IF(OR(ISBLANK('!'!AA181),ISERROR('!'!AA181)),"",'!'!AA181)</f>
        <v/>
      </c>
      <c r="V177" s="85" t="str">
        <f>IF(OR(ISBLANK('!'!AB181),ISERROR('!'!AB181)),"",'!'!AB181)</f>
        <v/>
      </c>
      <c r="W177" s="85" t="str">
        <f>IF(OR(ISBLANK('!'!AC181),ISERROR('!'!AC181)),"",'!'!AC181)</f>
        <v/>
      </c>
      <c r="X177" s="85" t="str">
        <f>IF(OR(ISBLANK('!'!AD181),ISERROR('!'!AD181)),"",'!'!AD181)</f>
        <v/>
      </c>
      <c r="Y177" s="85" t="str">
        <f>IF(OR(ISBLANK('!'!AE181),ISERROR('!'!AE181)),"",'!'!AE181)</f>
        <v/>
      </c>
      <c r="Z177" s="85" t="str">
        <f>IF(OR(ISBLANK('!'!AF181),ISERROR('!'!AF181)),"",'!'!AF181)</f>
        <v/>
      </c>
      <c r="AA177" s="85" t="str">
        <f>IF(OR(ISBLANK('!'!AG181),ISERROR('!'!AG181)),"",'!'!AG181)</f>
        <v/>
      </c>
      <c r="AB177" s="85" t="str">
        <f>IF(OR(ISBLANK('!'!AH181),ISERROR('!'!AH181)),"",'!'!AH181)</f>
        <v/>
      </c>
      <c r="AC177" s="85" t="str">
        <f>IF(OR(ISBLANK('!'!AI181),ISERROR('!'!AI181)),"",'!'!AI181)</f>
        <v/>
      </c>
      <c r="AD177" s="85" t="str">
        <f>IF(OR(ISBLANK('!'!AJ181),ISERROR('!'!AJ181)),"",'!'!AJ181)</f>
        <v/>
      </c>
      <c r="AE177" s="85" t="str">
        <f>IF(OR(ISBLANK('!'!AK181),ISERROR('!'!AK181)),"",'!'!AK181)</f>
        <v/>
      </c>
      <c r="AF177" s="85" t="str">
        <f>IF(OR(ISBLANK('!'!AL181),ISERROR('!'!AL181)),"",'!'!AL181)</f>
        <v/>
      </c>
    </row>
    <row r="178" spans="1:32" x14ac:dyDescent="0.2">
      <c r="A178" s="85" t="str">
        <f>IF(OR(ISBLANK('!'!A182),ISERROR('!'!A182)),"",'!'!A182)</f>
        <v/>
      </c>
      <c r="B178" s="85" t="str">
        <f>IF(OR(ISBLANK('!'!B182),ISERROR('!'!B182)),"",'!'!B182)</f>
        <v/>
      </c>
      <c r="C178" s="85" t="str">
        <f>IF(OR(ISBLANK('!'!C182),ISERROR('!'!C182)),"",'!'!C182)</f>
        <v/>
      </c>
      <c r="D178" s="85" t="str">
        <f>IF(OR(ISBLANK('!'!D182),ISERROR('!'!D182)),"",'!'!D182)</f>
        <v/>
      </c>
      <c r="G178" s="221" t="str">
        <f>IF(OR(ISBLANK('!'!M182),ISERROR('!'!M182)),"",'!'!M182)</f>
        <v/>
      </c>
      <c r="H178" s="85" t="str">
        <f>IF(OR(ISBLANK('!'!N182),ISERROR('!'!N182)),"",'!'!N182)</f>
        <v/>
      </c>
      <c r="I178" s="85" t="str">
        <f>IF(OR(ISBLANK('!'!O182),ISERROR('!'!O182)),"",'!'!O182)</f>
        <v/>
      </c>
      <c r="J178" s="85" t="str">
        <f>IF(OR(ISBLANK('!'!P182),ISERROR('!'!P182)),"",'!'!P182)</f>
        <v/>
      </c>
      <c r="K178" s="85" t="str">
        <f>IF(OR(ISBLANK('!'!Q182),ISERROR('!'!Q182)),"",'!'!Q182)</f>
        <v/>
      </c>
      <c r="L178" s="85" t="str">
        <f>IF(OR(ISBLANK('!'!R182),ISERROR('!'!R182)),"",'!'!R182)</f>
        <v/>
      </c>
      <c r="M178" s="85" t="str">
        <f>IF(OR(ISBLANK('!'!S182),ISERROR('!'!S182)),"",'!'!S182)</f>
        <v/>
      </c>
      <c r="N178" s="85" t="str">
        <f>IF(OR(ISBLANK('!'!T182),ISERROR('!'!T182)),"",'!'!T182)</f>
        <v/>
      </c>
      <c r="O178" s="85" t="str">
        <f>IF(OR(ISBLANK('!'!U182),ISERROR('!'!U182)),"",'!'!U182)</f>
        <v/>
      </c>
      <c r="P178" s="85" t="str">
        <f>IF(OR(ISBLANK('!'!V182),ISERROR('!'!V182)),"",'!'!V182)</f>
        <v/>
      </c>
      <c r="Q178" s="85" t="str">
        <f>IF(OR(ISBLANK('!'!W182),ISERROR('!'!W182)),"",'!'!W182)</f>
        <v/>
      </c>
      <c r="U178" s="85" t="str">
        <f>IF(OR(ISBLANK('!'!AA182),ISERROR('!'!AA182)),"",'!'!AA182)</f>
        <v/>
      </c>
      <c r="V178" s="85" t="str">
        <f>IF(OR(ISBLANK('!'!AB182),ISERROR('!'!AB182)),"",'!'!AB182)</f>
        <v/>
      </c>
      <c r="W178" s="85" t="str">
        <f>IF(OR(ISBLANK('!'!AC182),ISERROR('!'!AC182)),"",'!'!AC182)</f>
        <v/>
      </c>
      <c r="X178" s="85" t="str">
        <f>IF(OR(ISBLANK('!'!AD182),ISERROR('!'!AD182)),"",'!'!AD182)</f>
        <v/>
      </c>
      <c r="Y178" s="85" t="str">
        <f>IF(OR(ISBLANK('!'!AE182),ISERROR('!'!AE182)),"",'!'!AE182)</f>
        <v/>
      </c>
      <c r="Z178" s="85" t="str">
        <f>IF(OR(ISBLANK('!'!AF182),ISERROR('!'!AF182)),"",'!'!AF182)</f>
        <v/>
      </c>
      <c r="AA178" s="85" t="str">
        <f>IF(OR(ISBLANK('!'!AG182),ISERROR('!'!AG182)),"",'!'!AG182)</f>
        <v/>
      </c>
      <c r="AB178" s="85" t="str">
        <f>IF(OR(ISBLANK('!'!AH182),ISERROR('!'!AH182)),"",'!'!AH182)</f>
        <v/>
      </c>
      <c r="AC178" s="85" t="str">
        <f>IF(OR(ISBLANK('!'!AI182),ISERROR('!'!AI182)),"",'!'!AI182)</f>
        <v/>
      </c>
      <c r="AD178" s="85" t="str">
        <f>IF(OR(ISBLANK('!'!AJ182),ISERROR('!'!AJ182)),"",'!'!AJ182)</f>
        <v/>
      </c>
      <c r="AE178" s="85" t="str">
        <f>IF(OR(ISBLANK('!'!AK182),ISERROR('!'!AK182)),"",'!'!AK182)</f>
        <v/>
      </c>
      <c r="AF178" s="85" t="str">
        <f>IF(OR(ISBLANK('!'!AL182),ISERROR('!'!AL182)),"",'!'!AL182)</f>
        <v/>
      </c>
    </row>
    <row r="179" spans="1:32" x14ac:dyDescent="0.2">
      <c r="A179" s="85" t="str">
        <f>IF(OR(ISBLANK('!'!A183),ISERROR('!'!A183)),"",'!'!A183)</f>
        <v/>
      </c>
      <c r="B179" s="85" t="str">
        <f>IF(OR(ISBLANK('!'!B183),ISERROR('!'!B183)),"",'!'!B183)</f>
        <v/>
      </c>
      <c r="C179" s="85" t="str">
        <f>IF(OR(ISBLANK('!'!C183),ISERROR('!'!C183)),"",'!'!C183)</f>
        <v/>
      </c>
      <c r="D179" s="85" t="str">
        <f>IF(OR(ISBLANK('!'!D183),ISERROR('!'!D183)),"",'!'!D183)</f>
        <v/>
      </c>
      <c r="G179" s="221" t="str">
        <f>IF(OR(ISBLANK('!'!M183),ISERROR('!'!M183)),"",'!'!M183)</f>
        <v/>
      </c>
      <c r="H179" s="85" t="str">
        <f>IF(OR(ISBLANK('!'!N183),ISERROR('!'!N183)),"",'!'!N183)</f>
        <v/>
      </c>
      <c r="I179" s="85" t="str">
        <f>IF(OR(ISBLANK('!'!O183),ISERROR('!'!O183)),"",'!'!O183)</f>
        <v/>
      </c>
      <c r="J179" s="85" t="str">
        <f>IF(OR(ISBLANK('!'!P183),ISERROR('!'!P183)),"",'!'!P183)</f>
        <v/>
      </c>
      <c r="K179" s="85" t="str">
        <f>IF(OR(ISBLANK('!'!Q183),ISERROR('!'!Q183)),"",'!'!Q183)</f>
        <v/>
      </c>
      <c r="L179" s="85" t="str">
        <f>IF(OR(ISBLANK('!'!R183),ISERROR('!'!R183)),"",'!'!R183)</f>
        <v/>
      </c>
      <c r="M179" s="85" t="str">
        <f>IF(OR(ISBLANK('!'!S183),ISERROR('!'!S183)),"",'!'!S183)</f>
        <v/>
      </c>
      <c r="N179" s="85" t="str">
        <f>IF(OR(ISBLANK('!'!T183),ISERROR('!'!T183)),"",'!'!T183)</f>
        <v/>
      </c>
      <c r="O179" s="85" t="str">
        <f>IF(OR(ISBLANK('!'!U183),ISERROR('!'!U183)),"",'!'!U183)</f>
        <v/>
      </c>
      <c r="P179" s="85" t="str">
        <f>IF(OR(ISBLANK('!'!V183),ISERROR('!'!V183)),"",'!'!V183)</f>
        <v/>
      </c>
      <c r="Q179" s="85" t="str">
        <f>IF(OR(ISBLANK('!'!W183),ISERROR('!'!W183)),"",'!'!W183)</f>
        <v/>
      </c>
      <c r="U179" s="85" t="str">
        <f>IF(OR(ISBLANK('!'!AA183),ISERROR('!'!AA183)),"",'!'!AA183)</f>
        <v/>
      </c>
      <c r="V179" s="85" t="str">
        <f>IF(OR(ISBLANK('!'!AB183),ISERROR('!'!AB183)),"",'!'!AB183)</f>
        <v/>
      </c>
      <c r="W179" s="85" t="str">
        <f>IF(OR(ISBLANK('!'!AC183),ISERROR('!'!AC183)),"",'!'!AC183)</f>
        <v/>
      </c>
      <c r="X179" s="85" t="str">
        <f>IF(OR(ISBLANK('!'!AD183),ISERROR('!'!AD183)),"",'!'!AD183)</f>
        <v/>
      </c>
      <c r="Y179" s="85" t="str">
        <f>IF(OR(ISBLANK('!'!AE183),ISERROR('!'!AE183)),"",'!'!AE183)</f>
        <v/>
      </c>
      <c r="Z179" s="85" t="str">
        <f>IF(OR(ISBLANK('!'!AF183),ISERROR('!'!AF183)),"",'!'!AF183)</f>
        <v/>
      </c>
      <c r="AA179" s="85" t="str">
        <f>IF(OR(ISBLANK('!'!AG183),ISERROR('!'!AG183)),"",'!'!AG183)</f>
        <v/>
      </c>
      <c r="AB179" s="85" t="str">
        <f>IF(OR(ISBLANK('!'!AH183),ISERROR('!'!AH183)),"",'!'!AH183)</f>
        <v/>
      </c>
      <c r="AC179" s="85" t="str">
        <f>IF(OR(ISBLANK('!'!AI183),ISERROR('!'!AI183)),"",'!'!AI183)</f>
        <v/>
      </c>
      <c r="AD179" s="85" t="str">
        <f>IF(OR(ISBLANK('!'!AJ183),ISERROR('!'!AJ183)),"",'!'!AJ183)</f>
        <v/>
      </c>
      <c r="AE179" s="85" t="str">
        <f>IF(OR(ISBLANK('!'!AK183),ISERROR('!'!AK183)),"",'!'!AK183)</f>
        <v/>
      </c>
      <c r="AF179" s="85" t="str">
        <f>IF(OR(ISBLANK('!'!AL183),ISERROR('!'!AL183)),"",'!'!AL183)</f>
        <v/>
      </c>
    </row>
    <row r="180" spans="1:32" x14ac:dyDescent="0.2">
      <c r="A180" s="85" t="str">
        <f>IF(OR(ISBLANK('!'!A184),ISERROR('!'!A184)),"",'!'!A184)</f>
        <v/>
      </c>
      <c r="B180" s="85" t="str">
        <f>IF(OR(ISBLANK('!'!B184),ISERROR('!'!B184)),"",'!'!B184)</f>
        <v/>
      </c>
      <c r="C180" s="85" t="str">
        <f>IF(OR(ISBLANK('!'!C184),ISERROR('!'!C184)),"",'!'!C184)</f>
        <v/>
      </c>
      <c r="D180" s="85" t="str">
        <f>IF(OR(ISBLANK('!'!D184),ISERROR('!'!D184)),"",'!'!D184)</f>
        <v/>
      </c>
      <c r="G180" s="221" t="str">
        <f>IF(OR(ISBLANK('!'!M184),ISERROR('!'!M184)),"",'!'!M184)</f>
        <v/>
      </c>
      <c r="H180" s="85" t="str">
        <f>IF(OR(ISBLANK('!'!N184),ISERROR('!'!N184)),"",'!'!N184)</f>
        <v/>
      </c>
      <c r="I180" s="85" t="str">
        <f>IF(OR(ISBLANK('!'!O184),ISERROR('!'!O184)),"",'!'!O184)</f>
        <v/>
      </c>
      <c r="J180" s="85" t="str">
        <f>IF(OR(ISBLANK('!'!P184),ISERROR('!'!P184)),"",'!'!P184)</f>
        <v/>
      </c>
      <c r="K180" s="85" t="str">
        <f>IF(OR(ISBLANK('!'!Q184),ISERROR('!'!Q184)),"",'!'!Q184)</f>
        <v/>
      </c>
      <c r="L180" s="85" t="str">
        <f>IF(OR(ISBLANK('!'!R184),ISERROR('!'!R184)),"",'!'!R184)</f>
        <v/>
      </c>
      <c r="M180" s="85" t="str">
        <f>IF(OR(ISBLANK('!'!S184),ISERROR('!'!S184)),"",'!'!S184)</f>
        <v/>
      </c>
      <c r="N180" s="85" t="str">
        <f>IF(OR(ISBLANK('!'!T184),ISERROR('!'!T184)),"",'!'!T184)</f>
        <v/>
      </c>
      <c r="O180" s="85" t="str">
        <f>IF(OR(ISBLANK('!'!U184),ISERROR('!'!U184)),"",'!'!U184)</f>
        <v/>
      </c>
      <c r="P180" s="85" t="str">
        <f>IF(OR(ISBLANK('!'!V184),ISERROR('!'!V184)),"",'!'!V184)</f>
        <v/>
      </c>
      <c r="Q180" s="85" t="str">
        <f>IF(OR(ISBLANK('!'!W184),ISERROR('!'!W184)),"",'!'!W184)</f>
        <v/>
      </c>
      <c r="U180" s="85" t="str">
        <f>IF(OR(ISBLANK('!'!AA184),ISERROR('!'!AA184)),"",'!'!AA184)</f>
        <v/>
      </c>
      <c r="V180" s="85" t="str">
        <f>IF(OR(ISBLANK('!'!AB184),ISERROR('!'!AB184)),"",'!'!AB184)</f>
        <v/>
      </c>
      <c r="W180" s="85" t="str">
        <f>IF(OR(ISBLANK('!'!AC184),ISERROR('!'!AC184)),"",'!'!AC184)</f>
        <v/>
      </c>
      <c r="X180" s="85" t="str">
        <f>IF(OR(ISBLANK('!'!AD184),ISERROR('!'!AD184)),"",'!'!AD184)</f>
        <v/>
      </c>
      <c r="Y180" s="85" t="str">
        <f>IF(OR(ISBLANK('!'!AE184),ISERROR('!'!AE184)),"",'!'!AE184)</f>
        <v/>
      </c>
      <c r="Z180" s="85" t="str">
        <f>IF(OR(ISBLANK('!'!AF184),ISERROR('!'!AF184)),"",'!'!AF184)</f>
        <v/>
      </c>
      <c r="AA180" s="85" t="str">
        <f>IF(OR(ISBLANK('!'!AG184),ISERROR('!'!AG184)),"",'!'!AG184)</f>
        <v/>
      </c>
      <c r="AB180" s="85" t="str">
        <f>IF(OR(ISBLANK('!'!AH184),ISERROR('!'!AH184)),"",'!'!AH184)</f>
        <v/>
      </c>
      <c r="AC180" s="85" t="str">
        <f>IF(OR(ISBLANK('!'!AI184),ISERROR('!'!AI184)),"",'!'!AI184)</f>
        <v/>
      </c>
      <c r="AD180" s="85" t="str">
        <f>IF(OR(ISBLANK('!'!AJ184),ISERROR('!'!AJ184)),"",'!'!AJ184)</f>
        <v/>
      </c>
      <c r="AE180" s="85" t="str">
        <f>IF(OR(ISBLANK('!'!AK184),ISERROR('!'!AK184)),"",'!'!AK184)</f>
        <v/>
      </c>
      <c r="AF180" s="85" t="str">
        <f>IF(OR(ISBLANK('!'!AL184),ISERROR('!'!AL184)),"",'!'!AL184)</f>
        <v/>
      </c>
    </row>
    <row r="181" spans="1:32" x14ac:dyDescent="0.2">
      <c r="A181" s="85" t="str">
        <f>IF(OR(ISBLANK('!'!A185),ISERROR('!'!A185)),"",'!'!A185)</f>
        <v/>
      </c>
      <c r="B181" s="85" t="str">
        <f>IF(OR(ISBLANK('!'!B185),ISERROR('!'!B185)),"",'!'!B185)</f>
        <v/>
      </c>
      <c r="C181" s="85" t="str">
        <f>IF(OR(ISBLANK('!'!C185),ISERROR('!'!C185)),"",'!'!C185)</f>
        <v/>
      </c>
      <c r="D181" s="85" t="str">
        <f>IF(OR(ISBLANK('!'!D185),ISERROR('!'!D185)),"",'!'!D185)</f>
        <v/>
      </c>
      <c r="G181" s="221" t="str">
        <f>IF(OR(ISBLANK('!'!M185),ISERROR('!'!M185)),"",'!'!M185)</f>
        <v/>
      </c>
      <c r="H181" s="85" t="str">
        <f>IF(OR(ISBLANK('!'!N185),ISERROR('!'!N185)),"",'!'!N185)</f>
        <v/>
      </c>
      <c r="I181" s="85" t="str">
        <f>IF(OR(ISBLANK('!'!O185),ISERROR('!'!O185)),"",'!'!O185)</f>
        <v/>
      </c>
      <c r="J181" s="85" t="str">
        <f>IF(OR(ISBLANK('!'!P185),ISERROR('!'!P185)),"",'!'!P185)</f>
        <v/>
      </c>
      <c r="K181" s="85" t="str">
        <f>IF(OR(ISBLANK('!'!Q185),ISERROR('!'!Q185)),"",'!'!Q185)</f>
        <v/>
      </c>
      <c r="L181" s="85" t="str">
        <f>IF(OR(ISBLANK('!'!R185),ISERROR('!'!R185)),"",'!'!R185)</f>
        <v/>
      </c>
      <c r="M181" s="85" t="str">
        <f>IF(OR(ISBLANK('!'!S185),ISERROR('!'!S185)),"",'!'!S185)</f>
        <v/>
      </c>
      <c r="N181" s="85" t="str">
        <f>IF(OR(ISBLANK('!'!T185),ISERROR('!'!T185)),"",'!'!T185)</f>
        <v/>
      </c>
      <c r="O181" s="85" t="str">
        <f>IF(OR(ISBLANK('!'!U185),ISERROR('!'!U185)),"",'!'!U185)</f>
        <v/>
      </c>
      <c r="P181" s="85" t="str">
        <f>IF(OR(ISBLANK('!'!V185),ISERROR('!'!V185)),"",'!'!V185)</f>
        <v/>
      </c>
      <c r="Q181" s="85" t="str">
        <f>IF(OR(ISBLANK('!'!W185),ISERROR('!'!W185)),"",'!'!W185)</f>
        <v/>
      </c>
      <c r="U181" s="85" t="str">
        <f>IF(OR(ISBLANK('!'!AA185),ISERROR('!'!AA185)),"",'!'!AA185)</f>
        <v/>
      </c>
      <c r="V181" s="85" t="str">
        <f>IF(OR(ISBLANK('!'!AB185),ISERROR('!'!AB185)),"",'!'!AB185)</f>
        <v/>
      </c>
      <c r="W181" s="85" t="str">
        <f>IF(OR(ISBLANK('!'!AC185),ISERROR('!'!AC185)),"",'!'!AC185)</f>
        <v/>
      </c>
      <c r="X181" s="85" t="str">
        <f>IF(OR(ISBLANK('!'!AD185),ISERROR('!'!AD185)),"",'!'!AD185)</f>
        <v/>
      </c>
      <c r="Y181" s="85" t="str">
        <f>IF(OR(ISBLANK('!'!AE185),ISERROR('!'!AE185)),"",'!'!AE185)</f>
        <v/>
      </c>
      <c r="Z181" s="85" t="str">
        <f>IF(OR(ISBLANK('!'!AF185),ISERROR('!'!AF185)),"",'!'!AF185)</f>
        <v/>
      </c>
      <c r="AA181" s="85" t="str">
        <f>IF(OR(ISBLANK('!'!AG185),ISERROR('!'!AG185)),"",'!'!AG185)</f>
        <v/>
      </c>
      <c r="AB181" s="85" t="str">
        <f>IF(OR(ISBLANK('!'!AH185),ISERROR('!'!AH185)),"",'!'!AH185)</f>
        <v/>
      </c>
      <c r="AC181" s="85" t="str">
        <f>IF(OR(ISBLANK('!'!AI185),ISERROR('!'!AI185)),"",'!'!AI185)</f>
        <v/>
      </c>
      <c r="AD181" s="85" t="str">
        <f>IF(OR(ISBLANK('!'!AJ185),ISERROR('!'!AJ185)),"",'!'!AJ185)</f>
        <v/>
      </c>
      <c r="AE181" s="85" t="str">
        <f>IF(OR(ISBLANK('!'!AK185),ISERROR('!'!AK185)),"",'!'!AK185)</f>
        <v/>
      </c>
      <c r="AF181" s="85" t="str">
        <f>IF(OR(ISBLANK('!'!AL185),ISERROR('!'!AL185)),"",'!'!AL185)</f>
        <v/>
      </c>
    </row>
    <row r="182" spans="1:32" x14ac:dyDescent="0.2">
      <c r="A182" s="85" t="str">
        <f>IF(OR(ISBLANK('!'!A186),ISERROR('!'!A186)),"",'!'!A186)</f>
        <v/>
      </c>
      <c r="B182" s="85" t="str">
        <f>IF(OR(ISBLANK('!'!B186),ISERROR('!'!B186)),"",'!'!B186)</f>
        <v/>
      </c>
      <c r="C182" s="85" t="str">
        <f>IF(OR(ISBLANK('!'!C186),ISERROR('!'!C186)),"",'!'!C186)</f>
        <v/>
      </c>
      <c r="D182" s="85" t="str">
        <f>IF(OR(ISBLANK('!'!D186),ISERROR('!'!D186)),"",'!'!D186)</f>
        <v/>
      </c>
      <c r="G182" s="221" t="str">
        <f>IF(OR(ISBLANK('!'!M186),ISERROR('!'!M186)),"",'!'!M186)</f>
        <v/>
      </c>
      <c r="H182" s="85" t="str">
        <f>IF(OR(ISBLANK('!'!N186),ISERROR('!'!N186)),"",'!'!N186)</f>
        <v/>
      </c>
      <c r="I182" s="85" t="str">
        <f>IF(OR(ISBLANK('!'!O186),ISERROR('!'!O186)),"",'!'!O186)</f>
        <v/>
      </c>
      <c r="J182" s="85" t="str">
        <f>IF(OR(ISBLANK('!'!P186),ISERROR('!'!P186)),"",'!'!P186)</f>
        <v/>
      </c>
      <c r="K182" s="85" t="str">
        <f>IF(OR(ISBLANK('!'!Q186),ISERROR('!'!Q186)),"",'!'!Q186)</f>
        <v/>
      </c>
      <c r="L182" s="85" t="str">
        <f>IF(OR(ISBLANK('!'!R186),ISERROR('!'!R186)),"",'!'!R186)</f>
        <v/>
      </c>
      <c r="M182" s="85" t="str">
        <f>IF(OR(ISBLANK('!'!S186),ISERROR('!'!S186)),"",'!'!S186)</f>
        <v/>
      </c>
      <c r="N182" s="85" t="str">
        <f>IF(OR(ISBLANK('!'!T186),ISERROR('!'!T186)),"",'!'!T186)</f>
        <v/>
      </c>
      <c r="O182" s="85" t="str">
        <f>IF(OR(ISBLANK('!'!U186),ISERROR('!'!U186)),"",'!'!U186)</f>
        <v/>
      </c>
      <c r="P182" s="85" t="str">
        <f>IF(OR(ISBLANK('!'!V186),ISERROR('!'!V186)),"",'!'!V186)</f>
        <v/>
      </c>
      <c r="Q182" s="85" t="str">
        <f>IF(OR(ISBLANK('!'!W186),ISERROR('!'!W186)),"",'!'!W186)</f>
        <v/>
      </c>
      <c r="U182" s="85" t="str">
        <f>IF(OR(ISBLANK('!'!AA186),ISERROR('!'!AA186)),"",'!'!AA186)</f>
        <v/>
      </c>
      <c r="V182" s="85" t="str">
        <f>IF(OR(ISBLANK('!'!AB186),ISERROR('!'!AB186)),"",'!'!AB186)</f>
        <v/>
      </c>
      <c r="W182" s="85" t="str">
        <f>IF(OR(ISBLANK('!'!AC186),ISERROR('!'!AC186)),"",'!'!AC186)</f>
        <v/>
      </c>
      <c r="X182" s="85" t="str">
        <f>IF(OR(ISBLANK('!'!AD186),ISERROR('!'!AD186)),"",'!'!AD186)</f>
        <v/>
      </c>
      <c r="Y182" s="85" t="str">
        <f>IF(OR(ISBLANK('!'!AE186),ISERROR('!'!AE186)),"",'!'!AE186)</f>
        <v/>
      </c>
      <c r="Z182" s="85" t="str">
        <f>IF(OR(ISBLANK('!'!AF186),ISERROR('!'!AF186)),"",'!'!AF186)</f>
        <v/>
      </c>
      <c r="AA182" s="85" t="str">
        <f>IF(OR(ISBLANK('!'!AG186),ISERROR('!'!AG186)),"",'!'!AG186)</f>
        <v/>
      </c>
      <c r="AB182" s="85" t="str">
        <f>IF(OR(ISBLANK('!'!AH186),ISERROR('!'!AH186)),"",'!'!AH186)</f>
        <v/>
      </c>
      <c r="AC182" s="85" t="str">
        <f>IF(OR(ISBLANK('!'!AI186),ISERROR('!'!AI186)),"",'!'!AI186)</f>
        <v/>
      </c>
      <c r="AD182" s="85" t="str">
        <f>IF(OR(ISBLANK('!'!AJ186),ISERROR('!'!AJ186)),"",'!'!AJ186)</f>
        <v/>
      </c>
      <c r="AE182" s="85" t="str">
        <f>IF(OR(ISBLANK('!'!AK186),ISERROR('!'!AK186)),"",'!'!AK186)</f>
        <v/>
      </c>
      <c r="AF182" s="85" t="str">
        <f>IF(OR(ISBLANK('!'!AL186),ISERROR('!'!AL186)),"",'!'!AL186)</f>
        <v/>
      </c>
    </row>
    <row r="183" spans="1:32" x14ac:dyDescent="0.2">
      <c r="A183" s="85" t="str">
        <f>IF(OR(ISBLANK('!'!A187),ISERROR('!'!A187)),"",'!'!A187)</f>
        <v/>
      </c>
      <c r="B183" s="85" t="str">
        <f>IF(OR(ISBLANK('!'!B187),ISERROR('!'!B187)),"",'!'!B187)</f>
        <v/>
      </c>
      <c r="C183" s="85" t="str">
        <f>IF(OR(ISBLANK('!'!C187),ISERROR('!'!C187)),"",'!'!C187)</f>
        <v/>
      </c>
      <c r="D183" s="85" t="str">
        <f>IF(OR(ISBLANK('!'!D187),ISERROR('!'!D187)),"",'!'!D187)</f>
        <v/>
      </c>
      <c r="G183" s="221" t="str">
        <f>IF(OR(ISBLANK('!'!M187),ISERROR('!'!M187)),"",'!'!M187)</f>
        <v/>
      </c>
      <c r="H183" s="85" t="str">
        <f>IF(OR(ISBLANK('!'!N187),ISERROR('!'!N187)),"",'!'!N187)</f>
        <v/>
      </c>
      <c r="I183" s="85" t="str">
        <f>IF(OR(ISBLANK('!'!O187),ISERROR('!'!O187)),"",'!'!O187)</f>
        <v/>
      </c>
      <c r="J183" s="85" t="str">
        <f>IF(OR(ISBLANK('!'!P187),ISERROR('!'!P187)),"",'!'!P187)</f>
        <v/>
      </c>
      <c r="K183" s="85" t="str">
        <f>IF(OR(ISBLANK('!'!Q187),ISERROR('!'!Q187)),"",'!'!Q187)</f>
        <v/>
      </c>
      <c r="L183" s="85" t="str">
        <f>IF(OR(ISBLANK('!'!R187),ISERROR('!'!R187)),"",'!'!R187)</f>
        <v/>
      </c>
      <c r="M183" s="85" t="str">
        <f>IF(OR(ISBLANK('!'!S187),ISERROR('!'!S187)),"",'!'!S187)</f>
        <v/>
      </c>
      <c r="N183" s="85" t="str">
        <f>IF(OR(ISBLANK('!'!T187),ISERROR('!'!T187)),"",'!'!T187)</f>
        <v/>
      </c>
      <c r="O183" s="85" t="str">
        <f>IF(OR(ISBLANK('!'!U187),ISERROR('!'!U187)),"",'!'!U187)</f>
        <v/>
      </c>
      <c r="P183" s="85" t="str">
        <f>IF(OR(ISBLANK('!'!V187),ISERROR('!'!V187)),"",'!'!V187)</f>
        <v/>
      </c>
      <c r="Q183" s="85" t="str">
        <f>IF(OR(ISBLANK('!'!W187),ISERROR('!'!W187)),"",'!'!W187)</f>
        <v/>
      </c>
      <c r="U183" s="85" t="str">
        <f>IF(OR(ISBLANK('!'!AA187),ISERROR('!'!AA187)),"",'!'!AA187)</f>
        <v/>
      </c>
      <c r="V183" s="85" t="str">
        <f>IF(OR(ISBLANK('!'!AB187),ISERROR('!'!AB187)),"",'!'!AB187)</f>
        <v/>
      </c>
      <c r="W183" s="85" t="str">
        <f>IF(OR(ISBLANK('!'!AC187),ISERROR('!'!AC187)),"",'!'!AC187)</f>
        <v/>
      </c>
      <c r="X183" s="85" t="str">
        <f>IF(OR(ISBLANK('!'!AD187),ISERROR('!'!AD187)),"",'!'!AD187)</f>
        <v/>
      </c>
      <c r="Y183" s="85" t="str">
        <f>IF(OR(ISBLANK('!'!AE187),ISERROR('!'!AE187)),"",'!'!AE187)</f>
        <v/>
      </c>
      <c r="Z183" s="85" t="str">
        <f>IF(OR(ISBLANK('!'!AF187),ISERROR('!'!AF187)),"",'!'!AF187)</f>
        <v/>
      </c>
      <c r="AA183" s="85" t="str">
        <f>IF(OR(ISBLANK('!'!AG187),ISERROR('!'!AG187)),"",'!'!AG187)</f>
        <v/>
      </c>
      <c r="AB183" s="85" t="str">
        <f>IF(OR(ISBLANK('!'!AH187),ISERROR('!'!AH187)),"",'!'!AH187)</f>
        <v/>
      </c>
      <c r="AC183" s="85" t="str">
        <f>IF(OR(ISBLANK('!'!AI187),ISERROR('!'!AI187)),"",'!'!AI187)</f>
        <v/>
      </c>
      <c r="AD183" s="85" t="str">
        <f>IF(OR(ISBLANK('!'!AJ187),ISERROR('!'!AJ187)),"",'!'!AJ187)</f>
        <v/>
      </c>
      <c r="AE183" s="85" t="str">
        <f>IF(OR(ISBLANK('!'!AK187),ISERROR('!'!AK187)),"",'!'!AK187)</f>
        <v/>
      </c>
      <c r="AF183" s="85" t="str">
        <f>IF(OR(ISBLANK('!'!AL187),ISERROR('!'!AL187)),"",'!'!AL187)</f>
        <v/>
      </c>
    </row>
    <row r="184" spans="1:32" x14ac:dyDescent="0.2">
      <c r="A184" s="85" t="str">
        <f>IF(OR(ISBLANK('!'!A188),ISERROR('!'!A188)),"",'!'!A188)</f>
        <v/>
      </c>
      <c r="B184" s="85" t="str">
        <f>IF(OR(ISBLANK('!'!B188),ISERROR('!'!B188)),"",'!'!B188)</f>
        <v/>
      </c>
      <c r="C184" s="85" t="str">
        <f>IF(OR(ISBLANK('!'!C188),ISERROR('!'!C188)),"",'!'!C188)</f>
        <v/>
      </c>
      <c r="D184" s="85" t="str">
        <f>IF(OR(ISBLANK('!'!D188),ISERROR('!'!D188)),"",'!'!D188)</f>
        <v/>
      </c>
      <c r="G184" s="221" t="str">
        <f>IF(OR(ISBLANK('!'!M188),ISERROR('!'!M188)),"",'!'!M188)</f>
        <v/>
      </c>
      <c r="H184" s="85" t="str">
        <f>IF(OR(ISBLANK('!'!N188),ISERROR('!'!N188)),"",'!'!N188)</f>
        <v/>
      </c>
      <c r="I184" s="85" t="str">
        <f>IF(OR(ISBLANK('!'!O188),ISERROR('!'!O188)),"",'!'!O188)</f>
        <v/>
      </c>
      <c r="J184" s="85" t="str">
        <f>IF(OR(ISBLANK('!'!P188),ISERROR('!'!P188)),"",'!'!P188)</f>
        <v/>
      </c>
      <c r="K184" s="85" t="str">
        <f>IF(OR(ISBLANK('!'!Q188),ISERROR('!'!Q188)),"",'!'!Q188)</f>
        <v/>
      </c>
      <c r="L184" s="85" t="str">
        <f>IF(OR(ISBLANK('!'!R188),ISERROR('!'!R188)),"",'!'!R188)</f>
        <v/>
      </c>
      <c r="M184" s="85" t="str">
        <f>IF(OR(ISBLANK('!'!S188),ISERROR('!'!S188)),"",'!'!S188)</f>
        <v/>
      </c>
      <c r="N184" s="85" t="str">
        <f>IF(OR(ISBLANK('!'!T188),ISERROR('!'!T188)),"",'!'!T188)</f>
        <v/>
      </c>
      <c r="O184" s="85" t="str">
        <f>IF(OR(ISBLANK('!'!U188),ISERROR('!'!U188)),"",'!'!U188)</f>
        <v/>
      </c>
      <c r="P184" s="85" t="str">
        <f>IF(OR(ISBLANK('!'!V188),ISERROR('!'!V188)),"",'!'!V188)</f>
        <v/>
      </c>
      <c r="Q184" s="85" t="str">
        <f>IF(OR(ISBLANK('!'!W188),ISERROR('!'!W188)),"",'!'!W188)</f>
        <v/>
      </c>
      <c r="U184" s="85" t="str">
        <f>IF(OR(ISBLANK('!'!AA188),ISERROR('!'!AA188)),"",'!'!AA188)</f>
        <v/>
      </c>
      <c r="V184" s="85" t="str">
        <f>IF(OR(ISBLANK('!'!AB188),ISERROR('!'!AB188)),"",'!'!AB188)</f>
        <v/>
      </c>
      <c r="W184" s="85" t="str">
        <f>IF(OR(ISBLANK('!'!AC188),ISERROR('!'!AC188)),"",'!'!AC188)</f>
        <v/>
      </c>
      <c r="X184" s="85" t="str">
        <f>IF(OR(ISBLANK('!'!AD188),ISERROR('!'!AD188)),"",'!'!AD188)</f>
        <v/>
      </c>
      <c r="Y184" s="85" t="str">
        <f>IF(OR(ISBLANK('!'!AE188),ISERROR('!'!AE188)),"",'!'!AE188)</f>
        <v/>
      </c>
      <c r="Z184" s="85" t="str">
        <f>IF(OR(ISBLANK('!'!AF188),ISERROR('!'!AF188)),"",'!'!AF188)</f>
        <v/>
      </c>
      <c r="AA184" s="85" t="str">
        <f>IF(OR(ISBLANK('!'!AG188),ISERROR('!'!AG188)),"",'!'!AG188)</f>
        <v/>
      </c>
      <c r="AB184" s="85" t="str">
        <f>IF(OR(ISBLANK('!'!AH188),ISERROR('!'!AH188)),"",'!'!AH188)</f>
        <v/>
      </c>
      <c r="AC184" s="85" t="str">
        <f>IF(OR(ISBLANK('!'!AI188),ISERROR('!'!AI188)),"",'!'!AI188)</f>
        <v/>
      </c>
      <c r="AD184" s="85" t="str">
        <f>IF(OR(ISBLANK('!'!AJ188),ISERROR('!'!AJ188)),"",'!'!AJ188)</f>
        <v/>
      </c>
      <c r="AE184" s="85" t="str">
        <f>IF(OR(ISBLANK('!'!AK188),ISERROR('!'!AK188)),"",'!'!AK188)</f>
        <v/>
      </c>
      <c r="AF184" s="85" t="str">
        <f>IF(OR(ISBLANK('!'!AL188),ISERROR('!'!AL188)),"",'!'!AL188)</f>
        <v/>
      </c>
    </row>
    <row r="185" spans="1:32" x14ac:dyDescent="0.2">
      <c r="A185" s="85" t="str">
        <f>IF(OR(ISBLANK('!'!A189),ISERROR('!'!A189)),"",'!'!A189)</f>
        <v/>
      </c>
      <c r="B185" s="85" t="str">
        <f>IF(OR(ISBLANK('!'!B189),ISERROR('!'!B189)),"",'!'!B189)</f>
        <v/>
      </c>
      <c r="C185" s="85" t="str">
        <f>IF(OR(ISBLANK('!'!C189),ISERROR('!'!C189)),"",'!'!C189)</f>
        <v/>
      </c>
      <c r="D185" s="85" t="str">
        <f>IF(OR(ISBLANK('!'!D189),ISERROR('!'!D189)),"",'!'!D189)</f>
        <v/>
      </c>
      <c r="G185" s="221" t="str">
        <f>IF(OR(ISBLANK('!'!M189),ISERROR('!'!M189)),"",'!'!M189)</f>
        <v/>
      </c>
      <c r="H185" s="85" t="str">
        <f>IF(OR(ISBLANK('!'!N189),ISERROR('!'!N189)),"",'!'!N189)</f>
        <v/>
      </c>
      <c r="I185" s="85" t="str">
        <f>IF(OR(ISBLANK('!'!O189),ISERROR('!'!O189)),"",'!'!O189)</f>
        <v/>
      </c>
      <c r="J185" s="85" t="str">
        <f>IF(OR(ISBLANK('!'!P189),ISERROR('!'!P189)),"",'!'!P189)</f>
        <v/>
      </c>
      <c r="K185" s="85" t="str">
        <f>IF(OR(ISBLANK('!'!Q189),ISERROR('!'!Q189)),"",'!'!Q189)</f>
        <v/>
      </c>
      <c r="L185" s="85" t="str">
        <f>IF(OR(ISBLANK('!'!R189),ISERROR('!'!R189)),"",'!'!R189)</f>
        <v/>
      </c>
      <c r="M185" s="85" t="str">
        <f>IF(OR(ISBLANK('!'!S189),ISERROR('!'!S189)),"",'!'!S189)</f>
        <v/>
      </c>
      <c r="N185" s="85" t="str">
        <f>IF(OR(ISBLANK('!'!T189),ISERROR('!'!T189)),"",'!'!T189)</f>
        <v/>
      </c>
      <c r="O185" s="85" t="str">
        <f>IF(OR(ISBLANK('!'!U189),ISERROR('!'!U189)),"",'!'!U189)</f>
        <v/>
      </c>
      <c r="P185" s="85" t="str">
        <f>IF(OR(ISBLANK('!'!V189),ISERROR('!'!V189)),"",'!'!V189)</f>
        <v/>
      </c>
      <c r="Q185" s="85" t="str">
        <f>IF(OR(ISBLANK('!'!W189),ISERROR('!'!W189)),"",'!'!W189)</f>
        <v/>
      </c>
      <c r="U185" s="85" t="str">
        <f>IF(OR(ISBLANK('!'!AA189),ISERROR('!'!AA189)),"",'!'!AA189)</f>
        <v/>
      </c>
      <c r="V185" s="85" t="str">
        <f>IF(OR(ISBLANK('!'!AB189),ISERROR('!'!AB189)),"",'!'!AB189)</f>
        <v/>
      </c>
      <c r="W185" s="85" t="str">
        <f>IF(OR(ISBLANK('!'!AC189),ISERROR('!'!AC189)),"",'!'!AC189)</f>
        <v/>
      </c>
      <c r="X185" s="85" t="str">
        <f>IF(OR(ISBLANK('!'!AD189),ISERROR('!'!AD189)),"",'!'!AD189)</f>
        <v/>
      </c>
      <c r="Y185" s="85" t="str">
        <f>IF(OR(ISBLANK('!'!AE189),ISERROR('!'!AE189)),"",'!'!AE189)</f>
        <v/>
      </c>
      <c r="Z185" s="85" t="str">
        <f>IF(OR(ISBLANK('!'!AF189),ISERROR('!'!AF189)),"",'!'!AF189)</f>
        <v/>
      </c>
      <c r="AA185" s="85" t="str">
        <f>IF(OR(ISBLANK('!'!AG189),ISERROR('!'!AG189)),"",'!'!AG189)</f>
        <v/>
      </c>
      <c r="AB185" s="85" t="str">
        <f>IF(OR(ISBLANK('!'!AH189),ISERROR('!'!AH189)),"",'!'!AH189)</f>
        <v/>
      </c>
      <c r="AC185" s="85" t="str">
        <f>IF(OR(ISBLANK('!'!AI189),ISERROR('!'!AI189)),"",'!'!AI189)</f>
        <v/>
      </c>
      <c r="AD185" s="85" t="str">
        <f>IF(OR(ISBLANK('!'!AJ189),ISERROR('!'!AJ189)),"",'!'!AJ189)</f>
        <v/>
      </c>
      <c r="AE185" s="85" t="str">
        <f>IF(OR(ISBLANK('!'!AK189),ISERROR('!'!AK189)),"",'!'!AK189)</f>
        <v/>
      </c>
      <c r="AF185" s="85" t="str">
        <f>IF(OR(ISBLANK('!'!AL189),ISERROR('!'!AL189)),"",'!'!AL189)</f>
        <v/>
      </c>
    </row>
    <row r="186" spans="1:32" x14ac:dyDescent="0.2">
      <c r="A186" s="85" t="str">
        <f>IF(OR(ISBLANK('!'!A190),ISERROR('!'!A190)),"",'!'!A190)</f>
        <v/>
      </c>
      <c r="B186" s="85" t="str">
        <f>IF(OR(ISBLANK('!'!B190),ISERROR('!'!B190)),"",'!'!B190)</f>
        <v/>
      </c>
      <c r="C186" s="85" t="str">
        <f>IF(OR(ISBLANK('!'!C190),ISERROR('!'!C190)),"",'!'!C190)</f>
        <v/>
      </c>
      <c r="D186" s="85" t="str">
        <f>IF(OR(ISBLANK('!'!D190),ISERROR('!'!D190)),"",'!'!D190)</f>
        <v/>
      </c>
      <c r="G186" s="221" t="str">
        <f>IF(OR(ISBLANK('!'!M190),ISERROR('!'!M190)),"",'!'!M190)</f>
        <v/>
      </c>
      <c r="H186" s="85" t="str">
        <f>IF(OR(ISBLANK('!'!N190),ISERROR('!'!N190)),"",'!'!N190)</f>
        <v/>
      </c>
      <c r="I186" s="85" t="str">
        <f>IF(OR(ISBLANK('!'!O190),ISERROR('!'!O190)),"",'!'!O190)</f>
        <v/>
      </c>
      <c r="J186" s="85" t="str">
        <f>IF(OR(ISBLANK('!'!P190),ISERROR('!'!P190)),"",'!'!P190)</f>
        <v/>
      </c>
      <c r="K186" s="85" t="str">
        <f>IF(OR(ISBLANK('!'!Q190),ISERROR('!'!Q190)),"",'!'!Q190)</f>
        <v/>
      </c>
      <c r="L186" s="85" t="str">
        <f>IF(OR(ISBLANK('!'!R190),ISERROR('!'!R190)),"",'!'!R190)</f>
        <v/>
      </c>
      <c r="M186" s="85" t="str">
        <f>IF(OR(ISBLANK('!'!S190),ISERROR('!'!S190)),"",'!'!S190)</f>
        <v/>
      </c>
      <c r="N186" s="85" t="str">
        <f>IF(OR(ISBLANK('!'!T190),ISERROR('!'!T190)),"",'!'!T190)</f>
        <v/>
      </c>
      <c r="O186" s="85" t="str">
        <f>IF(OR(ISBLANK('!'!U190),ISERROR('!'!U190)),"",'!'!U190)</f>
        <v/>
      </c>
      <c r="P186" s="85" t="str">
        <f>IF(OR(ISBLANK('!'!V190),ISERROR('!'!V190)),"",'!'!V190)</f>
        <v/>
      </c>
      <c r="Q186" s="85" t="str">
        <f>IF(OR(ISBLANK('!'!W190),ISERROR('!'!W190)),"",'!'!W190)</f>
        <v/>
      </c>
      <c r="U186" s="85" t="str">
        <f>IF(OR(ISBLANK('!'!AA190),ISERROR('!'!AA190)),"",'!'!AA190)</f>
        <v/>
      </c>
      <c r="V186" s="85" t="str">
        <f>IF(OR(ISBLANK('!'!AB190),ISERROR('!'!AB190)),"",'!'!AB190)</f>
        <v/>
      </c>
      <c r="W186" s="85" t="str">
        <f>IF(OR(ISBLANK('!'!AC190),ISERROR('!'!AC190)),"",'!'!AC190)</f>
        <v/>
      </c>
      <c r="X186" s="85" t="str">
        <f>IF(OR(ISBLANK('!'!AD190),ISERROR('!'!AD190)),"",'!'!AD190)</f>
        <v/>
      </c>
      <c r="Y186" s="85" t="str">
        <f>IF(OR(ISBLANK('!'!AE190),ISERROR('!'!AE190)),"",'!'!AE190)</f>
        <v/>
      </c>
      <c r="Z186" s="85" t="str">
        <f>IF(OR(ISBLANK('!'!AF190),ISERROR('!'!AF190)),"",'!'!AF190)</f>
        <v/>
      </c>
      <c r="AA186" s="85" t="str">
        <f>IF(OR(ISBLANK('!'!AG190),ISERROR('!'!AG190)),"",'!'!AG190)</f>
        <v/>
      </c>
      <c r="AB186" s="85" t="str">
        <f>IF(OR(ISBLANK('!'!AH190),ISERROR('!'!AH190)),"",'!'!AH190)</f>
        <v/>
      </c>
      <c r="AC186" s="85" t="str">
        <f>IF(OR(ISBLANK('!'!AI190),ISERROR('!'!AI190)),"",'!'!AI190)</f>
        <v/>
      </c>
      <c r="AD186" s="85" t="str">
        <f>IF(OR(ISBLANK('!'!AJ190),ISERROR('!'!AJ190)),"",'!'!AJ190)</f>
        <v/>
      </c>
      <c r="AE186" s="85" t="str">
        <f>IF(OR(ISBLANK('!'!AK190),ISERROR('!'!AK190)),"",'!'!AK190)</f>
        <v/>
      </c>
      <c r="AF186" s="85" t="str">
        <f>IF(OR(ISBLANK('!'!AL190),ISERROR('!'!AL190)),"",'!'!AL190)</f>
        <v/>
      </c>
    </row>
    <row r="187" spans="1:32" x14ac:dyDescent="0.2">
      <c r="A187" s="85" t="str">
        <f>IF(OR(ISBLANK('!'!A191),ISERROR('!'!A191)),"",'!'!A191)</f>
        <v/>
      </c>
      <c r="B187" s="85" t="str">
        <f>IF(OR(ISBLANK('!'!B191),ISERROR('!'!B191)),"",'!'!B191)</f>
        <v/>
      </c>
      <c r="C187" s="85" t="str">
        <f>IF(OR(ISBLANK('!'!C191),ISERROR('!'!C191)),"",'!'!C191)</f>
        <v/>
      </c>
      <c r="D187" s="85" t="str">
        <f>IF(OR(ISBLANK('!'!D191),ISERROR('!'!D191)),"",'!'!D191)</f>
        <v/>
      </c>
      <c r="G187" s="221" t="str">
        <f>IF(OR(ISBLANK('!'!M191),ISERROR('!'!M191)),"",'!'!M191)</f>
        <v/>
      </c>
      <c r="H187" s="85" t="str">
        <f>IF(OR(ISBLANK('!'!N191),ISERROR('!'!N191)),"",'!'!N191)</f>
        <v/>
      </c>
      <c r="I187" s="85" t="str">
        <f>IF(OR(ISBLANK('!'!O191),ISERROR('!'!O191)),"",'!'!O191)</f>
        <v/>
      </c>
      <c r="J187" s="85" t="str">
        <f>IF(OR(ISBLANK('!'!P191),ISERROR('!'!P191)),"",'!'!P191)</f>
        <v/>
      </c>
      <c r="K187" s="85" t="str">
        <f>IF(OR(ISBLANK('!'!Q191),ISERROR('!'!Q191)),"",'!'!Q191)</f>
        <v/>
      </c>
      <c r="L187" s="85" t="str">
        <f>IF(OR(ISBLANK('!'!R191),ISERROR('!'!R191)),"",'!'!R191)</f>
        <v/>
      </c>
      <c r="M187" s="85" t="str">
        <f>IF(OR(ISBLANK('!'!S191),ISERROR('!'!S191)),"",'!'!S191)</f>
        <v/>
      </c>
      <c r="N187" s="85" t="str">
        <f>IF(OR(ISBLANK('!'!T191),ISERROR('!'!T191)),"",'!'!T191)</f>
        <v/>
      </c>
      <c r="O187" s="85" t="str">
        <f>IF(OR(ISBLANK('!'!U191),ISERROR('!'!U191)),"",'!'!U191)</f>
        <v/>
      </c>
      <c r="P187" s="85" t="str">
        <f>IF(OR(ISBLANK('!'!V191),ISERROR('!'!V191)),"",'!'!V191)</f>
        <v/>
      </c>
      <c r="Q187" s="85" t="str">
        <f>IF(OR(ISBLANK('!'!W191),ISERROR('!'!W191)),"",'!'!W191)</f>
        <v/>
      </c>
      <c r="U187" s="85" t="str">
        <f>IF(OR(ISBLANK('!'!AA191),ISERROR('!'!AA191)),"",'!'!AA191)</f>
        <v/>
      </c>
      <c r="V187" s="85" t="str">
        <f>IF(OR(ISBLANK('!'!AB191),ISERROR('!'!AB191)),"",'!'!AB191)</f>
        <v/>
      </c>
      <c r="W187" s="85" t="str">
        <f>IF(OR(ISBLANK('!'!AC191),ISERROR('!'!AC191)),"",'!'!AC191)</f>
        <v/>
      </c>
      <c r="X187" s="85" t="str">
        <f>IF(OR(ISBLANK('!'!AD191),ISERROR('!'!AD191)),"",'!'!AD191)</f>
        <v/>
      </c>
      <c r="Y187" s="85" t="str">
        <f>IF(OR(ISBLANK('!'!AE191),ISERROR('!'!AE191)),"",'!'!AE191)</f>
        <v/>
      </c>
      <c r="Z187" s="85" t="str">
        <f>IF(OR(ISBLANK('!'!AF191),ISERROR('!'!AF191)),"",'!'!AF191)</f>
        <v/>
      </c>
      <c r="AA187" s="85" t="str">
        <f>IF(OR(ISBLANK('!'!AG191),ISERROR('!'!AG191)),"",'!'!AG191)</f>
        <v/>
      </c>
      <c r="AB187" s="85" t="str">
        <f>IF(OR(ISBLANK('!'!AH191),ISERROR('!'!AH191)),"",'!'!AH191)</f>
        <v/>
      </c>
      <c r="AC187" s="85" t="str">
        <f>IF(OR(ISBLANK('!'!AI191),ISERROR('!'!AI191)),"",'!'!AI191)</f>
        <v/>
      </c>
      <c r="AD187" s="85" t="str">
        <f>IF(OR(ISBLANK('!'!AJ191),ISERROR('!'!AJ191)),"",'!'!AJ191)</f>
        <v/>
      </c>
      <c r="AE187" s="85" t="str">
        <f>IF(OR(ISBLANK('!'!AK191),ISERROR('!'!AK191)),"",'!'!AK191)</f>
        <v/>
      </c>
      <c r="AF187" s="85" t="str">
        <f>IF(OR(ISBLANK('!'!AL191),ISERROR('!'!AL191)),"",'!'!AL191)</f>
        <v/>
      </c>
    </row>
    <row r="188" spans="1:32" x14ac:dyDescent="0.2">
      <c r="A188" s="85" t="str">
        <f>IF(OR(ISBLANK('!'!A192),ISERROR('!'!A192)),"",'!'!A192)</f>
        <v/>
      </c>
      <c r="B188" s="85" t="str">
        <f>IF(OR(ISBLANK('!'!B192),ISERROR('!'!B192)),"",'!'!B192)</f>
        <v/>
      </c>
      <c r="C188" s="85" t="str">
        <f>IF(OR(ISBLANK('!'!C192),ISERROR('!'!C192)),"",'!'!C192)</f>
        <v/>
      </c>
      <c r="D188" s="85" t="str">
        <f>IF(OR(ISBLANK('!'!D192),ISERROR('!'!D192)),"",'!'!D192)</f>
        <v/>
      </c>
      <c r="G188" s="221" t="str">
        <f>IF(OR(ISBLANK('!'!M192),ISERROR('!'!M192)),"",'!'!M192)</f>
        <v/>
      </c>
      <c r="H188" s="85" t="str">
        <f>IF(OR(ISBLANK('!'!N192),ISERROR('!'!N192)),"",'!'!N192)</f>
        <v/>
      </c>
      <c r="I188" s="85" t="str">
        <f>IF(OR(ISBLANK('!'!O192),ISERROR('!'!O192)),"",'!'!O192)</f>
        <v/>
      </c>
      <c r="J188" s="85" t="str">
        <f>IF(OR(ISBLANK('!'!P192),ISERROR('!'!P192)),"",'!'!P192)</f>
        <v/>
      </c>
      <c r="K188" s="85" t="str">
        <f>IF(OR(ISBLANK('!'!Q192),ISERROR('!'!Q192)),"",'!'!Q192)</f>
        <v/>
      </c>
      <c r="L188" s="85" t="str">
        <f>IF(OR(ISBLANK('!'!R192),ISERROR('!'!R192)),"",'!'!R192)</f>
        <v/>
      </c>
      <c r="M188" s="85" t="str">
        <f>IF(OR(ISBLANK('!'!S192),ISERROR('!'!S192)),"",'!'!S192)</f>
        <v/>
      </c>
      <c r="N188" s="85" t="str">
        <f>IF(OR(ISBLANK('!'!T192),ISERROR('!'!T192)),"",'!'!T192)</f>
        <v/>
      </c>
      <c r="O188" s="85" t="str">
        <f>IF(OR(ISBLANK('!'!U192),ISERROR('!'!U192)),"",'!'!U192)</f>
        <v/>
      </c>
      <c r="P188" s="85" t="str">
        <f>IF(OR(ISBLANK('!'!V192),ISERROR('!'!V192)),"",'!'!V192)</f>
        <v/>
      </c>
      <c r="Q188" s="85" t="str">
        <f>IF(OR(ISBLANK('!'!W192),ISERROR('!'!W192)),"",'!'!W192)</f>
        <v/>
      </c>
      <c r="U188" s="85" t="str">
        <f>IF(OR(ISBLANK('!'!AA192),ISERROR('!'!AA192)),"",'!'!AA192)</f>
        <v/>
      </c>
      <c r="V188" s="85" t="str">
        <f>IF(OR(ISBLANK('!'!AB192),ISERROR('!'!AB192)),"",'!'!AB192)</f>
        <v/>
      </c>
      <c r="W188" s="85" t="str">
        <f>IF(OR(ISBLANK('!'!AC192),ISERROR('!'!AC192)),"",'!'!AC192)</f>
        <v/>
      </c>
      <c r="X188" s="85" t="str">
        <f>IF(OR(ISBLANK('!'!AD192),ISERROR('!'!AD192)),"",'!'!AD192)</f>
        <v/>
      </c>
      <c r="Y188" s="85" t="str">
        <f>IF(OR(ISBLANK('!'!AE192),ISERROR('!'!AE192)),"",'!'!AE192)</f>
        <v/>
      </c>
      <c r="Z188" s="85" t="str">
        <f>IF(OR(ISBLANK('!'!AF192),ISERROR('!'!AF192)),"",'!'!AF192)</f>
        <v/>
      </c>
      <c r="AA188" s="85" t="str">
        <f>IF(OR(ISBLANK('!'!AG192),ISERROR('!'!AG192)),"",'!'!AG192)</f>
        <v/>
      </c>
      <c r="AB188" s="85" t="str">
        <f>IF(OR(ISBLANK('!'!AH192),ISERROR('!'!AH192)),"",'!'!AH192)</f>
        <v/>
      </c>
      <c r="AC188" s="85" t="str">
        <f>IF(OR(ISBLANK('!'!AI192),ISERROR('!'!AI192)),"",'!'!AI192)</f>
        <v/>
      </c>
      <c r="AD188" s="85" t="str">
        <f>IF(OR(ISBLANK('!'!AJ192),ISERROR('!'!AJ192)),"",'!'!AJ192)</f>
        <v/>
      </c>
      <c r="AE188" s="85" t="str">
        <f>IF(OR(ISBLANK('!'!AK192),ISERROR('!'!AK192)),"",'!'!AK192)</f>
        <v/>
      </c>
      <c r="AF188" s="85" t="str">
        <f>IF(OR(ISBLANK('!'!AL192),ISERROR('!'!AL192)),"",'!'!AL192)</f>
        <v/>
      </c>
    </row>
    <row r="189" spans="1:32" x14ac:dyDescent="0.2">
      <c r="A189" s="85" t="str">
        <f>IF(OR(ISBLANK('!'!A193),ISERROR('!'!A193)),"",'!'!A193)</f>
        <v/>
      </c>
      <c r="B189" s="85" t="str">
        <f>IF(OR(ISBLANK('!'!B193),ISERROR('!'!B193)),"",'!'!B193)</f>
        <v/>
      </c>
      <c r="C189" s="85" t="str">
        <f>IF(OR(ISBLANK('!'!C193),ISERROR('!'!C193)),"",'!'!C193)</f>
        <v/>
      </c>
      <c r="D189" s="85" t="str">
        <f>IF(OR(ISBLANK('!'!D193),ISERROR('!'!D193)),"",'!'!D193)</f>
        <v/>
      </c>
      <c r="G189" s="221" t="str">
        <f>IF(OR(ISBLANK('!'!M193),ISERROR('!'!M193)),"",'!'!M193)</f>
        <v/>
      </c>
      <c r="H189" s="85" t="str">
        <f>IF(OR(ISBLANK('!'!N193),ISERROR('!'!N193)),"",'!'!N193)</f>
        <v/>
      </c>
      <c r="I189" s="85" t="str">
        <f>IF(OR(ISBLANK('!'!O193),ISERROR('!'!O193)),"",'!'!O193)</f>
        <v/>
      </c>
      <c r="J189" s="85" t="str">
        <f>IF(OR(ISBLANK('!'!P193),ISERROR('!'!P193)),"",'!'!P193)</f>
        <v/>
      </c>
      <c r="K189" s="85" t="str">
        <f>IF(OR(ISBLANK('!'!Q193),ISERROR('!'!Q193)),"",'!'!Q193)</f>
        <v/>
      </c>
      <c r="L189" s="85" t="str">
        <f>IF(OR(ISBLANK('!'!R193),ISERROR('!'!R193)),"",'!'!R193)</f>
        <v/>
      </c>
      <c r="M189" s="85" t="str">
        <f>IF(OR(ISBLANK('!'!S193),ISERROR('!'!S193)),"",'!'!S193)</f>
        <v/>
      </c>
      <c r="N189" s="85" t="str">
        <f>IF(OR(ISBLANK('!'!T193),ISERROR('!'!T193)),"",'!'!T193)</f>
        <v/>
      </c>
      <c r="O189" s="85" t="str">
        <f>IF(OR(ISBLANK('!'!U193),ISERROR('!'!U193)),"",'!'!U193)</f>
        <v/>
      </c>
      <c r="P189" s="85" t="str">
        <f>IF(OR(ISBLANK('!'!V193),ISERROR('!'!V193)),"",'!'!V193)</f>
        <v/>
      </c>
      <c r="Q189" s="85" t="str">
        <f>IF(OR(ISBLANK('!'!W193),ISERROR('!'!W193)),"",'!'!W193)</f>
        <v/>
      </c>
      <c r="U189" s="85" t="str">
        <f>IF(OR(ISBLANK('!'!AA193),ISERROR('!'!AA193)),"",'!'!AA193)</f>
        <v/>
      </c>
      <c r="V189" s="85" t="str">
        <f>IF(OR(ISBLANK('!'!AB193),ISERROR('!'!AB193)),"",'!'!AB193)</f>
        <v/>
      </c>
      <c r="W189" s="85" t="str">
        <f>IF(OR(ISBLANK('!'!AC193),ISERROR('!'!AC193)),"",'!'!AC193)</f>
        <v/>
      </c>
      <c r="X189" s="85" t="str">
        <f>IF(OR(ISBLANK('!'!AD193),ISERROR('!'!AD193)),"",'!'!AD193)</f>
        <v/>
      </c>
      <c r="Y189" s="85" t="str">
        <f>IF(OR(ISBLANK('!'!AE193),ISERROR('!'!AE193)),"",'!'!AE193)</f>
        <v/>
      </c>
      <c r="Z189" s="85" t="str">
        <f>IF(OR(ISBLANK('!'!AF193),ISERROR('!'!AF193)),"",'!'!AF193)</f>
        <v/>
      </c>
      <c r="AA189" s="85" t="str">
        <f>IF(OR(ISBLANK('!'!AG193),ISERROR('!'!AG193)),"",'!'!AG193)</f>
        <v/>
      </c>
      <c r="AB189" s="85" t="str">
        <f>IF(OR(ISBLANK('!'!AH193),ISERROR('!'!AH193)),"",'!'!AH193)</f>
        <v/>
      </c>
      <c r="AC189" s="85" t="str">
        <f>IF(OR(ISBLANK('!'!AI193),ISERROR('!'!AI193)),"",'!'!AI193)</f>
        <v/>
      </c>
      <c r="AD189" s="85" t="str">
        <f>IF(OR(ISBLANK('!'!AJ193),ISERROR('!'!AJ193)),"",'!'!AJ193)</f>
        <v/>
      </c>
      <c r="AE189" s="85" t="str">
        <f>IF(OR(ISBLANK('!'!AK193),ISERROR('!'!AK193)),"",'!'!AK193)</f>
        <v/>
      </c>
      <c r="AF189" s="85" t="str">
        <f>IF(OR(ISBLANK('!'!AL193),ISERROR('!'!AL193)),"",'!'!AL193)</f>
        <v/>
      </c>
    </row>
    <row r="190" spans="1:32" x14ac:dyDescent="0.2">
      <c r="A190" s="85" t="str">
        <f>IF(OR(ISBLANK('!'!A194),ISERROR('!'!A194)),"",'!'!A194)</f>
        <v/>
      </c>
      <c r="B190" s="85" t="str">
        <f>IF(OR(ISBLANK('!'!B194),ISERROR('!'!B194)),"",'!'!B194)</f>
        <v/>
      </c>
      <c r="C190" s="85" t="str">
        <f>IF(OR(ISBLANK('!'!C194),ISERROR('!'!C194)),"",'!'!C194)</f>
        <v/>
      </c>
      <c r="D190" s="85" t="str">
        <f>IF(OR(ISBLANK('!'!D194),ISERROR('!'!D194)),"",'!'!D194)</f>
        <v/>
      </c>
      <c r="G190" s="221" t="str">
        <f>IF(OR(ISBLANK('!'!M194),ISERROR('!'!M194)),"",'!'!M194)</f>
        <v/>
      </c>
      <c r="H190" s="85" t="str">
        <f>IF(OR(ISBLANK('!'!N194),ISERROR('!'!N194)),"",'!'!N194)</f>
        <v/>
      </c>
      <c r="I190" s="85" t="str">
        <f>IF(OR(ISBLANK('!'!O194),ISERROR('!'!O194)),"",'!'!O194)</f>
        <v/>
      </c>
      <c r="J190" s="85" t="str">
        <f>IF(OR(ISBLANK('!'!P194),ISERROR('!'!P194)),"",'!'!P194)</f>
        <v/>
      </c>
      <c r="K190" s="85" t="str">
        <f>IF(OR(ISBLANK('!'!Q194),ISERROR('!'!Q194)),"",'!'!Q194)</f>
        <v/>
      </c>
      <c r="L190" s="85" t="str">
        <f>IF(OR(ISBLANK('!'!R194),ISERROR('!'!R194)),"",'!'!R194)</f>
        <v/>
      </c>
      <c r="M190" s="85" t="str">
        <f>IF(OR(ISBLANK('!'!S194),ISERROR('!'!S194)),"",'!'!S194)</f>
        <v/>
      </c>
      <c r="N190" s="85" t="str">
        <f>IF(OR(ISBLANK('!'!T194),ISERROR('!'!T194)),"",'!'!T194)</f>
        <v/>
      </c>
      <c r="O190" s="85" t="str">
        <f>IF(OR(ISBLANK('!'!U194),ISERROR('!'!U194)),"",'!'!U194)</f>
        <v/>
      </c>
      <c r="P190" s="85" t="str">
        <f>IF(OR(ISBLANK('!'!V194),ISERROR('!'!V194)),"",'!'!V194)</f>
        <v/>
      </c>
      <c r="Q190" s="85" t="str">
        <f>IF(OR(ISBLANK('!'!W194),ISERROR('!'!W194)),"",'!'!W194)</f>
        <v/>
      </c>
      <c r="U190" s="85" t="str">
        <f>IF(OR(ISBLANK('!'!AA194),ISERROR('!'!AA194)),"",'!'!AA194)</f>
        <v/>
      </c>
      <c r="V190" s="85" t="str">
        <f>IF(OR(ISBLANK('!'!AB194),ISERROR('!'!AB194)),"",'!'!AB194)</f>
        <v/>
      </c>
      <c r="W190" s="85" t="str">
        <f>IF(OR(ISBLANK('!'!AC194),ISERROR('!'!AC194)),"",'!'!AC194)</f>
        <v/>
      </c>
      <c r="X190" s="85" t="str">
        <f>IF(OR(ISBLANK('!'!AD194),ISERROR('!'!AD194)),"",'!'!AD194)</f>
        <v/>
      </c>
      <c r="Y190" s="85" t="str">
        <f>IF(OR(ISBLANK('!'!AE194),ISERROR('!'!AE194)),"",'!'!AE194)</f>
        <v/>
      </c>
      <c r="Z190" s="85" t="str">
        <f>IF(OR(ISBLANK('!'!AF194),ISERROR('!'!AF194)),"",'!'!AF194)</f>
        <v/>
      </c>
      <c r="AA190" s="85" t="str">
        <f>IF(OR(ISBLANK('!'!AG194),ISERROR('!'!AG194)),"",'!'!AG194)</f>
        <v/>
      </c>
      <c r="AB190" s="85" t="str">
        <f>IF(OR(ISBLANK('!'!AH194),ISERROR('!'!AH194)),"",'!'!AH194)</f>
        <v/>
      </c>
      <c r="AC190" s="85" t="str">
        <f>IF(OR(ISBLANK('!'!AI194),ISERROR('!'!AI194)),"",'!'!AI194)</f>
        <v/>
      </c>
      <c r="AD190" s="85" t="str">
        <f>IF(OR(ISBLANK('!'!AJ194),ISERROR('!'!AJ194)),"",'!'!AJ194)</f>
        <v/>
      </c>
      <c r="AE190" s="85" t="str">
        <f>IF(OR(ISBLANK('!'!AK194),ISERROR('!'!AK194)),"",'!'!AK194)</f>
        <v/>
      </c>
      <c r="AF190" s="85" t="str">
        <f>IF(OR(ISBLANK('!'!AL194),ISERROR('!'!AL194)),"",'!'!AL194)</f>
        <v/>
      </c>
    </row>
    <row r="191" spans="1:32" x14ac:dyDescent="0.2">
      <c r="A191" s="85" t="str">
        <f>IF(OR(ISBLANK('!'!A195),ISERROR('!'!A195)),"",'!'!A195)</f>
        <v/>
      </c>
      <c r="B191" s="85" t="str">
        <f>IF(OR(ISBLANK('!'!B195),ISERROR('!'!B195)),"",'!'!B195)</f>
        <v/>
      </c>
      <c r="C191" s="85" t="str">
        <f>IF(OR(ISBLANK('!'!C195),ISERROR('!'!C195)),"",'!'!C195)</f>
        <v/>
      </c>
      <c r="D191" s="85" t="str">
        <f>IF(OR(ISBLANK('!'!D195),ISERROR('!'!D195)),"",'!'!D195)</f>
        <v/>
      </c>
      <c r="G191" s="221" t="str">
        <f>IF(OR(ISBLANK('!'!M195),ISERROR('!'!M195)),"",'!'!M195)</f>
        <v/>
      </c>
      <c r="H191" s="85" t="str">
        <f>IF(OR(ISBLANK('!'!N195),ISERROR('!'!N195)),"",'!'!N195)</f>
        <v/>
      </c>
      <c r="I191" s="85" t="str">
        <f>IF(OR(ISBLANK('!'!O195),ISERROR('!'!O195)),"",'!'!O195)</f>
        <v/>
      </c>
      <c r="J191" s="85" t="str">
        <f>IF(OR(ISBLANK('!'!P195),ISERROR('!'!P195)),"",'!'!P195)</f>
        <v/>
      </c>
      <c r="K191" s="85" t="str">
        <f>IF(OR(ISBLANK('!'!Q195),ISERROR('!'!Q195)),"",'!'!Q195)</f>
        <v/>
      </c>
      <c r="L191" s="85" t="str">
        <f>IF(OR(ISBLANK('!'!R195),ISERROR('!'!R195)),"",'!'!R195)</f>
        <v/>
      </c>
      <c r="M191" s="85" t="str">
        <f>IF(OR(ISBLANK('!'!S195),ISERROR('!'!S195)),"",'!'!S195)</f>
        <v/>
      </c>
      <c r="N191" s="85" t="str">
        <f>IF(OR(ISBLANK('!'!T195),ISERROR('!'!T195)),"",'!'!T195)</f>
        <v/>
      </c>
      <c r="O191" s="85" t="str">
        <f>IF(OR(ISBLANK('!'!U195),ISERROR('!'!U195)),"",'!'!U195)</f>
        <v/>
      </c>
      <c r="P191" s="85" t="str">
        <f>IF(OR(ISBLANK('!'!V195),ISERROR('!'!V195)),"",'!'!V195)</f>
        <v/>
      </c>
      <c r="Q191" s="85" t="str">
        <f>IF(OR(ISBLANK('!'!W195),ISERROR('!'!W195)),"",'!'!W195)</f>
        <v/>
      </c>
      <c r="U191" s="85" t="str">
        <f>IF(OR(ISBLANK('!'!AA195),ISERROR('!'!AA195)),"",'!'!AA195)</f>
        <v/>
      </c>
      <c r="V191" s="85" t="str">
        <f>IF(OR(ISBLANK('!'!AB195),ISERROR('!'!AB195)),"",'!'!AB195)</f>
        <v/>
      </c>
      <c r="W191" s="85" t="str">
        <f>IF(OR(ISBLANK('!'!AC195),ISERROR('!'!AC195)),"",'!'!AC195)</f>
        <v/>
      </c>
      <c r="X191" s="85" t="str">
        <f>IF(OR(ISBLANK('!'!AD195),ISERROR('!'!AD195)),"",'!'!AD195)</f>
        <v/>
      </c>
      <c r="Y191" s="85" t="str">
        <f>IF(OR(ISBLANK('!'!AE195),ISERROR('!'!AE195)),"",'!'!AE195)</f>
        <v/>
      </c>
      <c r="Z191" s="85" t="str">
        <f>IF(OR(ISBLANK('!'!AF195),ISERROR('!'!AF195)),"",'!'!AF195)</f>
        <v/>
      </c>
      <c r="AA191" s="85" t="str">
        <f>IF(OR(ISBLANK('!'!AG195),ISERROR('!'!AG195)),"",'!'!AG195)</f>
        <v/>
      </c>
      <c r="AB191" s="85" t="str">
        <f>IF(OR(ISBLANK('!'!AH195),ISERROR('!'!AH195)),"",'!'!AH195)</f>
        <v/>
      </c>
      <c r="AC191" s="85" t="str">
        <f>IF(OR(ISBLANK('!'!AI195),ISERROR('!'!AI195)),"",'!'!AI195)</f>
        <v/>
      </c>
      <c r="AD191" s="85" t="str">
        <f>IF(OR(ISBLANK('!'!AJ195),ISERROR('!'!AJ195)),"",'!'!AJ195)</f>
        <v/>
      </c>
      <c r="AE191" s="85" t="str">
        <f>IF(OR(ISBLANK('!'!AK195),ISERROR('!'!AK195)),"",'!'!AK195)</f>
        <v/>
      </c>
      <c r="AF191" s="85" t="str">
        <f>IF(OR(ISBLANK('!'!AL195),ISERROR('!'!AL195)),"",'!'!AL195)</f>
        <v/>
      </c>
    </row>
    <row r="192" spans="1:32" x14ac:dyDescent="0.2">
      <c r="A192" s="85" t="str">
        <f>IF(OR(ISBLANK('!'!A196),ISERROR('!'!A196)),"",'!'!A196)</f>
        <v/>
      </c>
      <c r="B192" s="85" t="str">
        <f>IF(OR(ISBLANK('!'!B196),ISERROR('!'!B196)),"",'!'!B196)</f>
        <v/>
      </c>
      <c r="C192" s="85" t="str">
        <f>IF(OR(ISBLANK('!'!C196),ISERROR('!'!C196)),"",'!'!C196)</f>
        <v/>
      </c>
      <c r="D192" s="85" t="str">
        <f>IF(OR(ISBLANK('!'!D196),ISERROR('!'!D196)),"",'!'!D196)</f>
        <v/>
      </c>
      <c r="G192" s="221" t="str">
        <f>IF(OR(ISBLANK('!'!M196),ISERROR('!'!M196)),"",'!'!M196)</f>
        <v/>
      </c>
      <c r="H192" s="85" t="str">
        <f>IF(OR(ISBLANK('!'!N196),ISERROR('!'!N196)),"",'!'!N196)</f>
        <v/>
      </c>
      <c r="I192" s="85" t="str">
        <f>IF(OR(ISBLANK('!'!O196),ISERROR('!'!O196)),"",'!'!O196)</f>
        <v/>
      </c>
      <c r="J192" s="85" t="str">
        <f>IF(OR(ISBLANK('!'!P196),ISERROR('!'!P196)),"",'!'!P196)</f>
        <v/>
      </c>
      <c r="K192" s="85" t="str">
        <f>IF(OR(ISBLANK('!'!Q196),ISERROR('!'!Q196)),"",'!'!Q196)</f>
        <v/>
      </c>
      <c r="L192" s="85" t="str">
        <f>IF(OR(ISBLANK('!'!R196),ISERROR('!'!R196)),"",'!'!R196)</f>
        <v/>
      </c>
      <c r="M192" s="85" t="str">
        <f>IF(OR(ISBLANK('!'!S196),ISERROR('!'!S196)),"",'!'!S196)</f>
        <v/>
      </c>
      <c r="N192" s="85" t="str">
        <f>IF(OR(ISBLANK('!'!T196),ISERROR('!'!T196)),"",'!'!T196)</f>
        <v/>
      </c>
      <c r="O192" s="85" t="str">
        <f>IF(OR(ISBLANK('!'!U196),ISERROR('!'!U196)),"",'!'!U196)</f>
        <v/>
      </c>
      <c r="P192" s="85" t="str">
        <f>IF(OR(ISBLANK('!'!V196),ISERROR('!'!V196)),"",'!'!V196)</f>
        <v/>
      </c>
      <c r="Q192" s="85" t="str">
        <f>IF(OR(ISBLANK('!'!W196),ISERROR('!'!W196)),"",'!'!W196)</f>
        <v/>
      </c>
      <c r="U192" s="85" t="str">
        <f>IF(OR(ISBLANK('!'!AA196),ISERROR('!'!AA196)),"",'!'!AA196)</f>
        <v/>
      </c>
      <c r="V192" s="85" t="str">
        <f>IF(OR(ISBLANK('!'!AB196),ISERROR('!'!AB196)),"",'!'!AB196)</f>
        <v/>
      </c>
      <c r="W192" s="85" t="str">
        <f>IF(OR(ISBLANK('!'!AC196),ISERROR('!'!AC196)),"",'!'!AC196)</f>
        <v/>
      </c>
      <c r="X192" s="85" t="str">
        <f>IF(OR(ISBLANK('!'!AD196),ISERROR('!'!AD196)),"",'!'!AD196)</f>
        <v/>
      </c>
      <c r="Y192" s="85" t="str">
        <f>IF(OR(ISBLANK('!'!AE196),ISERROR('!'!AE196)),"",'!'!AE196)</f>
        <v/>
      </c>
      <c r="Z192" s="85" t="str">
        <f>IF(OR(ISBLANK('!'!AF196),ISERROR('!'!AF196)),"",'!'!AF196)</f>
        <v/>
      </c>
      <c r="AA192" s="85" t="str">
        <f>IF(OR(ISBLANK('!'!AG196),ISERROR('!'!AG196)),"",'!'!AG196)</f>
        <v/>
      </c>
      <c r="AB192" s="85" t="str">
        <f>IF(OR(ISBLANK('!'!AH196),ISERROR('!'!AH196)),"",'!'!AH196)</f>
        <v/>
      </c>
      <c r="AC192" s="85" t="str">
        <f>IF(OR(ISBLANK('!'!AI196),ISERROR('!'!AI196)),"",'!'!AI196)</f>
        <v/>
      </c>
      <c r="AD192" s="85" t="str">
        <f>IF(OR(ISBLANK('!'!AJ196),ISERROR('!'!AJ196)),"",'!'!AJ196)</f>
        <v/>
      </c>
      <c r="AE192" s="85" t="str">
        <f>IF(OR(ISBLANK('!'!AK196),ISERROR('!'!AK196)),"",'!'!AK196)</f>
        <v/>
      </c>
      <c r="AF192" s="85" t="str">
        <f>IF(OR(ISBLANK('!'!AL196),ISERROR('!'!AL196)),"",'!'!AL196)</f>
        <v/>
      </c>
    </row>
    <row r="193" spans="1:32" x14ac:dyDescent="0.2">
      <c r="A193" s="85" t="str">
        <f>IF(OR(ISBLANK('!'!A197),ISERROR('!'!A197)),"",'!'!A197)</f>
        <v/>
      </c>
      <c r="B193" s="85" t="str">
        <f>IF(OR(ISBLANK('!'!B197),ISERROR('!'!B197)),"",'!'!B197)</f>
        <v/>
      </c>
      <c r="C193" s="85" t="str">
        <f>IF(OR(ISBLANK('!'!C197),ISERROR('!'!C197)),"",'!'!C197)</f>
        <v/>
      </c>
      <c r="D193" s="85" t="str">
        <f>IF(OR(ISBLANK('!'!D197),ISERROR('!'!D197)),"",'!'!D197)</f>
        <v/>
      </c>
      <c r="G193" s="221" t="str">
        <f>IF(OR(ISBLANK('!'!M197),ISERROR('!'!M197)),"",'!'!M197)</f>
        <v/>
      </c>
      <c r="H193" s="85" t="str">
        <f>IF(OR(ISBLANK('!'!N197),ISERROR('!'!N197)),"",'!'!N197)</f>
        <v/>
      </c>
      <c r="I193" s="85" t="str">
        <f>IF(OR(ISBLANK('!'!O197),ISERROR('!'!O197)),"",'!'!O197)</f>
        <v/>
      </c>
      <c r="J193" s="85" t="str">
        <f>IF(OR(ISBLANK('!'!P197),ISERROR('!'!P197)),"",'!'!P197)</f>
        <v/>
      </c>
      <c r="K193" s="85" t="str">
        <f>IF(OR(ISBLANK('!'!Q197),ISERROR('!'!Q197)),"",'!'!Q197)</f>
        <v/>
      </c>
      <c r="L193" s="85" t="str">
        <f>IF(OR(ISBLANK('!'!R197),ISERROR('!'!R197)),"",'!'!R197)</f>
        <v/>
      </c>
      <c r="M193" s="85" t="str">
        <f>IF(OR(ISBLANK('!'!S197),ISERROR('!'!S197)),"",'!'!S197)</f>
        <v/>
      </c>
      <c r="N193" s="85" t="str">
        <f>IF(OR(ISBLANK('!'!T197),ISERROR('!'!T197)),"",'!'!T197)</f>
        <v/>
      </c>
      <c r="O193" s="85" t="str">
        <f>IF(OR(ISBLANK('!'!U197),ISERROR('!'!U197)),"",'!'!U197)</f>
        <v/>
      </c>
      <c r="P193" s="85" t="str">
        <f>IF(OR(ISBLANK('!'!V197),ISERROR('!'!V197)),"",'!'!V197)</f>
        <v/>
      </c>
      <c r="Q193" s="85" t="str">
        <f>IF(OR(ISBLANK('!'!W197),ISERROR('!'!W197)),"",'!'!W197)</f>
        <v/>
      </c>
      <c r="U193" s="85" t="str">
        <f>IF(OR(ISBLANK('!'!AA197),ISERROR('!'!AA197)),"",'!'!AA197)</f>
        <v/>
      </c>
      <c r="V193" s="85" t="str">
        <f>IF(OR(ISBLANK('!'!AB197),ISERROR('!'!AB197)),"",'!'!AB197)</f>
        <v/>
      </c>
      <c r="W193" s="85" t="str">
        <f>IF(OR(ISBLANK('!'!AC197),ISERROR('!'!AC197)),"",'!'!AC197)</f>
        <v/>
      </c>
      <c r="X193" s="85" t="str">
        <f>IF(OR(ISBLANK('!'!AD197),ISERROR('!'!AD197)),"",'!'!AD197)</f>
        <v/>
      </c>
      <c r="Y193" s="85" t="str">
        <f>IF(OR(ISBLANK('!'!AE197),ISERROR('!'!AE197)),"",'!'!AE197)</f>
        <v/>
      </c>
      <c r="Z193" s="85" t="str">
        <f>IF(OR(ISBLANK('!'!AF197),ISERROR('!'!AF197)),"",'!'!AF197)</f>
        <v/>
      </c>
      <c r="AA193" s="85" t="str">
        <f>IF(OR(ISBLANK('!'!AG197),ISERROR('!'!AG197)),"",'!'!AG197)</f>
        <v/>
      </c>
      <c r="AB193" s="85" t="str">
        <f>IF(OR(ISBLANK('!'!AH197),ISERROR('!'!AH197)),"",'!'!AH197)</f>
        <v/>
      </c>
      <c r="AC193" s="85" t="str">
        <f>IF(OR(ISBLANK('!'!AI197),ISERROR('!'!AI197)),"",'!'!AI197)</f>
        <v/>
      </c>
      <c r="AD193" s="85" t="str">
        <f>IF(OR(ISBLANK('!'!AJ197),ISERROR('!'!AJ197)),"",'!'!AJ197)</f>
        <v/>
      </c>
      <c r="AE193" s="85" t="str">
        <f>IF(OR(ISBLANK('!'!AK197),ISERROR('!'!AK197)),"",'!'!AK197)</f>
        <v/>
      </c>
      <c r="AF193" s="85" t="str">
        <f>IF(OR(ISBLANK('!'!AL197),ISERROR('!'!AL197)),"",'!'!AL197)</f>
        <v/>
      </c>
    </row>
    <row r="194" spans="1:32" x14ac:dyDescent="0.2">
      <c r="A194" s="85" t="str">
        <f>IF(OR(ISBLANK('!'!A198),ISERROR('!'!A198)),"",'!'!A198)</f>
        <v/>
      </c>
      <c r="B194" s="85" t="str">
        <f>IF(OR(ISBLANK('!'!B198),ISERROR('!'!B198)),"",'!'!B198)</f>
        <v/>
      </c>
      <c r="C194" s="85" t="str">
        <f>IF(OR(ISBLANK('!'!C198),ISERROR('!'!C198)),"",'!'!C198)</f>
        <v/>
      </c>
      <c r="D194" s="85" t="str">
        <f>IF(OR(ISBLANK('!'!D198),ISERROR('!'!D198)),"",'!'!D198)</f>
        <v/>
      </c>
      <c r="G194" s="221" t="str">
        <f>IF(OR(ISBLANK('!'!M198),ISERROR('!'!M198)),"",'!'!M198)</f>
        <v/>
      </c>
      <c r="H194" s="85" t="str">
        <f>IF(OR(ISBLANK('!'!N198),ISERROR('!'!N198)),"",'!'!N198)</f>
        <v/>
      </c>
      <c r="I194" s="85" t="str">
        <f>IF(OR(ISBLANK('!'!O198),ISERROR('!'!O198)),"",'!'!O198)</f>
        <v/>
      </c>
      <c r="J194" s="85" t="str">
        <f>IF(OR(ISBLANK('!'!P198),ISERROR('!'!P198)),"",'!'!P198)</f>
        <v/>
      </c>
      <c r="K194" s="85" t="str">
        <f>IF(OR(ISBLANK('!'!Q198),ISERROR('!'!Q198)),"",'!'!Q198)</f>
        <v/>
      </c>
      <c r="L194" s="85" t="str">
        <f>IF(OR(ISBLANK('!'!R198),ISERROR('!'!R198)),"",'!'!R198)</f>
        <v/>
      </c>
      <c r="M194" s="85" t="str">
        <f>IF(OR(ISBLANK('!'!S198),ISERROR('!'!S198)),"",'!'!S198)</f>
        <v/>
      </c>
      <c r="N194" s="85" t="str">
        <f>IF(OR(ISBLANK('!'!T198),ISERROR('!'!T198)),"",'!'!T198)</f>
        <v/>
      </c>
      <c r="O194" s="85" t="str">
        <f>IF(OR(ISBLANK('!'!U198),ISERROR('!'!U198)),"",'!'!U198)</f>
        <v/>
      </c>
      <c r="P194" s="85" t="str">
        <f>IF(OR(ISBLANK('!'!V198),ISERROR('!'!V198)),"",'!'!V198)</f>
        <v/>
      </c>
      <c r="Q194" s="85" t="str">
        <f>IF(OR(ISBLANK('!'!W198),ISERROR('!'!W198)),"",'!'!W198)</f>
        <v/>
      </c>
      <c r="U194" s="85" t="str">
        <f>IF(OR(ISBLANK('!'!AA198),ISERROR('!'!AA198)),"",'!'!AA198)</f>
        <v/>
      </c>
      <c r="V194" s="85" t="str">
        <f>IF(OR(ISBLANK('!'!AB198),ISERROR('!'!AB198)),"",'!'!AB198)</f>
        <v/>
      </c>
      <c r="W194" s="85" t="str">
        <f>IF(OR(ISBLANK('!'!AC198),ISERROR('!'!AC198)),"",'!'!AC198)</f>
        <v/>
      </c>
      <c r="X194" s="85" t="str">
        <f>IF(OR(ISBLANK('!'!AD198),ISERROR('!'!AD198)),"",'!'!AD198)</f>
        <v/>
      </c>
      <c r="Y194" s="85" t="str">
        <f>IF(OR(ISBLANK('!'!AE198),ISERROR('!'!AE198)),"",'!'!AE198)</f>
        <v/>
      </c>
      <c r="Z194" s="85" t="str">
        <f>IF(OR(ISBLANK('!'!AF198),ISERROR('!'!AF198)),"",'!'!AF198)</f>
        <v/>
      </c>
      <c r="AA194" s="85" t="str">
        <f>IF(OR(ISBLANK('!'!AG198),ISERROR('!'!AG198)),"",'!'!AG198)</f>
        <v/>
      </c>
      <c r="AB194" s="85" t="str">
        <f>IF(OR(ISBLANK('!'!AH198),ISERROR('!'!AH198)),"",'!'!AH198)</f>
        <v/>
      </c>
      <c r="AC194" s="85" t="str">
        <f>IF(OR(ISBLANK('!'!AI198),ISERROR('!'!AI198)),"",'!'!AI198)</f>
        <v/>
      </c>
      <c r="AD194" s="85" t="str">
        <f>IF(OR(ISBLANK('!'!AJ198),ISERROR('!'!AJ198)),"",'!'!AJ198)</f>
        <v/>
      </c>
      <c r="AE194" s="85" t="str">
        <f>IF(OR(ISBLANK('!'!AK198),ISERROR('!'!AK198)),"",'!'!AK198)</f>
        <v/>
      </c>
      <c r="AF194" s="85" t="str">
        <f>IF(OR(ISBLANK('!'!AL198),ISERROR('!'!AL198)),"",'!'!AL198)</f>
        <v/>
      </c>
    </row>
    <row r="195" spans="1:32" x14ac:dyDescent="0.2">
      <c r="A195" s="85" t="str">
        <f>IF(OR(ISBLANK('!'!A199),ISERROR('!'!A199)),"",'!'!A199)</f>
        <v/>
      </c>
      <c r="B195" s="85" t="str">
        <f>IF(OR(ISBLANK('!'!B199),ISERROR('!'!B199)),"",'!'!B199)</f>
        <v/>
      </c>
      <c r="C195" s="85" t="str">
        <f>IF(OR(ISBLANK('!'!C199),ISERROR('!'!C199)),"",'!'!C199)</f>
        <v/>
      </c>
      <c r="D195" s="85" t="str">
        <f>IF(OR(ISBLANK('!'!D199),ISERROR('!'!D199)),"",'!'!D199)</f>
        <v/>
      </c>
      <c r="G195" s="221" t="str">
        <f>IF(OR(ISBLANK('!'!M199),ISERROR('!'!M199)),"",'!'!M199)</f>
        <v/>
      </c>
      <c r="H195" s="85" t="str">
        <f>IF(OR(ISBLANK('!'!N199),ISERROR('!'!N199)),"",'!'!N199)</f>
        <v/>
      </c>
      <c r="I195" s="85" t="str">
        <f>IF(OR(ISBLANK('!'!O199),ISERROR('!'!O199)),"",'!'!O199)</f>
        <v/>
      </c>
      <c r="J195" s="85" t="str">
        <f>IF(OR(ISBLANK('!'!P199),ISERROR('!'!P199)),"",'!'!P199)</f>
        <v/>
      </c>
      <c r="K195" s="85" t="str">
        <f>IF(OR(ISBLANK('!'!Q199),ISERROR('!'!Q199)),"",'!'!Q199)</f>
        <v/>
      </c>
      <c r="L195" s="85" t="str">
        <f>IF(OR(ISBLANK('!'!R199),ISERROR('!'!R199)),"",'!'!R199)</f>
        <v/>
      </c>
      <c r="M195" s="85" t="str">
        <f>IF(OR(ISBLANK('!'!S199),ISERROR('!'!S199)),"",'!'!S199)</f>
        <v/>
      </c>
      <c r="N195" s="85" t="str">
        <f>IF(OR(ISBLANK('!'!T199),ISERROR('!'!T199)),"",'!'!T199)</f>
        <v/>
      </c>
      <c r="O195" s="85" t="str">
        <f>IF(OR(ISBLANK('!'!U199),ISERROR('!'!U199)),"",'!'!U199)</f>
        <v/>
      </c>
      <c r="P195" s="85" t="str">
        <f>IF(OR(ISBLANK('!'!V199),ISERROR('!'!V199)),"",'!'!V199)</f>
        <v/>
      </c>
      <c r="Q195" s="85" t="str">
        <f>IF(OR(ISBLANK('!'!W199),ISERROR('!'!W199)),"",'!'!W199)</f>
        <v/>
      </c>
      <c r="U195" s="85" t="str">
        <f>IF(OR(ISBLANK('!'!AA199),ISERROR('!'!AA199)),"",'!'!AA199)</f>
        <v/>
      </c>
      <c r="V195" s="85" t="str">
        <f>IF(OR(ISBLANK('!'!AB199),ISERROR('!'!AB199)),"",'!'!AB199)</f>
        <v/>
      </c>
      <c r="W195" s="85" t="str">
        <f>IF(OR(ISBLANK('!'!AC199),ISERROR('!'!AC199)),"",'!'!AC199)</f>
        <v/>
      </c>
      <c r="X195" s="85" t="str">
        <f>IF(OR(ISBLANK('!'!AD199),ISERROR('!'!AD199)),"",'!'!AD199)</f>
        <v/>
      </c>
      <c r="Y195" s="85" t="str">
        <f>IF(OR(ISBLANK('!'!AE199),ISERROR('!'!AE199)),"",'!'!AE199)</f>
        <v/>
      </c>
      <c r="Z195" s="85" t="str">
        <f>IF(OR(ISBLANK('!'!AF199),ISERROR('!'!AF199)),"",'!'!AF199)</f>
        <v/>
      </c>
      <c r="AA195" s="85" t="str">
        <f>IF(OR(ISBLANK('!'!AG199),ISERROR('!'!AG199)),"",'!'!AG199)</f>
        <v/>
      </c>
      <c r="AB195" s="85" t="str">
        <f>IF(OR(ISBLANK('!'!AH199),ISERROR('!'!AH199)),"",'!'!AH199)</f>
        <v/>
      </c>
      <c r="AC195" s="85" t="str">
        <f>IF(OR(ISBLANK('!'!AI199),ISERROR('!'!AI199)),"",'!'!AI199)</f>
        <v/>
      </c>
      <c r="AD195" s="85" t="str">
        <f>IF(OR(ISBLANK('!'!AJ199),ISERROR('!'!AJ199)),"",'!'!AJ199)</f>
        <v/>
      </c>
      <c r="AE195" s="85" t="str">
        <f>IF(OR(ISBLANK('!'!AK199),ISERROR('!'!AK199)),"",'!'!AK199)</f>
        <v/>
      </c>
      <c r="AF195" s="85" t="str">
        <f>IF(OR(ISBLANK('!'!AL199),ISERROR('!'!AL199)),"",'!'!AL199)</f>
        <v/>
      </c>
    </row>
    <row r="196" spans="1:32" x14ac:dyDescent="0.2">
      <c r="A196" s="85" t="str">
        <f>IF(OR(ISBLANK('!'!A200),ISERROR('!'!A200)),"",'!'!A200)</f>
        <v/>
      </c>
      <c r="B196" s="85" t="str">
        <f>IF(OR(ISBLANK('!'!B200),ISERROR('!'!B200)),"",'!'!B200)</f>
        <v/>
      </c>
      <c r="C196" s="85" t="str">
        <f>IF(OR(ISBLANK('!'!C200),ISERROR('!'!C200)),"",'!'!C200)</f>
        <v/>
      </c>
      <c r="D196" s="85" t="str">
        <f>IF(OR(ISBLANK('!'!D200),ISERROR('!'!D200)),"",'!'!D200)</f>
        <v/>
      </c>
      <c r="G196" s="221" t="str">
        <f>IF(OR(ISBLANK('!'!M200),ISERROR('!'!M200)),"",'!'!M200)</f>
        <v/>
      </c>
      <c r="H196" s="85" t="str">
        <f>IF(OR(ISBLANK('!'!N200),ISERROR('!'!N200)),"",'!'!N200)</f>
        <v/>
      </c>
      <c r="I196" s="85" t="str">
        <f>IF(OR(ISBLANK('!'!O200),ISERROR('!'!O200)),"",'!'!O200)</f>
        <v/>
      </c>
      <c r="J196" s="85" t="str">
        <f>IF(OR(ISBLANK('!'!P200),ISERROR('!'!P200)),"",'!'!P200)</f>
        <v/>
      </c>
      <c r="K196" s="85" t="str">
        <f>IF(OR(ISBLANK('!'!Q200),ISERROR('!'!Q200)),"",'!'!Q200)</f>
        <v/>
      </c>
      <c r="L196" s="85" t="str">
        <f>IF(OR(ISBLANK('!'!R200),ISERROR('!'!R200)),"",'!'!R200)</f>
        <v/>
      </c>
      <c r="M196" s="85" t="str">
        <f>IF(OR(ISBLANK('!'!S200),ISERROR('!'!S200)),"",'!'!S200)</f>
        <v/>
      </c>
      <c r="N196" s="85" t="str">
        <f>IF(OR(ISBLANK('!'!T200),ISERROR('!'!T200)),"",'!'!T200)</f>
        <v/>
      </c>
      <c r="O196" s="85" t="str">
        <f>IF(OR(ISBLANK('!'!U200),ISERROR('!'!U200)),"",'!'!U200)</f>
        <v/>
      </c>
      <c r="P196" s="85" t="str">
        <f>IF(OR(ISBLANK('!'!V200),ISERROR('!'!V200)),"",'!'!V200)</f>
        <v/>
      </c>
      <c r="Q196" s="85" t="str">
        <f>IF(OR(ISBLANK('!'!W200),ISERROR('!'!W200)),"",'!'!W200)</f>
        <v/>
      </c>
      <c r="U196" s="85" t="str">
        <f>IF(OR(ISBLANK('!'!AA200),ISERROR('!'!AA200)),"",'!'!AA200)</f>
        <v/>
      </c>
      <c r="V196" s="85" t="str">
        <f>IF(OR(ISBLANK('!'!AB200),ISERROR('!'!AB200)),"",'!'!AB200)</f>
        <v/>
      </c>
      <c r="W196" s="85" t="str">
        <f>IF(OR(ISBLANK('!'!AC200),ISERROR('!'!AC200)),"",'!'!AC200)</f>
        <v/>
      </c>
      <c r="X196" s="85" t="str">
        <f>IF(OR(ISBLANK('!'!AD200),ISERROR('!'!AD200)),"",'!'!AD200)</f>
        <v/>
      </c>
      <c r="Y196" s="85" t="str">
        <f>IF(OR(ISBLANK('!'!AE200),ISERROR('!'!AE200)),"",'!'!AE200)</f>
        <v/>
      </c>
      <c r="Z196" s="85" t="str">
        <f>IF(OR(ISBLANK('!'!AF200),ISERROR('!'!AF200)),"",'!'!AF200)</f>
        <v/>
      </c>
      <c r="AA196" s="85" t="str">
        <f>IF(OR(ISBLANK('!'!AG200),ISERROR('!'!AG200)),"",'!'!AG200)</f>
        <v/>
      </c>
      <c r="AB196" s="85" t="str">
        <f>IF(OR(ISBLANK('!'!AH200),ISERROR('!'!AH200)),"",'!'!AH200)</f>
        <v/>
      </c>
      <c r="AC196" s="85" t="str">
        <f>IF(OR(ISBLANK('!'!AI200),ISERROR('!'!AI200)),"",'!'!AI200)</f>
        <v/>
      </c>
      <c r="AD196" s="85" t="str">
        <f>IF(OR(ISBLANK('!'!AJ200),ISERROR('!'!AJ200)),"",'!'!AJ200)</f>
        <v/>
      </c>
      <c r="AE196" s="85" t="str">
        <f>IF(OR(ISBLANK('!'!AK200),ISERROR('!'!AK200)),"",'!'!AK200)</f>
        <v/>
      </c>
      <c r="AF196" s="85" t="str">
        <f>IF(OR(ISBLANK('!'!AL200),ISERROR('!'!AL200)),"",'!'!AL200)</f>
        <v/>
      </c>
    </row>
    <row r="197" spans="1:32" x14ac:dyDescent="0.2">
      <c r="A197" s="85" t="str">
        <f>IF(OR(ISBLANK('!'!A201),ISERROR('!'!A201)),"",'!'!A201)</f>
        <v/>
      </c>
      <c r="B197" s="85" t="str">
        <f>IF(OR(ISBLANK('!'!B201),ISERROR('!'!B201)),"",'!'!B201)</f>
        <v/>
      </c>
      <c r="C197" s="85" t="str">
        <f>IF(OR(ISBLANK('!'!C201),ISERROR('!'!C201)),"",'!'!C201)</f>
        <v/>
      </c>
      <c r="D197" s="85" t="str">
        <f>IF(OR(ISBLANK('!'!D201),ISERROR('!'!D201)),"",'!'!D201)</f>
        <v/>
      </c>
      <c r="G197" s="221" t="str">
        <f>IF(OR(ISBLANK('!'!M201),ISERROR('!'!M201)),"",'!'!M201)</f>
        <v/>
      </c>
      <c r="H197" s="85" t="str">
        <f>IF(OR(ISBLANK('!'!N201),ISERROR('!'!N201)),"",'!'!N201)</f>
        <v/>
      </c>
      <c r="I197" s="85" t="str">
        <f>IF(OR(ISBLANK('!'!O201),ISERROR('!'!O201)),"",'!'!O201)</f>
        <v/>
      </c>
      <c r="J197" s="85" t="str">
        <f>IF(OR(ISBLANK('!'!P201),ISERROR('!'!P201)),"",'!'!P201)</f>
        <v/>
      </c>
      <c r="K197" s="85" t="str">
        <f>IF(OR(ISBLANK('!'!Q201),ISERROR('!'!Q201)),"",'!'!Q201)</f>
        <v/>
      </c>
      <c r="L197" s="85" t="str">
        <f>IF(OR(ISBLANK('!'!R201),ISERROR('!'!R201)),"",'!'!R201)</f>
        <v/>
      </c>
      <c r="M197" s="85" t="str">
        <f>IF(OR(ISBLANK('!'!S201),ISERROR('!'!S201)),"",'!'!S201)</f>
        <v/>
      </c>
      <c r="N197" s="85" t="str">
        <f>IF(OR(ISBLANK('!'!T201),ISERROR('!'!T201)),"",'!'!T201)</f>
        <v/>
      </c>
      <c r="O197" s="85" t="str">
        <f>IF(OR(ISBLANK('!'!U201),ISERROR('!'!U201)),"",'!'!U201)</f>
        <v/>
      </c>
      <c r="P197" s="85" t="str">
        <f>IF(OR(ISBLANK('!'!V201),ISERROR('!'!V201)),"",'!'!V201)</f>
        <v/>
      </c>
      <c r="Q197" s="85" t="str">
        <f>IF(OR(ISBLANK('!'!W201),ISERROR('!'!W201)),"",'!'!W201)</f>
        <v/>
      </c>
      <c r="U197" s="85" t="str">
        <f>IF(OR(ISBLANK('!'!AA201),ISERROR('!'!AA201)),"",'!'!AA201)</f>
        <v/>
      </c>
      <c r="V197" s="85" t="str">
        <f>IF(OR(ISBLANK('!'!AB201),ISERROR('!'!AB201)),"",'!'!AB201)</f>
        <v/>
      </c>
      <c r="W197" s="85" t="str">
        <f>IF(OR(ISBLANK('!'!AC201),ISERROR('!'!AC201)),"",'!'!AC201)</f>
        <v/>
      </c>
      <c r="X197" s="85" t="str">
        <f>IF(OR(ISBLANK('!'!AD201),ISERROR('!'!AD201)),"",'!'!AD201)</f>
        <v/>
      </c>
      <c r="Y197" s="85" t="str">
        <f>IF(OR(ISBLANK('!'!AE201),ISERROR('!'!AE201)),"",'!'!AE201)</f>
        <v/>
      </c>
      <c r="Z197" s="85" t="str">
        <f>IF(OR(ISBLANK('!'!AF201),ISERROR('!'!AF201)),"",'!'!AF201)</f>
        <v/>
      </c>
      <c r="AA197" s="85" t="str">
        <f>IF(OR(ISBLANK('!'!AG201),ISERROR('!'!AG201)),"",'!'!AG201)</f>
        <v/>
      </c>
      <c r="AB197" s="85" t="str">
        <f>IF(OR(ISBLANK('!'!AH201),ISERROR('!'!AH201)),"",'!'!AH201)</f>
        <v/>
      </c>
      <c r="AC197" s="85" t="str">
        <f>IF(OR(ISBLANK('!'!AI201),ISERROR('!'!AI201)),"",'!'!AI201)</f>
        <v/>
      </c>
      <c r="AD197" s="85" t="str">
        <f>IF(OR(ISBLANK('!'!AJ201),ISERROR('!'!AJ201)),"",'!'!AJ201)</f>
        <v/>
      </c>
      <c r="AE197" s="85" t="str">
        <f>IF(OR(ISBLANK('!'!AK201),ISERROR('!'!AK201)),"",'!'!AK201)</f>
        <v/>
      </c>
      <c r="AF197" s="85" t="str">
        <f>IF(OR(ISBLANK('!'!AL201),ISERROR('!'!AL201)),"",'!'!AL201)</f>
        <v/>
      </c>
    </row>
    <row r="198" spans="1:32" x14ac:dyDescent="0.2">
      <c r="A198" s="85" t="str">
        <f>IF(OR(ISBLANK('!'!A202),ISERROR('!'!A202)),"",'!'!A202)</f>
        <v/>
      </c>
      <c r="B198" s="85" t="str">
        <f>IF(OR(ISBLANK('!'!B202),ISERROR('!'!B202)),"",'!'!B202)</f>
        <v/>
      </c>
      <c r="C198" s="85" t="str">
        <f>IF(OR(ISBLANK('!'!C202),ISERROR('!'!C202)),"",'!'!C202)</f>
        <v/>
      </c>
      <c r="D198" s="85" t="str">
        <f>IF(OR(ISBLANK('!'!D202),ISERROR('!'!D202)),"",'!'!D202)</f>
        <v/>
      </c>
      <c r="G198" s="221" t="str">
        <f>IF(OR(ISBLANK('!'!M202),ISERROR('!'!M202)),"",'!'!M202)</f>
        <v/>
      </c>
      <c r="H198" s="85" t="str">
        <f>IF(OR(ISBLANK('!'!N202),ISERROR('!'!N202)),"",'!'!N202)</f>
        <v/>
      </c>
      <c r="I198" s="85" t="str">
        <f>IF(OR(ISBLANK('!'!O202),ISERROR('!'!O202)),"",'!'!O202)</f>
        <v/>
      </c>
      <c r="J198" s="85" t="str">
        <f>IF(OR(ISBLANK('!'!P202),ISERROR('!'!P202)),"",'!'!P202)</f>
        <v/>
      </c>
      <c r="K198" s="85" t="str">
        <f>IF(OR(ISBLANK('!'!Q202),ISERROR('!'!Q202)),"",'!'!Q202)</f>
        <v/>
      </c>
      <c r="L198" s="85" t="str">
        <f>IF(OR(ISBLANK('!'!R202),ISERROR('!'!R202)),"",'!'!R202)</f>
        <v/>
      </c>
      <c r="M198" s="85" t="str">
        <f>IF(OR(ISBLANK('!'!S202),ISERROR('!'!S202)),"",'!'!S202)</f>
        <v/>
      </c>
      <c r="N198" s="85" t="str">
        <f>IF(OR(ISBLANK('!'!T202),ISERROR('!'!T202)),"",'!'!T202)</f>
        <v/>
      </c>
      <c r="O198" s="85" t="str">
        <f>IF(OR(ISBLANK('!'!U202),ISERROR('!'!U202)),"",'!'!U202)</f>
        <v/>
      </c>
      <c r="P198" s="85" t="str">
        <f>IF(OR(ISBLANK('!'!V202),ISERROR('!'!V202)),"",'!'!V202)</f>
        <v/>
      </c>
      <c r="Q198" s="85" t="str">
        <f>IF(OR(ISBLANK('!'!W202),ISERROR('!'!W202)),"",'!'!W202)</f>
        <v/>
      </c>
      <c r="U198" s="85" t="str">
        <f>IF(OR(ISBLANK('!'!AA202),ISERROR('!'!AA202)),"",'!'!AA202)</f>
        <v/>
      </c>
      <c r="V198" s="85" t="str">
        <f>IF(OR(ISBLANK('!'!AB202),ISERROR('!'!AB202)),"",'!'!AB202)</f>
        <v/>
      </c>
      <c r="W198" s="85" t="str">
        <f>IF(OR(ISBLANK('!'!AC202),ISERROR('!'!AC202)),"",'!'!AC202)</f>
        <v/>
      </c>
      <c r="X198" s="85" t="str">
        <f>IF(OR(ISBLANK('!'!AD202),ISERROR('!'!AD202)),"",'!'!AD202)</f>
        <v/>
      </c>
      <c r="Y198" s="85" t="str">
        <f>IF(OR(ISBLANK('!'!AE202),ISERROR('!'!AE202)),"",'!'!AE202)</f>
        <v/>
      </c>
      <c r="Z198" s="85" t="str">
        <f>IF(OR(ISBLANK('!'!AF202),ISERROR('!'!AF202)),"",'!'!AF202)</f>
        <v/>
      </c>
      <c r="AA198" s="85" t="str">
        <f>IF(OR(ISBLANK('!'!AG202),ISERROR('!'!AG202)),"",'!'!AG202)</f>
        <v/>
      </c>
      <c r="AB198" s="85" t="str">
        <f>IF(OR(ISBLANK('!'!AH202),ISERROR('!'!AH202)),"",'!'!AH202)</f>
        <v/>
      </c>
      <c r="AC198" s="85" t="str">
        <f>IF(OR(ISBLANK('!'!AI202),ISERROR('!'!AI202)),"",'!'!AI202)</f>
        <v/>
      </c>
      <c r="AD198" s="85" t="str">
        <f>IF(OR(ISBLANK('!'!AJ202),ISERROR('!'!AJ202)),"",'!'!AJ202)</f>
        <v/>
      </c>
      <c r="AE198" s="85" t="str">
        <f>IF(OR(ISBLANK('!'!AK202),ISERROR('!'!AK202)),"",'!'!AK202)</f>
        <v/>
      </c>
      <c r="AF198" s="85" t="str">
        <f>IF(OR(ISBLANK('!'!AL202),ISERROR('!'!AL202)),"",'!'!AL202)</f>
        <v/>
      </c>
    </row>
    <row r="199" spans="1:32" x14ac:dyDescent="0.2">
      <c r="A199" s="85" t="str">
        <f>IF(OR(ISBLANK('!'!A203),ISERROR('!'!A203)),"",'!'!A203)</f>
        <v/>
      </c>
      <c r="B199" s="85" t="str">
        <f>IF(OR(ISBLANK('!'!B203),ISERROR('!'!B203)),"",'!'!B203)</f>
        <v/>
      </c>
      <c r="C199" s="85" t="str">
        <f>IF(OR(ISBLANK('!'!C203),ISERROR('!'!C203)),"",'!'!C203)</f>
        <v/>
      </c>
      <c r="D199" s="85" t="str">
        <f>IF(OR(ISBLANK('!'!D203),ISERROR('!'!D203)),"",'!'!D203)</f>
        <v/>
      </c>
      <c r="G199" s="221" t="str">
        <f>IF(OR(ISBLANK('!'!M203),ISERROR('!'!M203)),"",'!'!M203)</f>
        <v/>
      </c>
      <c r="H199" s="85" t="str">
        <f>IF(OR(ISBLANK('!'!N203),ISERROR('!'!N203)),"",'!'!N203)</f>
        <v/>
      </c>
      <c r="I199" s="85" t="str">
        <f>IF(OR(ISBLANK('!'!O203),ISERROR('!'!O203)),"",'!'!O203)</f>
        <v/>
      </c>
      <c r="J199" s="85" t="str">
        <f>IF(OR(ISBLANK('!'!P203),ISERROR('!'!P203)),"",'!'!P203)</f>
        <v/>
      </c>
      <c r="K199" s="85" t="str">
        <f>IF(OR(ISBLANK('!'!Q203),ISERROR('!'!Q203)),"",'!'!Q203)</f>
        <v/>
      </c>
      <c r="L199" s="85" t="str">
        <f>IF(OR(ISBLANK('!'!R203),ISERROR('!'!R203)),"",'!'!R203)</f>
        <v/>
      </c>
      <c r="M199" s="85" t="str">
        <f>IF(OR(ISBLANK('!'!S203),ISERROR('!'!S203)),"",'!'!S203)</f>
        <v/>
      </c>
      <c r="N199" s="85" t="str">
        <f>IF(OR(ISBLANK('!'!T203),ISERROR('!'!T203)),"",'!'!T203)</f>
        <v/>
      </c>
      <c r="O199" s="85" t="str">
        <f>IF(OR(ISBLANK('!'!U203),ISERROR('!'!U203)),"",'!'!U203)</f>
        <v/>
      </c>
      <c r="P199" s="85" t="str">
        <f>IF(OR(ISBLANK('!'!V203),ISERROR('!'!V203)),"",'!'!V203)</f>
        <v/>
      </c>
      <c r="Q199" s="85" t="str">
        <f>IF(OR(ISBLANK('!'!W203),ISERROR('!'!W203)),"",'!'!W203)</f>
        <v/>
      </c>
      <c r="U199" s="85" t="str">
        <f>IF(OR(ISBLANK('!'!AA203),ISERROR('!'!AA203)),"",'!'!AA203)</f>
        <v/>
      </c>
      <c r="V199" s="85" t="str">
        <f>IF(OR(ISBLANK('!'!AB203),ISERROR('!'!AB203)),"",'!'!AB203)</f>
        <v/>
      </c>
      <c r="W199" s="85" t="str">
        <f>IF(OR(ISBLANK('!'!AC203),ISERROR('!'!AC203)),"",'!'!AC203)</f>
        <v/>
      </c>
      <c r="X199" s="85" t="str">
        <f>IF(OR(ISBLANK('!'!AD203),ISERROR('!'!AD203)),"",'!'!AD203)</f>
        <v/>
      </c>
      <c r="Y199" s="85" t="str">
        <f>IF(OR(ISBLANK('!'!AE203),ISERROR('!'!AE203)),"",'!'!AE203)</f>
        <v/>
      </c>
      <c r="Z199" s="85" t="str">
        <f>IF(OR(ISBLANK('!'!AF203),ISERROR('!'!AF203)),"",'!'!AF203)</f>
        <v/>
      </c>
      <c r="AA199" s="85" t="str">
        <f>IF(OR(ISBLANK('!'!AG203),ISERROR('!'!AG203)),"",'!'!AG203)</f>
        <v/>
      </c>
      <c r="AB199" s="85" t="str">
        <f>IF(OR(ISBLANK('!'!AH203),ISERROR('!'!AH203)),"",'!'!AH203)</f>
        <v/>
      </c>
      <c r="AC199" s="85" t="str">
        <f>IF(OR(ISBLANK('!'!AI203),ISERROR('!'!AI203)),"",'!'!AI203)</f>
        <v/>
      </c>
      <c r="AD199" s="85" t="str">
        <f>IF(OR(ISBLANK('!'!AJ203),ISERROR('!'!AJ203)),"",'!'!AJ203)</f>
        <v/>
      </c>
      <c r="AE199" s="85" t="str">
        <f>IF(OR(ISBLANK('!'!AK203),ISERROR('!'!AK203)),"",'!'!AK203)</f>
        <v/>
      </c>
      <c r="AF199" s="85" t="str">
        <f>IF(OR(ISBLANK('!'!AL203),ISERROR('!'!AL203)),"",'!'!AL203)</f>
        <v/>
      </c>
    </row>
    <row r="200" spans="1:32" x14ac:dyDescent="0.2">
      <c r="A200" s="85" t="str">
        <f>IF(OR(ISBLANK('!'!A204),ISERROR('!'!A204)),"",'!'!A204)</f>
        <v/>
      </c>
      <c r="B200" s="85" t="str">
        <f>IF(OR(ISBLANK('!'!B204),ISERROR('!'!B204)),"",'!'!B204)</f>
        <v/>
      </c>
      <c r="C200" s="85" t="str">
        <f>IF(OR(ISBLANK('!'!C204),ISERROR('!'!C204)),"",'!'!C204)</f>
        <v/>
      </c>
      <c r="D200" s="85" t="str">
        <f>IF(OR(ISBLANK('!'!D204),ISERROR('!'!D204)),"",'!'!D204)</f>
        <v/>
      </c>
      <c r="G200" s="221" t="str">
        <f>IF(OR(ISBLANK('!'!M204),ISERROR('!'!M204)),"",'!'!M204)</f>
        <v/>
      </c>
      <c r="H200" s="85" t="str">
        <f>IF(OR(ISBLANK('!'!N204),ISERROR('!'!N204)),"",'!'!N204)</f>
        <v/>
      </c>
      <c r="I200" s="85" t="str">
        <f>IF(OR(ISBLANK('!'!O204),ISERROR('!'!O204)),"",'!'!O204)</f>
        <v/>
      </c>
      <c r="J200" s="85" t="str">
        <f>IF(OR(ISBLANK('!'!P204),ISERROR('!'!P204)),"",'!'!P204)</f>
        <v/>
      </c>
      <c r="K200" s="85" t="str">
        <f>IF(OR(ISBLANK('!'!Q204),ISERROR('!'!Q204)),"",'!'!Q204)</f>
        <v/>
      </c>
      <c r="L200" s="85" t="str">
        <f>IF(OR(ISBLANK('!'!R204),ISERROR('!'!R204)),"",'!'!R204)</f>
        <v/>
      </c>
      <c r="M200" s="85" t="str">
        <f>IF(OR(ISBLANK('!'!S204),ISERROR('!'!S204)),"",'!'!S204)</f>
        <v/>
      </c>
      <c r="N200" s="85" t="str">
        <f>IF(OR(ISBLANK('!'!T204),ISERROR('!'!T204)),"",'!'!T204)</f>
        <v/>
      </c>
      <c r="O200" s="85" t="str">
        <f>IF(OR(ISBLANK('!'!U204),ISERROR('!'!U204)),"",'!'!U204)</f>
        <v/>
      </c>
      <c r="P200" s="85" t="str">
        <f>IF(OR(ISBLANK('!'!V204),ISERROR('!'!V204)),"",'!'!V204)</f>
        <v/>
      </c>
      <c r="Q200" s="85" t="str">
        <f>IF(OR(ISBLANK('!'!W204),ISERROR('!'!W204)),"",'!'!W204)</f>
        <v/>
      </c>
      <c r="U200" s="85" t="str">
        <f>IF(OR(ISBLANK('!'!AA204),ISERROR('!'!AA204)),"",'!'!AA204)</f>
        <v/>
      </c>
      <c r="V200" s="85" t="str">
        <f>IF(OR(ISBLANK('!'!AB204),ISERROR('!'!AB204)),"",'!'!AB204)</f>
        <v/>
      </c>
      <c r="W200" s="85" t="str">
        <f>IF(OR(ISBLANK('!'!AC204),ISERROR('!'!AC204)),"",'!'!AC204)</f>
        <v/>
      </c>
      <c r="X200" s="85" t="str">
        <f>IF(OR(ISBLANK('!'!AD204),ISERROR('!'!AD204)),"",'!'!AD204)</f>
        <v/>
      </c>
      <c r="Y200" s="85" t="str">
        <f>IF(OR(ISBLANK('!'!AE204),ISERROR('!'!AE204)),"",'!'!AE204)</f>
        <v/>
      </c>
      <c r="Z200" s="85" t="str">
        <f>IF(OR(ISBLANK('!'!AF204),ISERROR('!'!AF204)),"",'!'!AF204)</f>
        <v/>
      </c>
      <c r="AA200" s="85" t="str">
        <f>IF(OR(ISBLANK('!'!AG204),ISERROR('!'!AG204)),"",'!'!AG204)</f>
        <v/>
      </c>
      <c r="AB200" s="85" t="str">
        <f>IF(OR(ISBLANK('!'!AH204),ISERROR('!'!AH204)),"",'!'!AH204)</f>
        <v/>
      </c>
      <c r="AC200" s="85" t="str">
        <f>IF(OR(ISBLANK('!'!AI204),ISERROR('!'!AI204)),"",'!'!AI204)</f>
        <v/>
      </c>
      <c r="AD200" s="85" t="str">
        <f>IF(OR(ISBLANK('!'!AJ204),ISERROR('!'!AJ204)),"",'!'!AJ204)</f>
        <v/>
      </c>
      <c r="AE200" s="85" t="str">
        <f>IF(OR(ISBLANK('!'!AK204),ISERROR('!'!AK204)),"",'!'!AK204)</f>
        <v/>
      </c>
      <c r="AF200" s="85" t="str">
        <f>IF(OR(ISBLANK('!'!AL204),ISERROR('!'!AL204)),"",'!'!AL204)</f>
        <v/>
      </c>
    </row>
    <row r="201" spans="1:32" x14ac:dyDescent="0.2">
      <c r="A201" s="85" t="str">
        <f>IF(OR(ISBLANK('!'!A205),ISERROR('!'!A205)),"",'!'!A205)</f>
        <v/>
      </c>
      <c r="B201" s="85" t="str">
        <f>IF(OR(ISBLANK('!'!B205),ISERROR('!'!B205)),"",'!'!B205)</f>
        <v/>
      </c>
      <c r="C201" s="85" t="str">
        <f>IF(OR(ISBLANK('!'!C205),ISERROR('!'!C205)),"",'!'!C205)</f>
        <v/>
      </c>
      <c r="D201" s="85" t="str">
        <f>IF(OR(ISBLANK('!'!D205),ISERROR('!'!D205)),"",'!'!D205)</f>
        <v/>
      </c>
      <c r="G201" s="221" t="str">
        <f>IF(OR(ISBLANK('!'!M205),ISERROR('!'!M205)),"",'!'!M205)</f>
        <v/>
      </c>
      <c r="H201" s="85" t="str">
        <f>IF(OR(ISBLANK('!'!N205),ISERROR('!'!N205)),"",'!'!N205)</f>
        <v/>
      </c>
      <c r="I201" s="85" t="str">
        <f>IF(OR(ISBLANK('!'!O205),ISERROR('!'!O205)),"",'!'!O205)</f>
        <v/>
      </c>
      <c r="J201" s="85" t="str">
        <f>IF(OR(ISBLANK('!'!P205),ISERROR('!'!P205)),"",'!'!P205)</f>
        <v/>
      </c>
      <c r="K201" s="85" t="str">
        <f>IF(OR(ISBLANK('!'!Q205),ISERROR('!'!Q205)),"",'!'!Q205)</f>
        <v/>
      </c>
      <c r="L201" s="85" t="str">
        <f>IF(OR(ISBLANK('!'!R205),ISERROR('!'!R205)),"",'!'!R205)</f>
        <v/>
      </c>
      <c r="M201" s="85" t="str">
        <f>IF(OR(ISBLANK('!'!S205),ISERROR('!'!S205)),"",'!'!S205)</f>
        <v/>
      </c>
      <c r="N201" s="85" t="str">
        <f>IF(OR(ISBLANK('!'!T205),ISERROR('!'!T205)),"",'!'!T205)</f>
        <v/>
      </c>
      <c r="O201" s="85" t="str">
        <f>IF(OR(ISBLANK('!'!U205),ISERROR('!'!U205)),"",'!'!U205)</f>
        <v/>
      </c>
      <c r="P201" s="85" t="str">
        <f>IF(OR(ISBLANK('!'!V205),ISERROR('!'!V205)),"",'!'!V205)</f>
        <v/>
      </c>
      <c r="Q201" s="85" t="str">
        <f>IF(OR(ISBLANK('!'!W205),ISERROR('!'!W205)),"",'!'!W205)</f>
        <v/>
      </c>
      <c r="U201" s="85" t="str">
        <f>IF(OR(ISBLANK('!'!AA205),ISERROR('!'!AA205)),"",'!'!AA205)</f>
        <v/>
      </c>
      <c r="V201" s="85" t="str">
        <f>IF(OR(ISBLANK('!'!AB205),ISERROR('!'!AB205)),"",'!'!AB205)</f>
        <v/>
      </c>
      <c r="W201" s="85" t="str">
        <f>IF(OR(ISBLANK('!'!AC205),ISERROR('!'!AC205)),"",'!'!AC205)</f>
        <v/>
      </c>
      <c r="X201" s="85" t="str">
        <f>IF(OR(ISBLANK('!'!AD205),ISERROR('!'!AD205)),"",'!'!AD205)</f>
        <v/>
      </c>
      <c r="Y201" s="85" t="str">
        <f>IF(OR(ISBLANK('!'!AE205),ISERROR('!'!AE205)),"",'!'!AE205)</f>
        <v/>
      </c>
      <c r="Z201" s="85" t="str">
        <f>IF(OR(ISBLANK('!'!AF205),ISERROR('!'!AF205)),"",'!'!AF205)</f>
        <v/>
      </c>
      <c r="AA201" s="85" t="str">
        <f>IF(OR(ISBLANK('!'!AG205),ISERROR('!'!AG205)),"",'!'!AG205)</f>
        <v/>
      </c>
      <c r="AB201" s="85" t="str">
        <f>IF(OR(ISBLANK('!'!AH205),ISERROR('!'!AH205)),"",'!'!AH205)</f>
        <v/>
      </c>
      <c r="AC201" s="85" t="str">
        <f>IF(OR(ISBLANK('!'!AI205),ISERROR('!'!AI205)),"",'!'!AI205)</f>
        <v/>
      </c>
      <c r="AD201" s="85" t="str">
        <f>IF(OR(ISBLANK('!'!AJ205),ISERROR('!'!AJ205)),"",'!'!AJ205)</f>
        <v/>
      </c>
      <c r="AE201" s="85" t="str">
        <f>IF(OR(ISBLANK('!'!AK205),ISERROR('!'!AK205)),"",'!'!AK205)</f>
        <v/>
      </c>
      <c r="AF201" s="85" t="str">
        <f>IF(OR(ISBLANK('!'!AL205),ISERROR('!'!AL205)),"",'!'!AL205)</f>
        <v/>
      </c>
    </row>
    <row r="202" spans="1:32" x14ac:dyDescent="0.2">
      <c r="A202" s="85" t="str">
        <f>IF(OR(ISBLANK('!'!A206),ISERROR('!'!A206)),"",'!'!A206)</f>
        <v/>
      </c>
      <c r="B202" s="85" t="str">
        <f>IF(OR(ISBLANK('!'!B206),ISERROR('!'!B206)),"",'!'!B206)</f>
        <v/>
      </c>
      <c r="C202" s="85" t="str">
        <f>IF(OR(ISBLANK('!'!C206),ISERROR('!'!C206)),"",'!'!C206)</f>
        <v/>
      </c>
      <c r="D202" s="85" t="str">
        <f>IF(OR(ISBLANK('!'!D206),ISERROR('!'!D206)),"",'!'!D206)</f>
        <v/>
      </c>
      <c r="G202" s="221" t="str">
        <f>IF(OR(ISBLANK('!'!M206),ISERROR('!'!M206)),"",'!'!M206)</f>
        <v/>
      </c>
      <c r="H202" s="85" t="str">
        <f>IF(OR(ISBLANK('!'!N206),ISERROR('!'!N206)),"",'!'!N206)</f>
        <v/>
      </c>
      <c r="I202" s="85" t="str">
        <f>IF(OR(ISBLANK('!'!O206),ISERROR('!'!O206)),"",'!'!O206)</f>
        <v/>
      </c>
      <c r="J202" s="85" t="str">
        <f>IF(OR(ISBLANK('!'!P206),ISERROR('!'!P206)),"",'!'!P206)</f>
        <v/>
      </c>
      <c r="K202" s="85" t="str">
        <f>IF(OR(ISBLANK('!'!Q206),ISERROR('!'!Q206)),"",'!'!Q206)</f>
        <v/>
      </c>
      <c r="L202" s="85" t="str">
        <f>IF(OR(ISBLANK('!'!R206),ISERROR('!'!R206)),"",'!'!R206)</f>
        <v/>
      </c>
      <c r="M202" s="85" t="str">
        <f>IF(OR(ISBLANK('!'!S206),ISERROR('!'!S206)),"",'!'!S206)</f>
        <v/>
      </c>
      <c r="N202" s="85" t="str">
        <f>IF(OR(ISBLANK('!'!T206),ISERROR('!'!T206)),"",'!'!T206)</f>
        <v/>
      </c>
      <c r="O202" s="85" t="str">
        <f>IF(OR(ISBLANK('!'!U206),ISERROR('!'!U206)),"",'!'!U206)</f>
        <v/>
      </c>
      <c r="P202" s="85" t="str">
        <f>IF(OR(ISBLANK('!'!V206),ISERROR('!'!V206)),"",'!'!V206)</f>
        <v/>
      </c>
      <c r="Q202" s="85" t="str">
        <f>IF(OR(ISBLANK('!'!W206),ISERROR('!'!W206)),"",'!'!W206)</f>
        <v/>
      </c>
      <c r="U202" s="85" t="str">
        <f>IF(OR(ISBLANK('!'!AA206),ISERROR('!'!AA206)),"",'!'!AA206)</f>
        <v/>
      </c>
      <c r="V202" s="85" t="str">
        <f>IF(OR(ISBLANK('!'!AB206),ISERROR('!'!AB206)),"",'!'!AB206)</f>
        <v/>
      </c>
      <c r="W202" s="85" t="str">
        <f>IF(OR(ISBLANK('!'!AC206),ISERROR('!'!AC206)),"",'!'!AC206)</f>
        <v/>
      </c>
      <c r="X202" s="85" t="str">
        <f>IF(OR(ISBLANK('!'!AD206),ISERROR('!'!AD206)),"",'!'!AD206)</f>
        <v/>
      </c>
      <c r="Y202" s="85" t="str">
        <f>IF(OR(ISBLANK('!'!AE206),ISERROR('!'!AE206)),"",'!'!AE206)</f>
        <v/>
      </c>
      <c r="Z202" s="85" t="str">
        <f>IF(OR(ISBLANK('!'!AF206),ISERROR('!'!AF206)),"",'!'!AF206)</f>
        <v/>
      </c>
      <c r="AA202" s="85" t="str">
        <f>IF(OR(ISBLANK('!'!AG206),ISERROR('!'!AG206)),"",'!'!AG206)</f>
        <v/>
      </c>
      <c r="AB202" s="85" t="str">
        <f>IF(OR(ISBLANK('!'!AH206),ISERROR('!'!AH206)),"",'!'!AH206)</f>
        <v/>
      </c>
      <c r="AC202" s="85" t="str">
        <f>IF(OR(ISBLANK('!'!AI206),ISERROR('!'!AI206)),"",'!'!AI206)</f>
        <v/>
      </c>
      <c r="AD202" s="85" t="str">
        <f>IF(OR(ISBLANK('!'!AJ206),ISERROR('!'!AJ206)),"",'!'!AJ206)</f>
        <v/>
      </c>
      <c r="AE202" s="85" t="str">
        <f>IF(OR(ISBLANK('!'!AK206),ISERROR('!'!AK206)),"",'!'!AK206)</f>
        <v/>
      </c>
      <c r="AF202" s="85" t="str">
        <f>IF(OR(ISBLANK('!'!AL206),ISERROR('!'!AL206)),"",'!'!AL206)</f>
        <v/>
      </c>
    </row>
    <row r="203" spans="1:32" x14ac:dyDescent="0.2">
      <c r="A203" s="85" t="str">
        <f>IF(OR(ISBLANK('!'!A207),ISERROR('!'!A207)),"",'!'!A207)</f>
        <v/>
      </c>
      <c r="B203" s="85" t="str">
        <f>IF(OR(ISBLANK('!'!B207),ISERROR('!'!B207)),"",'!'!B207)</f>
        <v/>
      </c>
      <c r="C203" s="85" t="str">
        <f>IF(OR(ISBLANK('!'!C207),ISERROR('!'!C207)),"",'!'!C207)</f>
        <v/>
      </c>
      <c r="D203" s="85" t="str">
        <f>IF(OR(ISBLANK('!'!D207),ISERROR('!'!D207)),"",'!'!D207)</f>
        <v/>
      </c>
      <c r="G203" s="221" t="str">
        <f>IF(OR(ISBLANK('!'!M207),ISERROR('!'!M207)),"",'!'!M207)</f>
        <v/>
      </c>
      <c r="H203" s="85" t="str">
        <f>IF(OR(ISBLANK('!'!N207),ISERROR('!'!N207)),"",'!'!N207)</f>
        <v/>
      </c>
      <c r="I203" s="85" t="str">
        <f>IF(OR(ISBLANK('!'!O207),ISERROR('!'!O207)),"",'!'!O207)</f>
        <v/>
      </c>
      <c r="J203" s="85" t="str">
        <f>IF(OR(ISBLANK('!'!P207),ISERROR('!'!P207)),"",'!'!P207)</f>
        <v/>
      </c>
      <c r="K203" s="85" t="str">
        <f>IF(OR(ISBLANK('!'!Q207),ISERROR('!'!Q207)),"",'!'!Q207)</f>
        <v/>
      </c>
      <c r="L203" s="85" t="str">
        <f>IF(OR(ISBLANK('!'!R207),ISERROR('!'!R207)),"",'!'!R207)</f>
        <v/>
      </c>
      <c r="M203" s="85" t="str">
        <f>IF(OR(ISBLANK('!'!S207),ISERROR('!'!S207)),"",'!'!S207)</f>
        <v/>
      </c>
      <c r="N203" s="85" t="str">
        <f>IF(OR(ISBLANK('!'!T207),ISERROR('!'!T207)),"",'!'!T207)</f>
        <v/>
      </c>
      <c r="O203" s="85" t="str">
        <f>IF(OR(ISBLANK('!'!U207),ISERROR('!'!U207)),"",'!'!U207)</f>
        <v/>
      </c>
      <c r="P203" s="85" t="str">
        <f>IF(OR(ISBLANK('!'!V207),ISERROR('!'!V207)),"",'!'!V207)</f>
        <v/>
      </c>
      <c r="Q203" s="85" t="str">
        <f>IF(OR(ISBLANK('!'!W207),ISERROR('!'!W207)),"",'!'!W207)</f>
        <v/>
      </c>
      <c r="U203" s="85" t="str">
        <f>IF(OR(ISBLANK('!'!AA207),ISERROR('!'!AA207)),"",'!'!AA207)</f>
        <v/>
      </c>
      <c r="V203" s="85" t="str">
        <f>IF(OR(ISBLANK('!'!AB207),ISERROR('!'!AB207)),"",'!'!AB207)</f>
        <v/>
      </c>
      <c r="W203" s="85" t="str">
        <f>IF(OR(ISBLANK('!'!AC207),ISERROR('!'!AC207)),"",'!'!AC207)</f>
        <v/>
      </c>
      <c r="X203" s="85" t="str">
        <f>IF(OR(ISBLANK('!'!AD207),ISERROR('!'!AD207)),"",'!'!AD207)</f>
        <v/>
      </c>
      <c r="Y203" s="85" t="str">
        <f>IF(OR(ISBLANK('!'!AE207),ISERROR('!'!AE207)),"",'!'!AE207)</f>
        <v/>
      </c>
      <c r="Z203" s="85" t="str">
        <f>IF(OR(ISBLANK('!'!AF207),ISERROR('!'!AF207)),"",'!'!AF207)</f>
        <v/>
      </c>
      <c r="AA203" s="85" t="str">
        <f>IF(OR(ISBLANK('!'!AG207),ISERROR('!'!AG207)),"",'!'!AG207)</f>
        <v/>
      </c>
      <c r="AB203" s="85" t="str">
        <f>IF(OR(ISBLANK('!'!AH207),ISERROR('!'!AH207)),"",'!'!AH207)</f>
        <v/>
      </c>
      <c r="AC203" s="85" t="str">
        <f>IF(OR(ISBLANK('!'!AI207),ISERROR('!'!AI207)),"",'!'!AI207)</f>
        <v/>
      </c>
      <c r="AD203" s="85" t="str">
        <f>IF(OR(ISBLANK('!'!AJ207),ISERROR('!'!AJ207)),"",'!'!AJ207)</f>
        <v/>
      </c>
      <c r="AE203" s="85" t="str">
        <f>IF(OR(ISBLANK('!'!AK207),ISERROR('!'!AK207)),"",'!'!AK207)</f>
        <v/>
      </c>
      <c r="AF203" s="85" t="str">
        <f>IF(OR(ISBLANK('!'!AL207),ISERROR('!'!AL207)),"",'!'!AL207)</f>
        <v/>
      </c>
    </row>
    <row r="204" spans="1:32" x14ac:dyDescent="0.2">
      <c r="A204" s="85" t="str">
        <f>IF(OR(ISBLANK('!'!A208),ISERROR('!'!A208)),"",'!'!A208)</f>
        <v/>
      </c>
      <c r="B204" s="85" t="str">
        <f>IF(OR(ISBLANK('!'!B208),ISERROR('!'!B208)),"",'!'!B208)</f>
        <v/>
      </c>
      <c r="C204" s="85" t="str">
        <f>IF(OR(ISBLANK('!'!C208),ISERROR('!'!C208)),"",'!'!C208)</f>
        <v/>
      </c>
      <c r="D204" s="85" t="str">
        <f>IF(OR(ISBLANK('!'!D208),ISERROR('!'!D208)),"",'!'!D208)</f>
        <v/>
      </c>
      <c r="G204" s="221" t="str">
        <f>IF(OR(ISBLANK('!'!M208),ISERROR('!'!M208)),"",'!'!M208)</f>
        <v/>
      </c>
      <c r="H204" s="85" t="str">
        <f>IF(OR(ISBLANK('!'!N208),ISERROR('!'!N208)),"",'!'!N208)</f>
        <v/>
      </c>
      <c r="I204" s="85" t="str">
        <f>IF(OR(ISBLANK('!'!O208),ISERROR('!'!O208)),"",'!'!O208)</f>
        <v/>
      </c>
      <c r="J204" s="85" t="str">
        <f>IF(OR(ISBLANK('!'!P208),ISERROR('!'!P208)),"",'!'!P208)</f>
        <v/>
      </c>
      <c r="K204" s="85" t="str">
        <f>IF(OR(ISBLANK('!'!Q208),ISERROR('!'!Q208)),"",'!'!Q208)</f>
        <v/>
      </c>
      <c r="L204" s="85" t="str">
        <f>IF(OR(ISBLANK('!'!R208),ISERROR('!'!R208)),"",'!'!R208)</f>
        <v/>
      </c>
      <c r="M204" s="85" t="str">
        <f>IF(OR(ISBLANK('!'!S208),ISERROR('!'!S208)),"",'!'!S208)</f>
        <v/>
      </c>
      <c r="N204" s="85" t="str">
        <f>IF(OR(ISBLANK('!'!T208),ISERROR('!'!T208)),"",'!'!T208)</f>
        <v/>
      </c>
      <c r="O204" s="85" t="str">
        <f>IF(OR(ISBLANK('!'!U208),ISERROR('!'!U208)),"",'!'!U208)</f>
        <v/>
      </c>
      <c r="P204" s="85" t="str">
        <f>IF(OR(ISBLANK('!'!V208),ISERROR('!'!V208)),"",'!'!V208)</f>
        <v/>
      </c>
      <c r="Q204" s="85" t="str">
        <f>IF(OR(ISBLANK('!'!W208),ISERROR('!'!W208)),"",'!'!W208)</f>
        <v/>
      </c>
      <c r="U204" s="85" t="str">
        <f>IF(OR(ISBLANK('!'!AA208),ISERROR('!'!AA208)),"",'!'!AA208)</f>
        <v/>
      </c>
      <c r="V204" s="85" t="str">
        <f>IF(OR(ISBLANK('!'!AB208),ISERROR('!'!AB208)),"",'!'!AB208)</f>
        <v/>
      </c>
      <c r="W204" s="85" t="str">
        <f>IF(OR(ISBLANK('!'!AC208),ISERROR('!'!AC208)),"",'!'!AC208)</f>
        <v/>
      </c>
      <c r="X204" s="85" t="str">
        <f>IF(OR(ISBLANK('!'!AD208),ISERROR('!'!AD208)),"",'!'!AD208)</f>
        <v/>
      </c>
      <c r="Y204" s="85" t="str">
        <f>IF(OR(ISBLANK('!'!AE208),ISERROR('!'!AE208)),"",'!'!AE208)</f>
        <v/>
      </c>
      <c r="Z204" s="85" t="str">
        <f>IF(OR(ISBLANK('!'!AF208),ISERROR('!'!AF208)),"",'!'!AF208)</f>
        <v/>
      </c>
      <c r="AA204" s="85" t="str">
        <f>IF(OR(ISBLANK('!'!AG208),ISERROR('!'!AG208)),"",'!'!AG208)</f>
        <v/>
      </c>
      <c r="AB204" s="85" t="str">
        <f>IF(OR(ISBLANK('!'!AH208),ISERROR('!'!AH208)),"",'!'!AH208)</f>
        <v/>
      </c>
      <c r="AC204" s="85" t="str">
        <f>IF(OR(ISBLANK('!'!AI208),ISERROR('!'!AI208)),"",'!'!AI208)</f>
        <v/>
      </c>
      <c r="AD204" s="85" t="str">
        <f>IF(OR(ISBLANK('!'!AJ208),ISERROR('!'!AJ208)),"",'!'!AJ208)</f>
        <v/>
      </c>
      <c r="AE204" s="85" t="str">
        <f>IF(OR(ISBLANK('!'!AK208),ISERROR('!'!AK208)),"",'!'!AK208)</f>
        <v/>
      </c>
      <c r="AF204" s="85" t="str">
        <f>IF(OR(ISBLANK('!'!AL208),ISERROR('!'!AL208)),"",'!'!AL208)</f>
        <v/>
      </c>
    </row>
    <row r="205" spans="1:32" x14ac:dyDescent="0.2">
      <c r="A205" s="85" t="str">
        <f>IF(OR(ISBLANK('!'!A209),ISERROR('!'!A209)),"",'!'!A209)</f>
        <v/>
      </c>
      <c r="B205" s="85" t="str">
        <f>IF(OR(ISBLANK('!'!B209),ISERROR('!'!B209)),"",'!'!B209)</f>
        <v/>
      </c>
      <c r="C205" s="85" t="str">
        <f>IF(OR(ISBLANK('!'!C209),ISERROR('!'!C209)),"",'!'!C209)</f>
        <v/>
      </c>
      <c r="D205" s="85" t="str">
        <f>IF(OR(ISBLANK('!'!D209),ISERROR('!'!D209)),"",'!'!D209)</f>
        <v/>
      </c>
      <c r="G205" s="221" t="str">
        <f>IF(OR(ISBLANK('!'!M209),ISERROR('!'!M209)),"",'!'!M209)</f>
        <v/>
      </c>
      <c r="H205" s="85" t="str">
        <f>IF(OR(ISBLANK('!'!N209),ISERROR('!'!N209)),"",'!'!N209)</f>
        <v/>
      </c>
      <c r="I205" s="85" t="str">
        <f>IF(OR(ISBLANK('!'!O209),ISERROR('!'!O209)),"",'!'!O209)</f>
        <v/>
      </c>
      <c r="J205" s="85" t="str">
        <f>IF(OR(ISBLANK('!'!P209),ISERROR('!'!P209)),"",'!'!P209)</f>
        <v/>
      </c>
      <c r="K205" s="85" t="str">
        <f>IF(OR(ISBLANK('!'!Q209),ISERROR('!'!Q209)),"",'!'!Q209)</f>
        <v/>
      </c>
      <c r="L205" s="85" t="str">
        <f>IF(OR(ISBLANK('!'!R209),ISERROR('!'!R209)),"",'!'!R209)</f>
        <v/>
      </c>
      <c r="M205" s="85" t="str">
        <f>IF(OR(ISBLANK('!'!S209),ISERROR('!'!S209)),"",'!'!S209)</f>
        <v/>
      </c>
      <c r="N205" s="85" t="str">
        <f>IF(OR(ISBLANK('!'!T209),ISERROR('!'!T209)),"",'!'!T209)</f>
        <v/>
      </c>
      <c r="O205" s="85" t="str">
        <f>IF(OR(ISBLANK('!'!U209),ISERROR('!'!U209)),"",'!'!U209)</f>
        <v/>
      </c>
      <c r="P205" s="85" t="str">
        <f>IF(OR(ISBLANK('!'!V209),ISERROR('!'!V209)),"",'!'!V209)</f>
        <v/>
      </c>
      <c r="Q205" s="85" t="str">
        <f>IF(OR(ISBLANK('!'!W209),ISERROR('!'!W209)),"",'!'!W209)</f>
        <v/>
      </c>
      <c r="U205" s="85" t="str">
        <f>IF(OR(ISBLANK('!'!AA209),ISERROR('!'!AA209)),"",'!'!AA209)</f>
        <v/>
      </c>
      <c r="V205" s="85" t="str">
        <f>IF(OR(ISBLANK('!'!AB209),ISERROR('!'!AB209)),"",'!'!AB209)</f>
        <v/>
      </c>
      <c r="W205" s="85" t="str">
        <f>IF(OR(ISBLANK('!'!AC209),ISERROR('!'!AC209)),"",'!'!AC209)</f>
        <v/>
      </c>
      <c r="X205" s="85" t="str">
        <f>IF(OR(ISBLANK('!'!AD209),ISERROR('!'!AD209)),"",'!'!AD209)</f>
        <v/>
      </c>
      <c r="Y205" s="85" t="str">
        <f>IF(OR(ISBLANK('!'!AE209),ISERROR('!'!AE209)),"",'!'!AE209)</f>
        <v/>
      </c>
      <c r="Z205" s="85" t="str">
        <f>IF(OR(ISBLANK('!'!AF209),ISERROR('!'!AF209)),"",'!'!AF209)</f>
        <v/>
      </c>
      <c r="AA205" s="85" t="str">
        <f>IF(OR(ISBLANK('!'!AG209),ISERROR('!'!AG209)),"",'!'!AG209)</f>
        <v/>
      </c>
      <c r="AB205" s="85" t="str">
        <f>IF(OR(ISBLANK('!'!AH209),ISERROR('!'!AH209)),"",'!'!AH209)</f>
        <v/>
      </c>
      <c r="AC205" s="85" t="str">
        <f>IF(OR(ISBLANK('!'!AI209),ISERROR('!'!AI209)),"",'!'!AI209)</f>
        <v/>
      </c>
      <c r="AD205" s="85" t="str">
        <f>IF(OR(ISBLANK('!'!AJ209),ISERROR('!'!AJ209)),"",'!'!AJ209)</f>
        <v/>
      </c>
      <c r="AE205" s="85" t="str">
        <f>IF(OR(ISBLANK('!'!AK209),ISERROR('!'!AK209)),"",'!'!AK209)</f>
        <v/>
      </c>
      <c r="AF205" s="85" t="str">
        <f>IF(OR(ISBLANK('!'!AL209),ISERROR('!'!AL209)),"",'!'!AL209)</f>
        <v/>
      </c>
    </row>
    <row r="206" spans="1:32" x14ac:dyDescent="0.2">
      <c r="A206" s="85" t="str">
        <f>IF(OR(ISBLANK('!'!A210),ISERROR('!'!A210)),"",'!'!A210)</f>
        <v/>
      </c>
      <c r="B206" s="85" t="str">
        <f>IF(OR(ISBLANK('!'!B210),ISERROR('!'!B210)),"",'!'!B210)</f>
        <v/>
      </c>
      <c r="C206" s="85" t="str">
        <f>IF(OR(ISBLANK('!'!C210),ISERROR('!'!C210)),"",'!'!C210)</f>
        <v/>
      </c>
      <c r="D206" s="85" t="str">
        <f>IF(OR(ISBLANK('!'!D210),ISERROR('!'!D210)),"",'!'!D210)</f>
        <v/>
      </c>
      <c r="G206" s="221" t="str">
        <f>IF(OR(ISBLANK('!'!M210),ISERROR('!'!M210)),"",'!'!M210)</f>
        <v/>
      </c>
      <c r="H206" s="85" t="str">
        <f>IF(OR(ISBLANK('!'!N210),ISERROR('!'!N210)),"",'!'!N210)</f>
        <v/>
      </c>
      <c r="I206" s="85" t="str">
        <f>IF(OR(ISBLANK('!'!O210),ISERROR('!'!O210)),"",'!'!O210)</f>
        <v/>
      </c>
      <c r="J206" s="85" t="str">
        <f>IF(OR(ISBLANK('!'!P210),ISERROR('!'!P210)),"",'!'!P210)</f>
        <v/>
      </c>
      <c r="K206" s="85" t="str">
        <f>IF(OR(ISBLANK('!'!Q210),ISERROR('!'!Q210)),"",'!'!Q210)</f>
        <v/>
      </c>
      <c r="L206" s="85" t="str">
        <f>IF(OR(ISBLANK('!'!R210),ISERROR('!'!R210)),"",'!'!R210)</f>
        <v/>
      </c>
      <c r="M206" s="85" t="str">
        <f>IF(OR(ISBLANK('!'!S210),ISERROR('!'!S210)),"",'!'!S210)</f>
        <v/>
      </c>
      <c r="N206" s="85" t="str">
        <f>IF(OR(ISBLANK('!'!T210),ISERROR('!'!T210)),"",'!'!T210)</f>
        <v/>
      </c>
      <c r="O206" s="85" t="str">
        <f>IF(OR(ISBLANK('!'!U210),ISERROR('!'!U210)),"",'!'!U210)</f>
        <v/>
      </c>
      <c r="P206" s="85" t="str">
        <f>IF(OR(ISBLANK('!'!V210),ISERROR('!'!V210)),"",'!'!V210)</f>
        <v/>
      </c>
      <c r="Q206" s="85" t="str">
        <f>IF(OR(ISBLANK('!'!W210),ISERROR('!'!W210)),"",'!'!W210)</f>
        <v/>
      </c>
      <c r="U206" s="85" t="str">
        <f>IF(OR(ISBLANK('!'!AA210),ISERROR('!'!AA210)),"",'!'!AA210)</f>
        <v/>
      </c>
      <c r="V206" s="85" t="str">
        <f>IF(OR(ISBLANK('!'!AB210),ISERROR('!'!AB210)),"",'!'!AB210)</f>
        <v/>
      </c>
      <c r="W206" s="85" t="str">
        <f>IF(OR(ISBLANK('!'!AC210),ISERROR('!'!AC210)),"",'!'!AC210)</f>
        <v/>
      </c>
      <c r="X206" s="85" t="str">
        <f>IF(OR(ISBLANK('!'!AD210),ISERROR('!'!AD210)),"",'!'!AD210)</f>
        <v/>
      </c>
      <c r="Y206" s="85" t="str">
        <f>IF(OR(ISBLANK('!'!AE210),ISERROR('!'!AE210)),"",'!'!AE210)</f>
        <v/>
      </c>
      <c r="Z206" s="85" t="str">
        <f>IF(OR(ISBLANK('!'!AF210),ISERROR('!'!AF210)),"",'!'!AF210)</f>
        <v/>
      </c>
      <c r="AA206" s="85" t="str">
        <f>IF(OR(ISBLANK('!'!AG210),ISERROR('!'!AG210)),"",'!'!AG210)</f>
        <v/>
      </c>
      <c r="AB206" s="85" t="str">
        <f>IF(OR(ISBLANK('!'!AH210),ISERROR('!'!AH210)),"",'!'!AH210)</f>
        <v/>
      </c>
      <c r="AC206" s="85" t="str">
        <f>IF(OR(ISBLANK('!'!AI210),ISERROR('!'!AI210)),"",'!'!AI210)</f>
        <v/>
      </c>
      <c r="AD206" s="85" t="str">
        <f>IF(OR(ISBLANK('!'!AJ210),ISERROR('!'!AJ210)),"",'!'!AJ210)</f>
        <v/>
      </c>
      <c r="AE206" s="85" t="str">
        <f>IF(OR(ISBLANK('!'!AK210),ISERROR('!'!AK210)),"",'!'!AK210)</f>
        <v/>
      </c>
      <c r="AF206" s="85" t="str">
        <f>IF(OR(ISBLANK('!'!AL210),ISERROR('!'!AL210)),"",'!'!AL210)</f>
        <v/>
      </c>
    </row>
    <row r="207" spans="1:32" x14ac:dyDescent="0.2">
      <c r="A207" s="85" t="str">
        <f>IF(OR(ISBLANK('!'!A211),ISERROR('!'!A211)),"",'!'!A211)</f>
        <v/>
      </c>
      <c r="B207" s="85" t="str">
        <f>IF(OR(ISBLANK('!'!B211),ISERROR('!'!B211)),"",'!'!B211)</f>
        <v/>
      </c>
      <c r="C207" s="85" t="str">
        <f>IF(OR(ISBLANK('!'!C211),ISERROR('!'!C211)),"",'!'!C211)</f>
        <v/>
      </c>
      <c r="D207" s="85" t="str">
        <f>IF(OR(ISBLANK('!'!D211),ISERROR('!'!D211)),"",'!'!D211)</f>
        <v/>
      </c>
      <c r="G207" s="221" t="str">
        <f>IF(OR(ISBLANK('!'!M211),ISERROR('!'!M211)),"",'!'!M211)</f>
        <v/>
      </c>
      <c r="H207" s="85" t="str">
        <f>IF(OR(ISBLANK('!'!N211),ISERROR('!'!N211)),"",'!'!N211)</f>
        <v/>
      </c>
      <c r="I207" s="85" t="str">
        <f>IF(OR(ISBLANK('!'!O211),ISERROR('!'!O211)),"",'!'!O211)</f>
        <v/>
      </c>
      <c r="J207" s="85" t="str">
        <f>IF(OR(ISBLANK('!'!P211),ISERROR('!'!P211)),"",'!'!P211)</f>
        <v/>
      </c>
      <c r="K207" s="85" t="str">
        <f>IF(OR(ISBLANK('!'!Q211),ISERROR('!'!Q211)),"",'!'!Q211)</f>
        <v/>
      </c>
      <c r="L207" s="85" t="str">
        <f>IF(OR(ISBLANK('!'!R211),ISERROR('!'!R211)),"",'!'!R211)</f>
        <v/>
      </c>
      <c r="M207" s="85" t="str">
        <f>IF(OR(ISBLANK('!'!S211),ISERROR('!'!S211)),"",'!'!S211)</f>
        <v/>
      </c>
      <c r="N207" s="85" t="str">
        <f>IF(OR(ISBLANK('!'!T211),ISERROR('!'!T211)),"",'!'!T211)</f>
        <v/>
      </c>
      <c r="O207" s="85" t="str">
        <f>IF(OR(ISBLANK('!'!U211),ISERROR('!'!U211)),"",'!'!U211)</f>
        <v/>
      </c>
      <c r="P207" s="85" t="str">
        <f>IF(OR(ISBLANK('!'!V211),ISERROR('!'!V211)),"",'!'!V211)</f>
        <v/>
      </c>
      <c r="Q207" s="85" t="str">
        <f>IF(OR(ISBLANK('!'!W211),ISERROR('!'!W211)),"",'!'!W211)</f>
        <v/>
      </c>
      <c r="U207" s="85" t="str">
        <f>IF(OR(ISBLANK('!'!AA211),ISERROR('!'!AA211)),"",'!'!AA211)</f>
        <v/>
      </c>
      <c r="V207" s="85" t="str">
        <f>IF(OR(ISBLANK('!'!AB211),ISERROR('!'!AB211)),"",'!'!AB211)</f>
        <v/>
      </c>
      <c r="W207" s="85" t="str">
        <f>IF(OR(ISBLANK('!'!AC211),ISERROR('!'!AC211)),"",'!'!AC211)</f>
        <v/>
      </c>
      <c r="X207" s="85" t="str">
        <f>IF(OR(ISBLANK('!'!AD211),ISERROR('!'!AD211)),"",'!'!AD211)</f>
        <v/>
      </c>
      <c r="Y207" s="85" t="str">
        <f>IF(OR(ISBLANK('!'!AE211),ISERROR('!'!AE211)),"",'!'!AE211)</f>
        <v/>
      </c>
      <c r="Z207" s="85" t="str">
        <f>IF(OR(ISBLANK('!'!AF211),ISERROR('!'!AF211)),"",'!'!AF211)</f>
        <v/>
      </c>
      <c r="AA207" s="85" t="str">
        <f>IF(OR(ISBLANK('!'!AG211),ISERROR('!'!AG211)),"",'!'!AG211)</f>
        <v/>
      </c>
      <c r="AB207" s="85" t="str">
        <f>IF(OR(ISBLANK('!'!AH211),ISERROR('!'!AH211)),"",'!'!AH211)</f>
        <v/>
      </c>
      <c r="AC207" s="85" t="str">
        <f>IF(OR(ISBLANK('!'!AI211),ISERROR('!'!AI211)),"",'!'!AI211)</f>
        <v/>
      </c>
      <c r="AD207" s="85" t="str">
        <f>IF(OR(ISBLANK('!'!AJ211),ISERROR('!'!AJ211)),"",'!'!AJ211)</f>
        <v/>
      </c>
      <c r="AE207" s="85" t="str">
        <f>IF(OR(ISBLANK('!'!AK211),ISERROR('!'!AK211)),"",'!'!AK211)</f>
        <v/>
      </c>
      <c r="AF207" s="85" t="str">
        <f>IF(OR(ISBLANK('!'!AL211),ISERROR('!'!AL211)),"",'!'!AL211)</f>
        <v/>
      </c>
    </row>
    <row r="208" spans="1:32" x14ac:dyDescent="0.2">
      <c r="A208" s="85" t="str">
        <f>IF(OR(ISBLANK('!'!A212),ISERROR('!'!A212)),"",'!'!A212)</f>
        <v/>
      </c>
      <c r="B208" s="85" t="str">
        <f>IF(OR(ISBLANK('!'!B212),ISERROR('!'!B212)),"",'!'!B212)</f>
        <v/>
      </c>
      <c r="C208" s="85" t="str">
        <f>IF(OR(ISBLANK('!'!C212),ISERROR('!'!C212)),"",'!'!C212)</f>
        <v/>
      </c>
      <c r="D208" s="85" t="str">
        <f>IF(OR(ISBLANK('!'!D212),ISERROR('!'!D212)),"",'!'!D212)</f>
        <v/>
      </c>
      <c r="G208" s="221" t="str">
        <f>IF(OR(ISBLANK('!'!M212),ISERROR('!'!M212)),"",'!'!M212)</f>
        <v/>
      </c>
      <c r="H208" s="85" t="str">
        <f>IF(OR(ISBLANK('!'!N212),ISERROR('!'!N212)),"",'!'!N212)</f>
        <v/>
      </c>
      <c r="I208" s="85" t="str">
        <f>IF(OR(ISBLANK('!'!O212),ISERROR('!'!O212)),"",'!'!O212)</f>
        <v/>
      </c>
      <c r="J208" s="85" t="str">
        <f>IF(OR(ISBLANK('!'!P212),ISERROR('!'!P212)),"",'!'!P212)</f>
        <v/>
      </c>
      <c r="K208" s="85" t="str">
        <f>IF(OR(ISBLANK('!'!Q212),ISERROR('!'!Q212)),"",'!'!Q212)</f>
        <v/>
      </c>
      <c r="L208" s="85" t="str">
        <f>IF(OR(ISBLANK('!'!R212),ISERROR('!'!R212)),"",'!'!R212)</f>
        <v/>
      </c>
      <c r="M208" s="85" t="str">
        <f>IF(OR(ISBLANK('!'!S212),ISERROR('!'!S212)),"",'!'!S212)</f>
        <v/>
      </c>
      <c r="N208" s="85" t="str">
        <f>IF(OR(ISBLANK('!'!T212),ISERROR('!'!T212)),"",'!'!T212)</f>
        <v/>
      </c>
      <c r="O208" s="85" t="str">
        <f>IF(OR(ISBLANK('!'!U212),ISERROR('!'!U212)),"",'!'!U212)</f>
        <v/>
      </c>
      <c r="P208" s="85" t="str">
        <f>IF(OR(ISBLANK('!'!V212),ISERROR('!'!V212)),"",'!'!V212)</f>
        <v/>
      </c>
      <c r="Q208" s="85" t="str">
        <f>IF(OR(ISBLANK('!'!W212),ISERROR('!'!W212)),"",'!'!W212)</f>
        <v/>
      </c>
      <c r="U208" s="85" t="str">
        <f>IF(OR(ISBLANK('!'!AA212),ISERROR('!'!AA212)),"",'!'!AA212)</f>
        <v/>
      </c>
      <c r="V208" s="85" t="str">
        <f>IF(OR(ISBLANK('!'!AB212),ISERROR('!'!AB212)),"",'!'!AB212)</f>
        <v/>
      </c>
      <c r="W208" s="85" t="str">
        <f>IF(OR(ISBLANK('!'!AC212),ISERROR('!'!AC212)),"",'!'!AC212)</f>
        <v/>
      </c>
      <c r="X208" s="85" t="str">
        <f>IF(OR(ISBLANK('!'!AD212),ISERROR('!'!AD212)),"",'!'!AD212)</f>
        <v/>
      </c>
      <c r="Y208" s="85" t="str">
        <f>IF(OR(ISBLANK('!'!AE212),ISERROR('!'!AE212)),"",'!'!AE212)</f>
        <v/>
      </c>
      <c r="Z208" s="85" t="str">
        <f>IF(OR(ISBLANK('!'!AF212),ISERROR('!'!AF212)),"",'!'!AF212)</f>
        <v/>
      </c>
      <c r="AA208" s="85" t="str">
        <f>IF(OR(ISBLANK('!'!AG212),ISERROR('!'!AG212)),"",'!'!AG212)</f>
        <v/>
      </c>
      <c r="AB208" s="85" t="str">
        <f>IF(OR(ISBLANK('!'!AH212),ISERROR('!'!AH212)),"",'!'!AH212)</f>
        <v/>
      </c>
      <c r="AC208" s="85" t="str">
        <f>IF(OR(ISBLANK('!'!AI212),ISERROR('!'!AI212)),"",'!'!AI212)</f>
        <v/>
      </c>
      <c r="AD208" s="85" t="str">
        <f>IF(OR(ISBLANK('!'!AJ212),ISERROR('!'!AJ212)),"",'!'!AJ212)</f>
        <v/>
      </c>
      <c r="AE208" s="85" t="str">
        <f>IF(OR(ISBLANK('!'!AK212),ISERROR('!'!AK212)),"",'!'!AK212)</f>
        <v/>
      </c>
      <c r="AF208" s="85" t="str">
        <f>IF(OR(ISBLANK('!'!AL212),ISERROR('!'!AL212)),"",'!'!AL212)</f>
        <v/>
      </c>
    </row>
    <row r="209" spans="1:32" x14ac:dyDescent="0.2">
      <c r="A209" s="85" t="str">
        <f>IF(OR(ISBLANK('!'!A213),ISERROR('!'!A213)),"",'!'!A213)</f>
        <v/>
      </c>
      <c r="B209" s="85" t="str">
        <f>IF(OR(ISBLANK('!'!B213),ISERROR('!'!B213)),"",'!'!B213)</f>
        <v/>
      </c>
      <c r="C209" s="85" t="str">
        <f>IF(OR(ISBLANK('!'!C213),ISERROR('!'!C213)),"",'!'!C213)</f>
        <v/>
      </c>
      <c r="D209" s="85" t="str">
        <f>IF(OR(ISBLANK('!'!D213),ISERROR('!'!D213)),"",'!'!D213)</f>
        <v/>
      </c>
      <c r="G209" s="221" t="str">
        <f>IF(OR(ISBLANK('!'!M213),ISERROR('!'!M213)),"",'!'!M213)</f>
        <v/>
      </c>
      <c r="H209" s="85" t="str">
        <f>IF(OR(ISBLANK('!'!N213),ISERROR('!'!N213)),"",'!'!N213)</f>
        <v/>
      </c>
      <c r="I209" s="85" t="str">
        <f>IF(OR(ISBLANK('!'!O213),ISERROR('!'!O213)),"",'!'!O213)</f>
        <v/>
      </c>
      <c r="J209" s="85" t="str">
        <f>IF(OR(ISBLANK('!'!P213),ISERROR('!'!P213)),"",'!'!P213)</f>
        <v/>
      </c>
      <c r="K209" s="85" t="str">
        <f>IF(OR(ISBLANK('!'!Q213),ISERROR('!'!Q213)),"",'!'!Q213)</f>
        <v/>
      </c>
      <c r="L209" s="85" t="str">
        <f>IF(OR(ISBLANK('!'!R213),ISERROR('!'!R213)),"",'!'!R213)</f>
        <v/>
      </c>
      <c r="M209" s="85" t="str">
        <f>IF(OR(ISBLANK('!'!S213),ISERROR('!'!S213)),"",'!'!S213)</f>
        <v/>
      </c>
      <c r="N209" s="85" t="str">
        <f>IF(OR(ISBLANK('!'!T213),ISERROR('!'!T213)),"",'!'!T213)</f>
        <v/>
      </c>
      <c r="O209" s="85" t="str">
        <f>IF(OR(ISBLANK('!'!U213),ISERROR('!'!U213)),"",'!'!U213)</f>
        <v/>
      </c>
      <c r="P209" s="85" t="str">
        <f>IF(OR(ISBLANK('!'!V213),ISERROR('!'!V213)),"",'!'!V213)</f>
        <v/>
      </c>
      <c r="Q209" s="85" t="str">
        <f>IF(OR(ISBLANK('!'!W213),ISERROR('!'!W213)),"",'!'!W213)</f>
        <v/>
      </c>
      <c r="U209" s="85" t="str">
        <f>IF(OR(ISBLANK('!'!AA213),ISERROR('!'!AA213)),"",'!'!AA213)</f>
        <v/>
      </c>
      <c r="V209" s="85" t="str">
        <f>IF(OR(ISBLANK('!'!AB213),ISERROR('!'!AB213)),"",'!'!AB213)</f>
        <v/>
      </c>
      <c r="W209" s="85" t="str">
        <f>IF(OR(ISBLANK('!'!AC213),ISERROR('!'!AC213)),"",'!'!AC213)</f>
        <v/>
      </c>
      <c r="X209" s="85" t="str">
        <f>IF(OR(ISBLANK('!'!AD213),ISERROR('!'!AD213)),"",'!'!AD213)</f>
        <v/>
      </c>
      <c r="Y209" s="85" t="str">
        <f>IF(OR(ISBLANK('!'!AE213),ISERROR('!'!AE213)),"",'!'!AE213)</f>
        <v/>
      </c>
      <c r="Z209" s="85" t="str">
        <f>IF(OR(ISBLANK('!'!AF213),ISERROR('!'!AF213)),"",'!'!AF213)</f>
        <v/>
      </c>
      <c r="AA209" s="85" t="str">
        <f>IF(OR(ISBLANK('!'!AG213),ISERROR('!'!AG213)),"",'!'!AG213)</f>
        <v/>
      </c>
      <c r="AB209" s="85" t="str">
        <f>IF(OR(ISBLANK('!'!AH213),ISERROR('!'!AH213)),"",'!'!AH213)</f>
        <v/>
      </c>
      <c r="AC209" s="85" t="str">
        <f>IF(OR(ISBLANK('!'!AI213),ISERROR('!'!AI213)),"",'!'!AI213)</f>
        <v/>
      </c>
      <c r="AD209" s="85" t="str">
        <f>IF(OR(ISBLANK('!'!AJ213),ISERROR('!'!AJ213)),"",'!'!AJ213)</f>
        <v/>
      </c>
      <c r="AE209" s="85" t="str">
        <f>IF(OR(ISBLANK('!'!AK213),ISERROR('!'!AK213)),"",'!'!AK213)</f>
        <v/>
      </c>
      <c r="AF209" s="85" t="str">
        <f>IF(OR(ISBLANK('!'!AL213),ISERROR('!'!AL213)),"",'!'!AL213)</f>
        <v/>
      </c>
    </row>
    <row r="210" spans="1:32" x14ac:dyDescent="0.2">
      <c r="A210" s="85" t="str">
        <f>IF(OR(ISBLANK('!'!A214),ISERROR('!'!A214)),"",'!'!A214)</f>
        <v/>
      </c>
      <c r="B210" s="85" t="str">
        <f>IF(OR(ISBLANK('!'!B214),ISERROR('!'!B214)),"",'!'!B214)</f>
        <v/>
      </c>
      <c r="C210" s="85" t="str">
        <f>IF(OR(ISBLANK('!'!C214),ISERROR('!'!C214)),"",'!'!C214)</f>
        <v/>
      </c>
      <c r="D210" s="85" t="str">
        <f>IF(OR(ISBLANK('!'!D214),ISERROR('!'!D214)),"",'!'!D214)</f>
        <v/>
      </c>
      <c r="G210" s="221" t="str">
        <f>IF(OR(ISBLANK('!'!M214),ISERROR('!'!M214)),"",'!'!M214)</f>
        <v/>
      </c>
      <c r="H210" s="85" t="str">
        <f>IF(OR(ISBLANK('!'!N214),ISERROR('!'!N214)),"",'!'!N214)</f>
        <v/>
      </c>
      <c r="I210" s="85" t="str">
        <f>IF(OR(ISBLANK('!'!O214),ISERROR('!'!O214)),"",'!'!O214)</f>
        <v/>
      </c>
      <c r="J210" s="85" t="str">
        <f>IF(OR(ISBLANK('!'!P214),ISERROR('!'!P214)),"",'!'!P214)</f>
        <v/>
      </c>
      <c r="K210" s="85" t="str">
        <f>IF(OR(ISBLANK('!'!Q214),ISERROR('!'!Q214)),"",'!'!Q214)</f>
        <v/>
      </c>
      <c r="L210" s="85" t="str">
        <f>IF(OR(ISBLANK('!'!R214),ISERROR('!'!R214)),"",'!'!R214)</f>
        <v/>
      </c>
      <c r="M210" s="85" t="str">
        <f>IF(OR(ISBLANK('!'!S214),ISERROR('!'!S214)),"",'!'!S214)</f>
        <v/>
      </c>
      <c r="N210" s="85" t="str">
        <f>IF(OR(ISBLANK('!'!T214),ISERROR('!'!T214)),"",'!'!T214)</f>
        <v/>
      </c>
      <c r="O210" s="85" t="str">
        <f>IF(OR(ISBLANK('!'!U214),ISERROR('!'!U214)),"",'!'!U214)</f>
        <v/>
      </c>
      <c r="P210" s="85" t="str">
        <f>IF(OR(ISBLANK('!'!V214),ISERROR('!'!V214)),"",'!'!V214)</f>
        <v/>
      </c>
      <c r="Q210" s="85" t="str">
        <f>IF(OR(ISBLANK('!'!W214),ISERROR('!'!W214)),"",'!'!W214)</f>
        <v/>
      </c>
      <c r="U210" s="85" t="str">
        <f>IF(OR(ISBLANK('!'!AA214),ISERROR('!'!AA214)),"",'!'!AA214)</f>
        <v/>
      </c>
      <c r="V210" s="85" t="str">
        <f>IF(OR(ISBLANK('!'!AB214),ISERROR('!'!AB214)),"",'!'!AB214)</f>
        <v/>
      </c>
      <c r="W210" s="85" t="str">
        <f>IF(OR(ISBLANK('!'!AC214),ISERROR('!'!AC214)),"",'!'!AC214)</f>
        <v/>
      </c>
      <c r="X210" s="85" t="str">
        <f>IF(OR(ISBLANK('!'!AD214),ISERROR('!'!AD214)),"",'!'!AD214)</f>
        <v/>
      </c>
      <c r="Y210" s="85" t="str">
        <f>IF(OR(ISBLANK('!'!AE214),ISERROR('!'!AE214)),"",'!'!AE214)</f>
        <v/>
      </c>
      <c r="Z210" s="85" t="str">
        <f>IF(OR(ISBLANK('!'!AF214),ISERROR('!'!AF214)),"",'!'!AF214)</f>
        <v/>
      </c>
      <c r="AA210" s="85" t="str">
        <f>IF(OR(ISBLANK('!'!AG214),ISERROR('!'!AG214)),"",'!'!AG214)</f>
        <v/>
      </c>
      <c r="AB210" s="85" t="str">
        <f>IF(OR(ISBLANK('!'!AH214),ISERROR('!'!AH214)),"",'!'!AH214)</f>
        <v/>
      </c>
      <c r="AC210" s="85" t="str">
        <f>IF(OR(ISBLANK('!'!AI214),ISERROR('!'!AI214)),"",'!'!AI214)</f>
        <v/>
      </c>
      <c r="AD210" s="85" t="str">
        <f>IF(OR(ISBLANK('!'!AJ214),ISERROR('!'!AJ214)),"",'!'!AJ214)</f>
        <v/>
      </c>
      <c r="AE210" s="85" t="str">
        <f>IF(OR(ISBLANK('!'!AK214),ISERROR('!'!AK214)),"",'!'!AK214)</f>
        <v/>
      </c>
      <c r="AF210" s="85" t="str">
        <f>IF(OR(ISBLANK('!'!AL214),ISERROR('!'!AL214)),"",'!'!AL214)</f>
        <v/>
      </c>
    </row>
    <row r="211" spans="1:32" x14ac:dyDescent="0.2">
      <c r="A211" s="85" t="str">
        <f>IF(OR(ISBLANK('!'!A215),ISERROR('!'!A215)),"",'!'!A215)</f>
        <v/>
      </c>
      <c r="B211" s="85" t="str">
        <f>IF(OR(ISBLANK('!'!B215),ISERROR('!'!B215)),"",'!'!B215)</f>
        <v/>
      </c>
      <c r="C211" s="85" t="str">
        <f>IF(OR(ISBLANK('!'!C215),ISERROR('!'!C215)),"",'!'!C215)</f>
        <v/>
      </c>
      <c r="D211" s="85" t="str">
        <f>IF(OR(ISBLANK('!'!D215),ISERROR('!'!D215)),"",'!'!D215)</f>
        <v/>
      </c>
      <c r="G211" s="221" t="str">
        <f>IF(OR(ISBLANK('!'!M215),ISERROR('!'!M215)),"",'!'!M215)</f>
        <v/>
      </c>
      <c r="H211" s="85" t="str">
        <f>IF(OR(ISBLANK('!'!N215),ISERROR('!'!N215)),"",'!'!N215)</f>
        <v/>
      </c>
      <c r="I211" s="85" t="str">
        <f>IF(OR(ISBLANK('!'!O215),ISERROR('!'!O215)),"",'!'!O215)</f>
        <v/>
      </c>
      <c r="J211" s="85" t="str">
        <f>IF(OR(ISBLANK('!'!P215),ISERROR('!'!P215)),"",'!'!P215)</f>
        <v/>
      </c>
      <c r="K211" s="85" t="str">
        <f>IF(OR(ISBLANK('!'!Q215),ISERROR('!'!Q215)),"",'!'!Q215)</f>
        <v/>
      </c>
      <c r="L211" s="85" t="str">
        <f>IF(OR(ISBLANK('!'!R215),ISERROR('!'!R215)),"",'!'!R215)</f>
        <v/>
      </c>
      <c r="M211" s="85" t="str">
        <f>IF(OR(ISBLANK('!'!S215),ISERROR('!'!S215)),"",'!'!S215)</f>
        <v/>
      </c>
      <c r="N211" s="85" t="str">
        <f>IF(OR(ISBLANK('!'!T215),ISERROR('!'!T215)),"",'!'!T215)</f>
        <v/>
      </c>
      <c r="O211" s="85" t="str">
        <f>IF(OR(ISBLANK('!'!U215),ISERROR('!'!U215)),"",'!'!U215)</f>
        <v/>
      </c>
      <c r="P211" s="85" t="str">
        <f>IF(OR(ISBLANK('!'!V215),ISERROR('!'!V215)),"",'!'!V215)</f>
        <v/>
      </c>
      <c r="Q211" s="85" t="str">
        <f>IF(OR(ISBLANK('!'!W215),ISERROR('!'!W215)),"",'!'!W215)</f>
        <v/>
      </c>
      <c r="U211" s="85" t="str">
        <f>IF(OR(ISBLANK('!'!AA215),ISERROR('!'!AA215)),"",'!'!AA215)</f>
        <v/>
      </c>
      <c r="V211" s="85" t="str">
        <f>IF(OR(ISBLANK('!'!AB215),ISERROR('!'!AB215)),"",'!'!AB215)</f>
        <v/>
      </c>
      <c r="W211" s="85" t="str">
        <f>IF(OR(ISBLANK('!'!AC215),ISERROR('!'!AC215)),"",'!'!AC215)</f>
        <v/>
      </c>
      <c r="X211" s="85" t="str">
        <f>IF(OR(ISBLANK('!'!AD215),ISERROR('!'!AD215)),"",'!'!AD215)</f>
        <v/>
      </c>
      <c r="Y211" s="85" t="str">
        <f>IF(OR(ISBLANK('!'!AE215),ISERROR('!'!AE215)),"",'!'!AE215)</f>
        <v/>
      </c>
      <c r="Z211" s="85" t="str">
        <f>IF(OR(ISBLANK('!'!AF215),ISERROR('!'!AF215)),"",'!'!AF215)</f>
        <v/>
      </c>
      <c r="AA211" s="85" t="str">
        <f>IF(OR(ISBLANK('!'!AG215),ISERROR('!'!AG215)),"",'!'!AG215)</f>
        <v/>
      </c>
      <c r="AB211" s="85" t="str">
        <f>IF(OR(ISBLANK('!'!AH215),ISERROR('!'!AH215)),"",'!'!AH215)</f>
        <v/>
      </c>
      <c r="AC211" s="85" t="str">
        <f>IF(OR(ISBLANK('!'!AI215),ISERROR('!'!AI215)),"",'!'!AI215)</f>
        <v/>
      </c>
      <c r="AD211" s="85" t="str">
        <f>IF(OR(ISBLANK('!'!AJ215),ISERROR('!'!AJ215)),"",'!'!AJ215)</f>
        <v/>
      </c>
      <c r="AE211" s="85" t="str">
        <f>IF(OR(ISBLANK('!'!AK215),ISERROR('!'!AK215)),"",'!'!AK215)</f>
        <v/>
      </c>
      <c r="AF211" s="85" t="str">
        <f>IF(OR(ISBLANK('!'!AL215),ISERROR('!'!AL215)),"",'!'!AL215)</f>
        <v/>
      </c>
    </row>
    <row r="212" spans="1:32" x14ac:dyDescent="0.2">
      <c r="A212" s="85" t="str">
        <f>IF(OR(ISBLANK('!'!A216),ISERROR('!'!A216)),"",'!'!A216)</f>
        <v/>
      </c>
      <c r="B212" s="85" t="str">
        <f>IF(OR(ISBLANK('!'!B216),ISERROR('!'!B216)),"",'!'!B216)</f>
        <v/>
      </c>
      <c r="C212" s="85" t="str">
        <f>IF(OR(ISBLANK('!'!C216),ISERROR('!'!C216)),"",'!'!C216)</f>
        <v/>
      </c>
      <c r="D212" s="85" t="str">
        <f>IF(OR(ISBLANK('!'!D216),ISERROR('!'!D216)),"",'!'!D216)</f>
        <v/>
      </c>
      <c r="G212" s="221" t="str">
        <f>IF(OR(ISBLANK('!'!M216),ISERROR('!'!M216)),"",'!'!M216)</f>
        <v/>
      </c>
      <c r="H212" s="85" t="str">
        <f>IF(OR(ISBLANK('!'!N216),ISERROR('!'!N216)),"",'!'!N216)</f>
        <v/>
      </c>
      <c r="I212" s="85" t="str">
        <f>IF(OR(ISBLANK('!'!O216),ISERROR('!'!O216)),"",'!'!O216)</f>
        <v/>
      </c>
      <c r="J212" s="85" t="str">
        <f>IF(OR(ISBLANK('!'!P216),ISERROR('!'!P216)),"",'!'!P216)</f>
        <v/>
      </c>
      <c r="K212" s="85" t="str">
        <f>IF(OR(ISBLANK('!'!Q216),ISERROR('!'!Q216)),"",'!'!Q216)</f>
        <v/>
      </c>
      <c r="L212" s="85" t="str">
        <f>IF(OR(ISBLANK('!'!R216),ISERROR('!'!R216)),"",'!'!R216)</f>
        <v/>
      </c>
      <c r="M212" s="85" t="str">
        <f>IF(OR(ISBLANK('!'!S216),ISERROR('!'!S216)),"",'!'!S216)</f>
        <v/>
      </c>
      <c r="N212" s="85" t="str">
        <f>IF(OR(ISBLANK('!'!T216),ISERROR('!'!T216)),"",'!'!T216)</f>
        <v/>
      </c>
      <c r="O212" s="85" t="str">
        <f>IF(OR(ISBLANK('!'!U216),ISERROR('!'!U216)),"",'!'!U216)</f>
        <v/>
      </c>
      <c r="P212" s="85" t="str">
        <f>IF(OR(ISBLANK('!'!V216),ISERROR('!'!V216)),"",'!'!V216)</f>
        <v/>
      </c>
      <c r="Q212" s="85" t="str">
        <f>IF(OR(ISBLANK('!'!W216),ISERROR('!'!W216)),"",'!'!W216)</f>
        <v/>
      </c>
      <c r="U212" s="85" t="str">
        <f>IF(OR(ISBLANK('!'!AA216),ISERROR('!'!AA216)),"",'!'!AA216)</f>
        <v/>
      </c>
      <c r="V212" s="85" t="str">
        <f>IF(OR(ISBLANK('!'!AB216),ISERROR('!'!AB216)),"",'!'!AB216)</f>
        <v/>
      </c>
      <c r="W212" s="85" t="str">
        <f>IF(OR(ISBLANK('!'!AC216),ISERROR('!'!AC216)),"",'!'!AC216)</f>
        <v/>
      </c>
      <c r="X212" s="85" t="str">
        <f>IF(OR(ISBLANK('!'!AD216),ISERROR('!'!AD216)),"",'!'!AD216)</f>
        <v/>
      </c>
      <c r="Y212" s="85" t="str">
        <f>IF(OR(ISBLANK('!'!AE216),ISERROR('!'!AE216)),"",'!'!AE216)</f>
        <v/>
      </c>
      <c r="Z212" s="85" t="str">
        <f>IF(OR(ISBLANK('!'!AF216),ISERROR('!'!AF216)),"",'!'!AF216)</f>
        <v/>
      </c>
      <c r="AA212" s="85" t="str">
        <f>IF(OR(ISBLANK('!'!AG216),ISERROR('!'!AG216)),"",'!'!AG216)</f>
        <v/>
      </c>
      <c r="AB212" s="85" t="str">
        <f>IF(OR(ISBLANK('!'!AH216),ISERROR('!'!AH216)),"",'!'!AH216)</f>
        <v/>
      </c>
      <c r="AC212" s="85" t="str">
        <f>IF(OR(ISBLANK('!'!AI216),ISERROR('!'!AI216)),"",'!'!AI216)</f>
        <v/>
      </c>
      <c r="AD212" s="85" t="str">
        <f>IF(OR(ISBLANK('!'!AJ216),ISERROR('!'!AJ216)),"",'!'!AJ216)</f>
        <v/>
      </c>
      <c r="AE212" s="85" t="str">
        <f>IF(OR(ISBLANK('!'!AK216),ISERROR('!'!AK216)),"",'!'!AK216)</f>
        <v/>
      </c>
      <c r="AF212" s="85" t="str">
        <f>IF(OR(ISBLANK('!'!AL216),ISERROR('!'!AL216)),"",'!'!AL216)</f>
        <v/>
      </c>
    </row>
    <row r="213" spans="1:32" x14ac:dyDescent="0.2">
      <c r="A213" s="85" t="str">
        <f>IF(OR(ISBLANK('!'!A217),ISERROR('!'!A217)),"",'!'!A217)</f>
        <v/>
      </c>
      <c r="B213" s="85" t="str">
        <f>IF(OR(ISBLANK('!'!B217),ISERROR('!'!B217)),"",'!'!B217)</f>
        <v/>
      </c>
      <c r="C213" s="85" t="str">
        <f>IF(OR(ISBLANK('!'!C217),ISERROR('!'!C217)),"",'!'!C217)</f>
        <v/>
      </c>
      <c r="D213" s="85" t="str">
        <f>IF(OR(ISBLANK('!'!D217),ISERROR('!'!D217)),"",'!'!D217)</f>
        <v/>
      </c>
      <c r="G213" s="221" t="str">
        <f>IF(OR(ISBLANK('!'!M217),ISERROR('!'!M217)),"",'!'!M217)</f>
        <v/>
      </c>
      <c r="H213" s="85" t="str">
        <f>IF(OR(ISBLANK('!'!N217),ISERROR('!'!N217)),"",'!'!N217)</f>
        <v/>
      </c>
      <c r="I213" s="85" t="str">
        <f>IF(OR(ISBLANK('!'!O217),ISERROR('!'!O217)),"",'!'!O217)</f>
        <v/>
      </c>
      <c r="J213" s="85" t="str">
        <f>IF(OR(ISBLANK('!'!P217),ISERROR('!'!P217)),"",'!'!P217)</f>
        <v/>
      </c>
      <c r="K213" s="85" t="str">
        <f>IF(OR(ISBLANK('!'!Q217),ISERROR('!'!Q217)),"",'!'!Q217)</f>
        <v/>
      </c>
      <c r="L213" s="85" t="str">
        <f>IF(OR(ISBLANK('!'!R217),ISERROR('!'!R217)),"",'!'!R217)</f>
        <v/>
      </c>
      <c r="M213" s="85" t="str">
        <f>IF(OR(ISBLANK('!'!S217),ISERROR('!'!S217)),"",'!'!S217)</f>
        <v/>
      </c>
      <c r="N213" s="85" t="str">
        <f>IF(OR(ISBLANK('!'!T217),ISERROR('!'!T217)),"",'!'!T217)</f>
        <v/>
      </c>
      <c r="O213" s="85" t="str">
        <f>IF(OR(ISBLANK('!'!U217),ISERROR('!'!U217)),"",'!'!U217)</f>
        <v/>
      </c>
      <c r="P213" s="85" t="str">
        <f>IF(OR(ISBLANK('!'!V217),ISERROR('!'!V217)),"",'!'!V217)</f>
        <v/>
      </c>
      <c r="Q213" s="85" t="str">
        <f>IF(OR(ISBLANK('!'!W217),ISERROR('!'!W217)),"",'!'!W217)</f>
        <v/>
      </c>
      <c r="U213" s="85" t="str">
        <f>IF(OR(ISBLANK('!'!AA217),ISERROR('!'!AA217)),"",'!'!AA217)</f>
        <v/>
      </c>
      <c r="V213" s="85" t="str">
        <f>IF(OR(ISBLANK('!'!AB217),ISERROR('!'!AB217)),"",'!'!AB217)</f>
        <v/>
      </c>
      <c r="W213" s="85" t="str">
        <f>IF(OR(ISBLANK('!'!AC217),ISERROR('!'!AC217)),"",'!'!AC217)</f>
        <v/>
      </c>
      <c r="X213" s="85" t="str">
        <f>IF(OR(ISBLANK('!'!AD217),ISERROR('!'!AD217)),"",'!'!AD217)</f>
        <v/>
      </c>
      <c r="Y213" s="85" t="str">
        <f>IF(OR(ISBLANK('!'!AE217),ISERROR('!'!AE217)),"",'!'!AE217)</f>
        <v/>
      </c>
      <c r="Z213" s="85" t="str">
        <f>IF(OR(ISBLANK('!'!AF217),ISERROR('!'!AF217)),"",'!'!AF217)</f>
        <v/>
      </c>
      <c r="AA213" s="85" t="str">
        <f>IF(OR(ISBLANK('!'!AG217),ISERROR('!'!AG217)),"",'!'!AG217)</f>
        <v/>
      </c>
      <c r="AB213" s="85" t="str">
        <f>IF(OR(ISBLANK('!'!AH217),ISERROR('!'!AH217)),"",'!'!AH217)</f>
        <v/>
      </c>
      <c r="AC213" s="85" t="str">
        <f>IF(OR(ISBLANK('!'!AI217),ISERROR('!'!AI217)),"",'!'!AI217)</f>
        <v/>
      </c>
      <c r="AD213" s="85" t="str">
        <f>IF(OR(ISBLANK('!'!AJ217),ISERROR('!'!AJ217)),"",'!'!AJ217)</f>
        <v/>
      </c>
      <c r="AE213" s="85" t="str">
        <f>IF(OR(ISBLANK('!'!AK217),ISERROR('!'!AK217)),"",'!'!AK217)</f>
        <v/>
      </c>
      <c r="AF213" s="85" t="str">
        <f>IF(OR(ISBLANK('!'!AL217),ISERROR('!'!AL217)),"",'!'!AL217)</f>
        <v/>
      </c>
    </row>
    <row r="214" spans="1:32" x14ac:dyDescent="0.2">
      <c r="A214" s="85" t="str">
        <f>IF(OR(ISBLANK('!'!A218),ISERROR('!'!A218)),"",'!'!A218)</f>
        <v/>
      </c>
      <c r="B214" s="85" t="str">
        <f>IF(OR(ISBLANK('!'!B218),ISERROR('!'!B218)),"",'!'!B218)</f>
        <v/>
      </c>
      <c r="C214" s="85" t="str">
        <f>IF(OR(ISBLANK('!'!C218),ISERROR('!'!C218)),"",'!'!C218)</f>
        <v/>
      </c>
      <c r="D214" s="85" t="str">
        <f>IF(OR(ISBLANK('!'!D218),ISERROR('!'!D218)),"",'!'!D218)</f>
        <v/>
      </c>
      <c r="G214" s="221" t="str">
        <f>IF(OR(ISBLANK('!'!M218),ISERROR('!'!M218)),"",'!'!M218)</f>
        <v/>
      </c>
      <c r="H214" s="85" t="str">
        <f>IF(OR(ISBLANK('!'!N218),ISERROR('!'!N218)),"",'!'!N218)</f>
        <v/>
      </c>
      <c r="I214" s="85" t="str">
        <f>IF(OR(ISBLANK('!'!O218),ISERROR('!'!O218)),"",'!'!O218)</f>
        <v/>
      </c>
      <c r="J214" s="85" t="str">
        <f>IF(OR(ISBLANK('!'!P218),ISERROR('!'!P218)),"",'!'!P218)</f>
        <v/>
      </c>
      <c r="K214" s="85" t="str">
        <f>IF(OR(ISBLANK('!'!Q218),ISERROR('!'!Q218)),"",'!'!Q218)</f>
        <v/>
      </c>
      <c r="L214" s="85" t="str">
        <f>IF(OR(ISBLANK('!'!R218),ISERROR('!'!R218)),"",'!'!R218)</f>
        <v/>
      </c>
      <c r="M214" s="85" t="str">
        <f>IF(OR(ISBLANK('!'!S218),ISERROR('!'!S218)),"",'!'!S218)</f>
        <v/>
      </c>
      <c r="N214" s="85" t="str">
        <f>IF(OR(ISBLANK('!'!T218),ISERROR('!'!T218)),"",'!'!T218)</f>
        <v/>
      </c>
      <c r="O214" s="85" t="str">
        <f>IF(OR(ISBLANK('!'!U218),ISERROR('!'!U218)),"",'!'!U218)</f>
        <v/>
      </c>
      <c r="P214" s="85" t="str">
        <f>IF(OR(ISBLANK('!'!V218),ISERROR('!'!V218)),"",'!'!V218)</f>
        <v/>
      </c>
      <c r="Q214" s="85" t="str">
        <f>IF(OR(ISBLANK('!'!W218),ISERROR('!'!W218)),"",'!'!W218)</f>
        <v/>
      </c>
      <c r="U214" s="85" t="str">
        <f>IF(OR(ISBLANK('!'!AA218),ISERROR('!'!AA218)),"",'!'!AA218)</f>
        <v/>
      </c>
      <c r="V214" s="85" t="str">
        <f>IF(OR(ISBLANK('!'!AB218),ISERROR('!'!AB218)),"",'!'!AB218)</f>
        <v/>
      </c>
      <c r="W214" s="85" t="str">
        <f>IF(OR(ISBLANK('!'!AC218),ISERROR('!'!AC218)),"",'!'!AC218)</f>
        <v/>
      </c>
      <c r="X214" s="85" t="str">
        <f>IF(OR(ISBLANK('!'!AD218),ISERROR('!'!AD218)),"",'!'!AD218)</f>
        <v/>
      </c>
      <c r="Y214" s="85" t="str">
        <f>IF(OR(ISBLANK('!'!AE218),ISERROR('!'!AE218)),"",'!'!AE218)</f>
        <v/>
      </c>
      <c r="Z214" s="85" t="str">
        <f>IF(OR(ISBLANK('!'!AF218),ISERROR('!'!AF218)),"",'!'!AF218)</f>
        <v/>
      </c>
      <c r="AA214" s="85" t="str">
        <f>IF(OR(ISBLANK('!'!AG218),ISERROR('!'!AG218)),"",'!'!AG218)</f>
        <v/>
      </c>
      <c r="AB214" s="85" t="str">
        <f>IF(OR(ISBLANK('!'!AH218),ISERROR('!'!AH218)),"",'!'!AH218)</f>
        <v/>
      </c>
      <c r="AC214" s="85" t="str">
        <f>IF(OR(ISBLANK('!'!AI218),ISERROR('!'!AI218)),"",'!'!AI218)</f>
        <v/>
      </c>
      <c r="AD214" s="85" t="str">
        <f>IF(OR(ISBLANK('!'!AJ218),ISERROR('!'!AJ218)),"",'!'!AJ218)</f>
        <v/>
      </c>
      <c r="AE214" s="85" t="str">
        <f>IF(OR(ISBLANK('!'!AK218),ISERROR('!'!AK218)),"",'!'!AK218)</f>
        <v/>
      </c>
      <c r="AF214" s="85" t="str">
        <f>IF(OR(ISBLANK('!'!AL218),ISERROR('!'!AL218)),"",'!'!AL218)</f>
        <v/>
      </c>
    </row>
    <row r="215" spans="1:32" x14ac:dyDescent="0.2">
      <c r="A215" s="85" t="str">
        <f>IF(OR(ISBLANK('!'!A219),ISERROR('!'!A219)),"",'!'!A219)</f>
        <v/>
      </c>
      <c r="B215" s="85" t="str">
        <f>IF(OR(ISBLANK('!'!B219),ISERROR('!'!B219)),"",'!'!B219)</f>
        <v/>
      </c>
      <c r="C215" s="85" t="str">
        <f>IF(OR(ISBLANK('!'!C219),ISERROR('!'!C219)),"",'!'!C219)</f>
        <v/>
      </c>
      <c r="D215" s="85" t="str">
        <f>IF(OR(ISBLANK('!'!D219),ISERROR('!'!D219)),"",'!'!D219)</f>
        <v/>
      </c>
      <c r="G215" s="221" t="str">
        <f>IF(OR(ISBLANK('!'!M219),ISERROR('!'!M219)),"",'!'!M219)</f>
        <v/>
      </c>
      <c r="H215" s="85" t="str">
        <f>IF(OR(ISBLANK('!'!N219),ISERROR('!'!N219)),"",'!'!N219)</f>
        <v/>
      </c>
      <c r="I215" s="85" t="str">
        <f>IF(OR(ISBLANK('!'!O219),ISERROR('!'!O219)),"",'!'!O219)</f>
        <v/>
      </c>
      <c r="J215" s="85" t="str">
        <f>IF(OR(ISBLANK('!'!P219),ISERROR('!'!P219)),"",'!'!P219)</f>
        <v/>
      </c>
      <c r="K215" s="85" t="str">
        <f>IF(OR(ISBLANK('!'!Q219),ISERROR('!'!Q219)),"",'!'!Q219)</f>
        <v/>
      </c>
      <c r="L215" s="85" t="str">
        <f>IF(OR(ISBLANK('!'!R219),ISERROR('!'!R219)),"",'!'!R219)</f>
        <v/>
      </c>
      <c r="M215" s="85" t="str">
        <f>IF(OR(ISBLANK('!'!S219),ISERROR('!'!S219)),"",'!'!S219)</f>
        <v/>
      </c>
      <c r="N215" s="85" t="str">
        <f>IF(OR(ISBLANK('!'!T219),ISERROR('!'!T219)),"",'!'!T219)</f>
        <v/>
      </c>
      <c r="O215" s="85" t="str">
        <f>IF(OR(ISBLANK('!'!U219),ISERROR('!'!U219)),"",'!'!U219)</f>
        <v/>
      </c>
      <c r="P215" s="85" t="str">
        <f>IF(OR(ISBLANK('!'!V219),ISERROR('!'!V219)),"",'!'!V219)</f>
        <v/>
      </c>
      <c r="Q215" s="85" t="str">
        <f>IF(OR(ISBLANK('!'!W219),ISERROR('!'!W219)),"",'!'!W219)</f>
        <v/>
      </c>
      <c r="U215" s="85" t="str">
        <f>IF(OR(ISBLANK('!'!AA219),ISERROR('!'!AA219)),"",'!'!AA219)</f>
        <v/>
      </c>
      <c r="V215" s="85" t="str">
        <f>IF(OR(ISBLANK('!'!AB219),ISERROR('!'!AB219)),"",'!'!AB219)</f>
        <v/>
      </c>
      <c r="W215" s="85" t="str">
        <f>IF(OR(ISBLANK('!'!AC219),ISERROR('!'!AC219)),"",'!'!AC219)</f>
        <v/>
      </c>
      <c r="X215" s="85" t="str">
        <f>IF(OR(ISBLANK('!'!AD219),ISERROR('!'!AD219)),"",'!'!AD219)</f>
        <v/>
      </c>
      <c r="Y215" s="85" t="str">
        <f>IF(OR(ISBLANK('!'!AE219),ISERROR('!'!AE219)),"",'!'!AE219)</f>
        <v/>
      </c>
      <c r="Z215" s="85" t="str">
        <f>IF(OR(ISBLANK('!'!AF219),ISERROR('!'!AF219)),"",'!'!AF219)</f>
        <v/>
      </c>
      <c r="AA215" s="85" t="str">
        <f>IF(OR(ISBLANK('!'!AG219),ISERROR('!'!AG219)),"",'!'!AG219)</f>
        <v/>
      </c>
      <c r="AB215" s="85" t="str">
        <f>IF(OR(ISBLANK('!'!AH219),ISERROR('!'!AH219)),"",'!'!AH219)</f>
        <v/>
      </c>
      <c r="AC215" s="85" t="str">
        <f>IF(OR(ISBLANK('!'!AI219),ISERROR('!'!AI219)),"",'!'!AI219)</f>
        <v/>
      </c>
      <c r="AD215" s="85" t="str">
        <f>IF(OR(ISBLANK('!'!AJ219),ISERROR('!'!AJ219)),"",'!'!AJ219)</f>
        <v/>
      </c>
      <c r="AE215" s="85" t="str">
        <f>IF(OR(ISBLANK('!'!AK219),ISERROR('!'!AK219)),"",'!'!AK219)</f>
        <v/>
      </c>
      <c r="AF215" s="85" t="str">
        <f>IF(OR(ISBLANK('!'!AL219),ISERROR('!'!AL219)),"",'!'!AL219)</f>
        <v/>
      </c>
    </row>
    <row r="216" spans="1:32" x14ac:dyDescent="0.2">
      <c r="A216" s="85" t="str">
        <f>IF(OR(ISBLANK('!'!A220),ISERROR('!'!A220)),"",'!'!A220)</f>
        <v/>
      </c>
      <c r="B216" s="85" t="str">
        <f>IF(OR(ISBLANK('!'!B220),ISERROR('!'!B220)),"",'!'!B220)</f>
        <v/>
      </c>
      <c r="C216" s="85" t="str">
        <f>IF(OR(ISBLANK('!'!C220),ISERROR('!'!C220)),"",'!'!C220)</f>
        <v/>
      </c>
      <c r="D216" s="85" t="str">
        <f>IF(OR(ISBLANK('!'!D220),ISERROR('!'!D220)),"",'!'!D220)</f>
        <v/>
      </c>
      <c r="G216" s="221" t="str">
        <f>IF(OR(ISBLANK('!'!M220),ISERROR('!'!M220)),"",'!'!M220)</f>
        <v/>
      </c>
      <c r="H216" s="85" t="str">
        <f>IF(OR(ISBLANK('!'!N220),ISERROR('!'!N220)),"",'!'!N220)</f>
        <v/>
      </c>
      <c r="I216" s="85" t="str">
        <f>IF(OR(ISBLANK('!'!O220),ISERROR('!'!O220)),"",'!'!O220)</f>
        <v/>
      </c>
      <c r="J216" s="85" t="str">
        <f>IF(OR(ISBLANK('!'!P220),ISERROR('!'!P220)),"",'!'!P220)</f>
        <v/>
      </c>
      <c r="K216" s="85" t="str">
        <f>IF(OR(ISBLANK('!'!Q220),ISERROR('!'!Q220)),"",'!'!Q220)</f>
        <v/>
      </c>
      <c r="L216" s="85" t="str">
        <f>IF(OR(ISBLANK('!'!R220),ISERROR('!'!R220)),"",'!'!R220)</f>
        <v/>
      </c>
      <c r="M216" s="85" t="str">
        <f>IF(OR(ISBLANK('!'!S220),ISERROR('!'!S220)),"",'!'!S220)</f>
        <v/>
      </c>
      <c r="N216" s="85" t="str">
        <f>IF(OR(ISBLANK('!'!T220),ISERROR('!'!T220)),"",'!'!T220)</f>
        <v/>
      </c>
      <c r="O216" s="85" t="str">
        <f>IF(OR(ISBLANK('!'!U220),ISERROR('!'!U220)),"",'!'!U220)</f>
        <v/>
      </c>
      <c r="P216" s="85" t="str">
        <f>IF(OR(ISBLANK('!'!V220),ISERROR('!'!V220)),"",'!'!V220)</f>
        <v/>
      </c>
      <c r="Q216" s="85" t="str">
        <f>IF(OR(ISBLANK('!'!W220),ISERROR('!'!W220)),"",'!'!W220)</f>
        <v/>
      </c>
      <c r="U216" s="85" t="str">
        <f>IF(OR(ISBLANK('!'!AA220),ISERROR('!'!AA220)),"",'!'!AA220)</f>
        <v/>
      </c>
      <c r="V216" s="85" t="str">
        <f>IF(OR(ISBLANK('!'!AB220),ISERROR('!'!AB220)),"",'!'!AB220)</f>
        <v/>
      </c>
      <c r="W216" s="85" t="str">
        <f>IF(OR(ISBLANK('!'!AC220),ISERROR('!'!AC220)),"",'!'!AC220)</f>
        <v/>
      </c>
      <c r="X216" s="85" t="str">
        <f>IF(OR(ISBLANK('!'!AD220),ISERROR('!'!AD220)),"",'!'!AD220)</f>
        <v/>
      </c>
      <c r="Y216" s="85" t="str">
        <f>IF(OR(ISBLANK('!'!AE220),ISERROR('!'!AE220)),"",'!'!AE220)</f>
        <v/>
      </c>
      <c r="Z216" s="85" t="str">
        <f>IF(OR(ISBLANK('!'!AF220),ISERROR('!'!AF220)),"",'!'!AF220)</f>
        <v/>
      </c>
      <c r="AA216" s="85" t="str">
        <f>IF(OR(ISBLANK('!'!AG220),ISERROR('!'!AG220)),"",'!'!AG220)</f>
        <v/>
      </c>
      <c r="AB216" s="85" t="str">
        <f>IF(OR(ISBLANK('!'!AH220),ISERROR('!'!AH220)),"",'!'!AH220)</f>
        <v/>
      </c>
      <c r="AC216" s="85" t="str">
        <f>IF(OR(ISBLANK('!'!AI220),ISERROR('!'!AI220)),"",'!'!AI220)</f>
        <v/>
      </c>
      <c r="AD216" s="85" t="str">
        <f>IF(OR(ISBLANK('!'!AJ220),ISERROR('!'!AJ220)),"",'!'!AJ220)</f>
        <v/>
      </c>
      <c r="AE216" s="85" t="str">
        <f>IF(OR(ISBLANK('!'!AK220),ISERROR('!'!AK220)),"",'!'!AK220)</f>
        <v/>
      </c>
      <c r="AF216" s="85" t="str">
        <f>IF(OR(ISBLANK('!'!AL220),ISERROR('!'!AL220)),"",'!'!AL220)</f>
        <v/>
      </c>
    </row>
    <row r="217" spans="1:32" x14ac:dyDescent="0.2">
      <c r="A217" s="85" t="str">
        <f>IF(OR(ISBLANK('!'!A221),ISERROR('!'!A221)),"",'!'!A221)</f>
        <v/>
      </c>
      <c r="B217" s="85" t="str">
        <f>IF(OR(ISBLANK('!'!B221),ISERROR('!'!B221)),"",'!'!B221)</f>
        <v/>
      </c>
      <c r="C217" s="85" t="str">
        <f>IF(OR(ISBLANK('!'!C221),ISERROR('!'!C221)),"",'!'!C221)</f>
        <v/>
      </c>
      <c r="D217" s="85" t="str">
        <f>IF(OR(ISBLANK('!'!D221),ISERROR('!'!D221)),"",'!'!D221)</f>
        <v/>
      </c>
      <c r="G217" s="221" t="str">
        <f>IF(OR(ISBLANK('!'!M221),ISERROR('!'!M221)),"",'!'!M221)</f>
        <v/>
      </c>
      <c r="H217" s="85" t="str">
        <f>IF(OR(ISBLANK('!'!N221),ISERROR('!'!N221)),"",'!'!N221)</f>
        <v/>
      </c>
      <c r="I217" s="85" t="str">
        <f>IF(OR(ISBLANK('!'!O221),ISERROR('!'!O221)),"",'!'!O221)</f>
        <v/>
      </c>
      <c r="J217" s="85" t="str">
        <f>IF(OR(ISBLANK('!'!P221),ISERROR('!'!P221)),"",'!'!P221)</f>
        <v/>
      </c>
      <c r="K217" s="85" t="str">
        <f>IF(OR(ISBLANK('!'!Q221),ISERROR('!'!Q221)),"",'!'!Q221)</f>
        <v/>
      </c>
      <c r="L217" s="85" t="str">
        <f>IF(OR(ISBLANK('!'!R221),ISERROR('!'!R221)),"",'!'!R221)</f>
        <v/>
      </c>
      <c r="M217" s="85" t="str">
        <f>IF(OR(ISBLANK('!'!S221),ISERROR('!'!S221)),"",'!'!S221)</f>
        <v/>
      </c>
      <c r="N217" s="85" t="str">
        <f>IF(OR(ISBLANK('!'!T221),ISERROR('!'!T221)),"",'!'!T221)</f>
        <v/>
      </c>
      <c r="O217" s="85" t="str">
        <f>IF(OR(ISBLANK('!'!U221),ISERROR('!'!U221)),"",'!'!U221)</f>
        <v/>
      </c>
      <c r="P217" s="85" t="str">
        <f>IF(OR(ISBLANK('!'!V221),ISERROR('!'!V221)),"",'!'!V221)</f>
        <v/>
      </c>
      <c r="Q217" s="85" t="str">
        <f>IF(OR(ISBLANK('!'!W221),ISERROR('!'!W221)),"",'!'!W221)</f>
        <v/>
      </c>
      <c r="U217" s="85" t="str">
        <f>IF(OR(ISBLANK('!'!AA221),ISERROR('!'!AA221)),"",'!'!AA221)</f>
        <v/>
      </c>
      <c r="V217" s="85" t="str">
        <f>IF(OR(ISBLANK('!'!AB221),ISERROR('!'!AB221)),"",'!'!AB221)</f>
        <v/>
      </c>
      <c r="W217" s="85" t="str">
        <f>IF(OR(ISBLANK('!'!AC221),ISERROR('!'!AC221)),"",'!'!AC221)</f>
        <v/>
      </c>
      <c r="X217" s="85" t="str">
        <f>IF(OR(ISBLANK('!'!AD221),ISERROR('!'!AD221)),"",'!'!AD221)</f>
        <v/>
      </c>
      <c r="Y217" s="85" t="str">
        <f>IF(OR(ISBLANK('!'!AE221),ISERROR('!'!AE221)),"",'!'!AE221)</f>
        <v/>
      </c>
      <c r="Z217" s="85" t="str">
        <f>IF(OR(ISBLANK('!'!AF221),ISERROR('!'!AF221)),"",'!'!AF221)</f>
        <v/>
      </c>
      <c r="AA217" s="85" t="str">
        <f>IF(OR(ISBLANK('!'!AG221),ISERROR('!'!AG221)),"",'!'!AG221)</f>
        <v/>
      </c>
      <c r="AB217" s="85" t="str">
        <f>IF(OR(ISBLANK('!'!AH221),ISERROR('!'!AH221)),"",'!'!AH221)</f>
        <v/>
      </c>
      <c r="AC217" s="85" t="str">
        <f>IF(OR(ISBLANK('!'!AI221),ISERROR('!'!AI221)),"",'!'!AI221)</f>
        <v/>
      </c>
      <c r="AD217" s="85" t="str">
        <f>IF(OR(ISBLANK('!'!AJ221),ISERROR('!'!AJ221)),"",'!'!AJ221)</f>
        <v/>
      </c>
      <c r="AE217" s="85" t="str">
        <f>IF(OR(ISBLANK('!'!AK221),ISERROR('!'!AK221)),"",'!'!AK221)</f>
        <v/>
      </c>
      <c r="AF217" s="85" t="str">
        <f>IF(OR(ISBLANK('!'!AL221),ISERROR('!'!AL221)),"",'!'!AL221)</f>
        <v/>
      </c>
    </row>
    <row r="218" spans="1:32" x14ac:dyDescent="0.2">
      <c r="A218" s="85" t="str">
        <f>IF(OR(ISBLANK('!'!A222),ISERROR('!'!A222)),"",'!'!A222)</f>
        <v/>
      </c>
      <c r="B218" s="85" t="str">
        <f>IF(OR(ISBLANK('!'!B222),ISERROR('!'!B222)),"",'!'!B222)</f>
        <v/>
      </c>
      <c r="C218" s="85" t="str">
        <f>IF(OR(ISBLANK('!'!C222),ISERROR('!'!C222)),"",'!'!C222)</f>
        <v/>
      </c>
      <c r="D218" s="85" t="str">
        <f>IF(OR(ISBLANK('!'!D222),ISERROR('!'!D222)),"",'!'!D222)</f>
        <v/>
      </c>
      <c r="G218" s="221" t="str">
        <f>IF(OR(ISBLANK('!'!M222),ISERROR('!'!M222)),"",'!'!M222)</f>
        <v/>
      </c>
      <c r="H218" s="85" t="str">
        <f>IF(OR(ISBLANK('!'!N222),ISERROR('!'!N222)),"",'!'!N222)</f>
        <v/>
      </c>
      <c r="I218" s="85" t="str">
        <f>IF(OR(ISBLANK('!'!O222),ISERROR('!'!O222)),"",'!'!O222)</f>
        <v/>
      </c>
      <c r="J218" s="85" t="str">
        <f>IF(OR(ISBLANK('!'!P222),ISERROR('!'!P222)),"",'!'!P222)</f>
        <v/>
      </c>
      <c r="K218" s="85" t="str">
        <f>IF(OR(ISBLANK('!'!Q222),ISERROR('!'!Q222)),"",'!'!Q222)</f>
        <v/>
      </c>
      <c r="L218" s="85" t="str">
        <f>IF(OR(ISBLANK('!'!R222),ISERROR('!'!R222)),"",'!'!R222)</f>
        <v/>
      </c>
      <c r="M218" s="85" t="str">
        <f>IF(OR(ISBLANK('!'!S222),ISERROR('!'!S222)),"",'!'!S222)</f>
        <v/>
      </c>
      <c r="N218" s="85" t="str">
        <f>IF(OR(ISBLANK('!'!T222),ISERROR('!'!T222)),"",'!'!T222)</f>
        <v/>
      </c>
      <c r="O218" s="85" t="str">
        <f>IF(OR(ISBLANK('!'!U222),ISERROR('!'!U222)),"",'!'!U222)</f>
        <v/>
      </c>
      <c r="P218" s="85" t="str">
        <f>IF(OR(ISBLANK('!'!V222),ISERROR('!'!V222)),"",'!'!V222)</f>
        <v/>
      </c>
      <c r="Q218" s="85" t="str">
        <f>IF(OR(ISBLANK('!'!W222),ISERROR('!'!W222)),"",'!'!W222)</f>
        <v/>
      </c>
      <c r="U218" s="85" t="str">
        <f>IF(OR(ISBLANK('!'!AA222),ISERROR('!'!AA222)),"",'!'!AA222)</f>
        <v/>
      </c>
      <c r="V218" s="85" t="str">
        <f>IF(OR(ISBLANK('!'!AB222),ISERROR('!'!AB222)),"",'!'!AB222)</f>
        <v/>
      </c>
      <c r="W218" s="85" t="str">
        <f>IF(OR(ISBLANK('!'!AC222),ISERROR('!'!AC222)),"",'!'!AC222)</f>
        <v/>
      </c>
      <c r="X218" s="85" t="str">
        <f>IF(OR(ISBLANK('!'!AD222),ISERROR('!'!AD222)),"",'!'!AD222)</f>
        <v/>
      </c>
      <c r="Y218" s="85" t="str">
        <f>IF(OR(ISBLANK('!'!AE222),ISERROR('!'!AE222)),"",'!'!AE222)</f>
        <v/>
      </c>
      <c r="Z218" s="85" t="str">
        <f>IF(OR(ISBLANK('!'!AF222),ISERROR('!'!AF222)),"",'!'!AF222)</f>
        <v/>
      </c>
      <c r="AA218" s="85" t="str">
        <f>IF(OR(ISBLANK('!'!AG222),ISERROR('!'!AG222)),"",'!'!AG222)</f>
        <v/>
      </c>
      <c r="AB218" s="85" t="str">
        <f>IF(OR(ISBLANK('!'!AH222),ISERROR('!'!AH222)),"",'!'!AH222)</f>
        <v/>
      </c>
      <c r="AC218" s="85" t="str">
        <f>IF(OR(ISBLANK('!'!AI222),ISERROR('!'!AI222)),"",'!'!AI222)</f>
        <v/>
      </c>
      <c r="AD218" s="85" t="str">
        <f>IF(OR(ISBLANK('!'!AJ222),ISERROR('!'!AJ222)),"",'!'!AJ222)</f>
        <v/>
      </c>
      <c r="AE218" s="85" t="str">
        <f>IF(OR(ISBLANK('!'!AK222),ISERROR('!'!AK222)),"",'!'!AK222)</f>
        <v/>
      </c>
      <c r="AF218" s="85" t="str">
        <f>IF(OR(ISBLANK('!'!AL222),ISERROR('!'!AL222)),"",'!'!AL222)</f>
        <v/>
      </c>
    </row>
    <row r="219" spans="1:32" x14ac:dyDescent="0.2">
      <c r="A219" s="85" t="str">
        <f>IF(OR(ISBLANK('!'!A223),ISERROR('!'!A223)),"",'!'!A223)</f>
        <v/>
      </c>
      <c r="B219" s="85" t="str">
        <f>IF(OR(ISBLANK('!'!B223),ISERROR('!'!B223)),"",'!'!B223)</f>
        <v/>
      </c>
      <c r="C219" s="85" t="str">
        <f>IF(OR(ISBLANK('!'!C223),ISERROR('!'!C223)),"",'!'!C223)</f>
        <v/>
      </c>
      <c r="D219" s="85" t="str">
        <f>IF(OR(ISBLANK('!'!D223),ISERROR('!'!D223)),"",'!'!D223)</f>
        <v/>
      </c>
      <c r="G219" s="221" t="str">
        <f>IF(OR(ISBLANK('!'!M223),ISERROR('!'!M223)),"",'!'!M223)</f>
        <v/>
      </c>
      <c r="H219" s="85" t="str">
        <f>IF(OR(ISBLANK('!'!N223),ISERROR('!'!N223)),"",'!'!N223)</f>
        <v/>
      </c>
      <c r="I219" s="85" t="str">
        <f>IF(OR(ISBLANK('!'!O223),ISERROR('!'!O223)),"",'!'!O223)</f>
        <v/>
      </c>
      <c r="J219" s="85" t="str">
        <f>IF(OR(ISBLANK('!'!P223),ISERROR('!'!P223)),"",'!'!P223)</f>
        <v/>
      </c>
      <c r="K219" s="85" t="str">
        <f>IF(OR(ISBLANK('!'!Q223),ISERROR('!'!Q223)),"",'!'!Q223)</f>
        <v/>
      </c>
      <c r="L219" s="85" t="str">
        <f>IF(OR(ISBLANK('!'!R223),ISERROR('!'!R223)),"",'!'!R223)</f>
        <v/>
      </c>
      <c r="M219" s="85" t="str">
        <f>IF(OR(ISBLANK('!'!S223),ISERROR('!'!S223)),"",'!'!S223)</f>
        <v/>
      </c>
      <c r="N219" s="85" t="str">
        <f>IF(OR(ISBLANK('!'!T223),ISERROR('!'!T223)),"",'!'!T223)</f>
        <v/>
      </c>
      <c r="O219" s="85" t="str">
        <f>IF(OR(ISBLANK('!'!U223),ISERROR('!'!U223)),"",'!'!U223)</f>
        <v/>
      </c>
      <c r="P219" s="85" t="str">
        <f>IF(OR(ISBLANK('!'!V223),ISERROR('!'!V223)),"",'!'!V223)</f>
        <v/>
      </c>
      <c r="Q219" s="85" t="str">
        <f>IF(OR(ISBLANK('!'!W223),ISERROR('!'!W223)),"",'!'!W223)</f>
        <v/>
      </c>
      <c r="U219" s="85" t="str">
        <f>IF(OR(ISBLANK('!'!AA223),ISERROR('!'!AA223)),"",'!'!AA223)</f>
        <v/>
      </c>
      <c r="V219" s="85" t="str">
        <f>IF(OR(ISBLANK('!'!AB223),ISERROR('!'!AB223)),"",'!'!AB223)</f>
        <v/>
      </c>
      <c r="W219" s="85" t="str">
        <f>IF(OR(ISBLANK('!'!AC223),ISERROR('!'!AC223)),"",'!'!AC223)</f>
        <v/>
      </c>
      <c r="X219" s="85" t="str">
        <f>IF(OR(ISBLANK('!'!AD223),ISERROR('!'!AD223)),"",'!'!AD223)</f>
        <v/>
      </c>
      <c r="Y219" s="85" t="str">
        <f>IF(OR(ISBLANK('!'!AE223),ISERROR('!'!AE223)),"",'!'!AE223)</f>
        <v/>
      </c>
      <c r="Z219" s="85" t="str">
        <f>IF(OR(ISBLANK('!'!AF223),ISERROR('!'!AF223)),"",'!'!AF223)</f>
        <v/>
      </c>
      <c r="AA219" s="85" t="str">
        <f>IF(OR(ISBLANK('!'!AG223),ISERROR('!'!AG223)),"",'!'!AG223)</f>
        <v/>
      </c>
      <c r="AB219" s="85" t="str">
        <f>IF(OR(ISBLANK('!'!AH223),ISERROR('!'!AH223)),"",'!'!AH223)</f>
        <v/>
      </c>
      <c r="AC219" s="85" t="str">
        <f>IF(OR(ISBLANK('!'!AI223),ISERROR('!'!AI223)),"",'!'!AI223)</f>
        <v/>
      </c>
      <c r="AD219" s="85" t="str">
        <f>IF(OR(ISBLANK('!'!AJ223),ISERROR('!'!AJ223)),"",'!'!AJ223)</f>
        <v/>
      </c>
      <c r="AE219" s="85" t="str">
        <f>IF(OR(ISBLANK('!'!AK223),ISERROR('!'!AK223)),"",'!'!AK223)</f>
        <v/>
      </c>
      <c r="AF219" s="85" t="str">
        <f>IF(OR(ISBLANK('!'!AL223),ISERROR('!'!AL223)),"",'!'!AL223)</f>
        <v/>
      </c>
    </row>
    <row r="220" spans="1:32" x14ac:dyDescent="0.2">
      <c r="A220" s="85" t="str">
        <f>IF(OR(ISBLANK('!'!A224),ISERROR('!'!A224)),"",'!'!A224)</f>
        <v/>
      </c>
      <c r="B220" s="85" t="str">
        <f>IF(OR(ISBLANK('!'!B224),ISERROR('!'!B224)),"",'!'!B224)</f>
        <v/>
      </c>
      <c r="C220" s="85" t="str">
        <f>IF(OR(ISBLANK('!'!C224),ISERROR('!'!C224)),"",'!'!C224)</f>
        <v/>
      </c>
      <c r="D220" s="85" t="str">
        <f>IF(OR(ISBLANK('!'!D224),ISERROR('!'!D224)),"",'!'!D224)</f>
        <v/>
      </c>
      <c r="G220" s="221" t="str">
        <f>IF(OR(ISBLANK('!'!M224),ISERROR('!'!M224)),"",'!'!M224)</f>
        <v/>
      </c>
      <c r="H220" s="85" t="str">
        <f>IF(OR(ISBLANK('!'!N224),ISERROR('!'!N224)),"",'!'!N224)</f>
        <v/>
      </c>
      <c r="I220" s="85" t="str">
        <f>IF(OR(ISBLANK('!'!O224),ISERROR('!'!O224)),"",'!'!O224)</f>
        <v/>
      </c>
      <c r="J220" s="85" t="str">
        <f>IF(OR(ISBLANK('!'!P224),ISERROR('!'!P224)),"",'!'!P224)</f>
        <v/>
      </c>
      <c r="K220" s="85" t="str">
        <f>IF(OR(ISBLANK('!'!Q224),ISERROR('!'!Q224)),"",'!'!Q224)</f>
        <v/>
      </c>
      <c r="L220" s="85" t="str">
        <f>IF(OR(ISBLANK('!'!R224),ISERROR('!'!R224)),"",'!'!R224)</f>
        <v/>
      </c>
      <c r="M220" s="85" t="str">
        <f>IF(OR(ISBLANK('!'!S224),ISERROR('!'!S224)),"",'!'!S224)</f>
        <v/>
      </c>
      <c r="N220" s="85" t="str">
        <f>IF(OR(ISBLANK('!'!T224),ISERROR('!'!T224)),"",'!'!T224)</f>
        <v/>
      </c>
      <c r="O220" s="85" t="str">
        <f>IF(OR(ISBLANK('!'!U224),ISERROR('!'!U224)),"",'!'!U224)</f>
        <v/>
      </c>
      <c r="P220" s="85" t="str">
        <f>IF(OR(ISBLANK('!'!V224),ISERROR('!'!V224)),"",'!'!V224)</f>
        <v/>
      </c>
      <c r="Q220" s="85" t="str">
        <f>IF(OR(ISBLANK('!'!W224),ISERROR('!'!W224)),"",'!'!W224)</f>
        <v/>
      </c>
      <c r="U220" s="85" t="str">
        <f>IF(OR(ISBLANK('!'!AA224),ISERROR('!'!AA224)),"",'!'!AA224)</f>
        <v/>
      </c>
      <c r="V220" s="85" t="str">
        <f>IF(OR(ISBLANK('!'!AB224),ISERROR('!'!AB224)),"",'!'!AB224)</f>
        <v/>
      </c>
      <c r="W220" s="85" t="str">
        <f>IF(OR(ISBLANK('!'!AC224),ISERROR('!'!AC224)),"",'!'!AC224)</f>
        <v/>
      </c>
      <c r="X220" s="85" t="str">
        <f>IF(OR(ISBLANK('!'!AD224),ISERROR('!'!AD224)),"",'!'!AD224)</f>
        <v/>
      </c>
      <c r="Y220" s="85" t="str">
        <f>IF(OR(ISBLANK('!'!AE224),ISERROR('!'!AE224)),"",'!'!AE224)</f>
        <v/>
      </c>
      <c r="Z220" s="85" t="str">
        <f>IF(OR(ISBLANK('!'!AF224),ISERROR('!'!AF224)),"",'!'!AF224)</f>
        <v/>
      </c>
      <c r="AA220" s="85" t="str">
        <f>IF(OR(ISBLANK('!'!AG224),ISERROR('!'!AG224)),"",'!'!AG224)</f>
        <v/>
      </c>
      <c r="AB220" s="85" t="str">
        <f>IF(OR(ISBLANK('!'!AH224),ISERROR('!'!AH224)),"",'!'!AH224)</f>
        <v/>
      </c>
      <c r="AC220" s="85" t="str">
        <f>IF(OR(ISBLANK('!'!AI224),ISERROR('!'!AI224)),"",'!'!AI224)</f>
        <v/>
      </c>
      <c r="AD220" s="85" t="str">
        <f>IF(OR(ISBLANK('!'!AJ224),ISERROR('!'!AJ224)),"",'!'!AJ224)</f>
        <v/>
      </c>
      <c r="AE220" s="85" t="str">
        <f>IF(OR(ISBLANK('!'!AK224),ISERROR('!'!AK224)),"",'!'!AK224)</f>
        <v/>
      </c>
      <c r="AF220" s="85" t="str">
        <f>IF(OR(ISBLANK('!'!AL224),ISERROR('!'!AL224)),"",'!'!AL224)</f>
        <v/>
      </c>
    </row>
    <row r="221" spans="1:32" x14ac:dyDescent="0.2">
      <c r="A221" s="85" t="str">
        <f>IF(OR(ISBLANK('!'!A225),ISERROR('!'!A225)),"",'!'!A225)</f>
        <v/>
      </c>
      <c r="B221" s="85" t="str">
        <f>IF(OR(ISBLANK('!'!B225),ISERROR('!'!B225)),"",'!'!B225)</f>
        <v/>
      </c>
      <c r="C221" s="85" t="str">
        <f>IF(OR(ISBLANK('!'!C225),ISERROR('!'!C225)),"",'!'!C225)</f>
        <v/>
      </c>
      <c r="D221" s="85" t="str">
        <f>IF(OR(ISBLANK('!'!D225),ISERROR('!'!D225)),"",'!'!D225)</f>
        <v/>
      </c>
      <c r="G221" s="221" t="str">
        <f>IF(OR(ISBLANK('!'!M225),ISERROR('!'!M225)),"",'!'!M225)</f>
        <v/>
      </c>
      <c r="H221" s="85" t="str">
        <f>IF(OR(ISBLANK('!'!N225),ISERROR('!'!N225)),"",'!'!N225)</f>
        <v/>
      </c>
      <c r="I221" s="85" t="str">
        <f>IF(OR(ISBLANK('!'!O225),ISERROR('!'!O225)),"",'!'!O225)</f>
        <v/>
      </c>
      <c r="J221" s="85" t="str">
        <f>IF(OR(ISBLANK('!'!P225),ISERROR('!'!P225)),"",'!'!P225)</f>
        <v/>
      </c>
      <c r="K221" s="85" t="str">
        <f>IF(OR(ISBLANK('!'!Q225),ISERROR('!'!Q225)),"",'!'!Q225)</f>
        <v/>
      </c>
      <c r="L221" s="85" t="str">
        <f>IF(OR(ISBLANK('!'!R225),ISERROR('!'!R225)),"",'!'!R225)</f>
        <v/>
      </c>
      <c r="M221" s="85" t="str">
        <f>IF(OR(ISBLANK('!'!S225),ISERROR('!'!S225)),"",'!'!S225)</f>
        <v/>
      </c>
      <c r="N221" s="85" t="str">
        <f>IF(OR(ISBLANK('!'!T225),ISERROR('!'!T225)),"",'!'!T225)</f>
        <v/>
      </c>
      <c r="O221" s="85" t="str">
        <f>IF(OR(ISBLANK('!'!U225),ISERROR('!'!U225)),"",'!'!U225)</f>
        <v/>
      </c>
      <c r="P221" s="85" t="str">
        <f>IF(OR(ISBLANK('!'!V225),ISERROR('!'!V225)),"",'!'!V225)</f>
        <v/>
      </c>
      <c r="Q221" s="85" t="str">
        <f>IF(OR(ISBLANK('!'!W225),ISERROR('!'!W225)),"",'!'!W225)</f>
        <v/>
      </c>
      <c r="U221" s="85" t="str">
        <f>IF(OR(ISBLANK('!'!AA225),ISERROR('!'!AA225)),"",'!'!AA225)</f>
        <v/>
      </c>
      <c r="V221" s="85" t="str">
        <f>IF(OR(ISBLANK('!'!AB225),ISERROR('!'!AB225)),"",'!'!AB225)</f>
        <v/>
      </c>
      <c r="W221" s="85" t="str">
        <f>IF(OR(ISBLANK('!'!AC225),ISERROR('!'!AC225)),"",'!'!AC225)</f>
        <v/>
      </c>
      <c r="X221" s="85" t="str">
        <f>IF(OR(ISBLANK('!'!AD225),ISERROR('!'!AD225)),"",'!'!AD225)</f>
        <v/>
      </c>
      <c r="Y221" s="85" t="str">
        <f>IF(OR(ISBLANK('!'!AE225),ISERROR('!'!AE225)),"",'!'!AE225)</f>
        <v/>
      </c>
      <c r="Z221" s="85" t="str">
        <f>IF(OR(ISBLANK('!'!AF225),ISERROR('!'!AF225)),"",'!'!AF225)</f>
        <v/>
      </c>
      <c r="AA221" s="85" t="str">
        <f>IF(OR(ISBLANK('!'!AG225),ISERROR('!'!AG225)),"",'!'!AG225)</f>
        <v/>
      </c>
      <c r="AB221" s="85" t="str">
        <f>IF(OR(ISBLANK('!'!AH225),ISERROR('!'!AH225)),"",'!'!AH225)</f>
        <v/>
      </c>
      <c r="AC221" s="85" t="str">
        <f>IF(OR(ISBLANK('!'!AI225),ISERROR('!'!AI225)),"",'!'!AI225)</f>
        <v/>
      </c>
      <c r="AD221" s="85" t="str">
        <f>IF(OR(ISBLANK('!'!AJ225),ISERROR('!'!AJ225)),"",'!'!AJ225)</f>
        <v/>
      </c>
      <c r="AE221" s="85" t="str">
        <f>IF(OR(ISBLANK('!'!AK225),ISERROR('!'!AK225)),"",'!'!AK225)</f>
        <v/>
      </c>
      <c r="AF221" s="85" t="str">
        <f>IF(OR(ISBLANK('!'!AL225),ISERROR('!'!AL225)),"",'!'!AL225)</f>
        <v/>
      </c>
    </row>
    <row r="222" spans="1:32" x14ac:dyDescent="0.2">
      <c r="A222" s="85" t="str">
        <f>IF(OR(ISBLANK('!'!A226),ISERROR('!'!A226)),"",'!'!A226)</f>
        <v/>
      </c>
      <c r="B222" s="85" t="str">
        <f>IF(OR(ISBLANK('!'!B226),ISERROR('!'!B226)),"",'!'!B226)</f>
        <v/>
      </c>
      <c r="C222" s="85" t="str">
        <f>IF(OR(ISBLANK('!'!C226),ISERROR('!'!C226)),"",'!'!C226)</f>
        <v/>
      </c>
      <c r="D222" s="85" t="str">
        <f>IF(OR(ISBLANK('!'!D226),ISERROR('!'!D226)),"",'!'!D226)</f>
        <v/>
      </c>
      <c r="G222" s="221" t="str">
        <f>IF(OR(ISBLANK('!'!M226),ISERROR('!'!M226)),"",'!'!M226)</f>
        <v/>
      </c>
      <c r="H222" s="85" t="str">
        <f>IF(OR(ISBLANK('!'!N226),ISERROR('!'!N226)),"",'!'!N226)</f>
        <v/>
      </c>
      <c r="I222" s="85" t="str">
        <f>IF(OR(ISBLANK('!'!O226),ISERROR('!'!O226)),"",'!'!O226)</f>
        <v/>
      </c>
      <c r="J222" s="85" t="str">
        <f>IF(OR(ISBLANK('!'!P226),ISERROR('!'!P226)),"",'!'!P226)</f>
        <v/>
      </c>
      <c r="K222" s="85" t="str">
        <f>IF(OR(ISBLANK('!'!Q226),ISERROR('!'!Q226)),"",'!'!Q226)</f>
        <v/>
      </c>
      <c r="L222" s="85" t="str">
        <f>IF(OR(ISBLANK('!'!R226),ISERROR('!'!R226)),"",'!'!R226)</f>
        <v/>
      </c>
      <c r="M222" s="85" t="str">
        <f>IF(OR(ISBLANK('!'!S226),ISERROR('!'!S226)),"",'!'!S226)</f>
        <v/>
      </c>
      <c r="N222" s="85" t="str">
        <f>IF(OR(ISBLANK('!'!T226),ISERROR('!'!T226)),"",'!'!T226)</f>
        <v/>
      </c>
      <c r="O222" s="85" t="str">
        <f>IF(OR(ISBLANK('!'!U226),ISERROR('!'!U226)),"",'!'!U226)</f>
        <v/>
      </c>
      <c r="P222" s="85" t="str">
        <f>IF(OR(ISBLANK('!'!V226),ISERROR('!'!V226)),"",'!'!V226)</f>
        <v/>
      </c>
      <c r="Q222" s="85" t="str">
        <f>IF(OR(ISBLANK('!'!W226),ISERROR('!'!W226)),"",'!'!W226)</f>
        <v/>
      </c>
      <c r="U222" s="85" t="str">
        <f>IF(OR(ISBLANK('!'!AA226),ISERROR('!'!AA226)),"",'!'!AA226)</f>
        <v/>
      </c>
      <c r="V222" s="85" t="str">
        <f>IF(OR(ISBLANK('!'!AB226),ISERROR('!'!AB226)),"",'!'!AB226)</f>
        <v/>
      </c>
      <c r="W222" s="85" t="str">
        <f>IF(OR(ISBLANK('!'!AC226),ISERROR('!'!AC226)),"",'!'!AC226)</f>
        <v/>
      </c>
      <c r="X222" s="85" t="str">
        <f>IF(OR(ISBLANK('!'!AD226),ISERROR('!'!AD226)),"",'!'!AD226)</f>
        <v/>
      </c>
      <c r="Y222" s="85" t="str">
        <f>IF(OR(ISBLANK('!'!AE226),ISERROR('!'!AE226)),"",'!'!AE226)</f>
        <v/>
      </c>
      <c r="Z222" s="85" t="str">
        <f>IF(OR(ISBLANK('!'!AF226),ISERROR('!'!AF226)),"",'!'!AF226)</f>
        <v/>
      </c>
      <c r="AA222" s="85" t="str">
        <f>IF(OR(ISBLANK('!'!AG226),ISERROR('!'!AG226)),"",'!'!AG226)</f>
        <v/>
      </c>
      <c r="AB222" s="85" t="str">
        <f>IF(OR(ISBLANK('!'!AH226),ISERROR('!'!AH226)),"",'!'!AH226)</f>
        <v/>
      </c>
      <c r="AC222" s="85" t="str">
        <f>IF(OR(ISBLANK('!'!AI226),ISERROR('!'!AI226)),"",'!'!AI226)</f>
        <v/>
      </c>
      <c r="AD222" s="85" t="str">
        <f>IF(OR(ISBLANK('!'!AJ226),ISERROR('!'!AJ226)),"",'!'!AJ226)</f>
        <v/>
      </c>
      <c r="AE222" s="85" t="str">
        <f>IF(OR(ISBLANK('!'!AK226),ISERROR('!'!AK226)),"",'!'!AK226)</f>
        <v/>
      </c>
      <c r="AF222" s="85" t="str">
        <f>IF(OR(ISBLANK('!'!AL226),ISERROR('!'!AL226)),"",'!'!AL226)</f>
        <v/>
      </c>
    </row>
    <row r="223" spans="1:32" x14ac:dyDescent="0.2">
      <c r="A223" s="85" t="str">
        <f>IF(OR(ISBLANK('!'!A227),ISERROR('!'!A227)),"",'!'!A227)</f>
        <v/>
      </c>
      <c r="B223" s="85" t="str">
        <f>IF(OR(ISBLANK('!'!B227),ISERROR('!'!B227)),"",'!'!B227)</f>
        <v/>
      </c>
      <c r="C223" s="85" t="str">
        <f>IF(OR(ISBLANK('!'!C227),ISERROR('!'!C227)),"",'!'!C227)</f>
        <v/>
      </c>
      <c r="D223" s="85" t="str">
        <f>IF(OR(ISBLANK('!'!D227),ISERROR('!'!D227)),"",'!'!D227)</f>
        <v/>
      </c>
      <c r="G223" s="221" t="str">
        <f>IF(OR(ISBLANK('!'!M227),ISERROR('!'!M227)),"",'!'!M227)</f>
        <v/>
      </c>
      <c r="H223" s="85" t="str">
        <f>IF(OR(ISBLANK('!'!N227),ISERROR('!'!N227)),"",'!'!N227)</f>
        <v/>
      </c>
      <c r="I223" s="85" t="str">
        <f>IF(OR(ISBLANK('!'!O227),ISERROR('!'!O227)),"",'!'!O227)</f>
        <v/>
      </c>
      <c r="J223" s="85" t="str">
        <f>IF(OR(ISBLANK('!'!P227),ISERROR('!'!P227)),"",'!'!P227)</f>
        <v/>
      </c>
      <c r="K223" s="85" t="str">
        <f>IF(OR(ISBLANK('!'!Q227),ISERROR('!'!Q227)),"",'!'!Q227)</f>
        <v/>
      </c>
      <c r="L223" s="85" t="str">
        <f>IF(OR(ISBLANK('!'!R227),ISERROR('!'!R227)),"",'!'!R227)</f>
        <v/>
      </c>
      <c r="M223" s="85" t="str">
        <f>IF(OR(ISBLANK('!'!S227),ISERROR('!'!S227)),"",'!'!S227)</f>
        <v/>
      </c>
      <c r="N223" s="85" t="str">
        <f>IF(OR(ISBLANK('!'!T227),ISERROR('!'!T227)),"",'!'!T227)</f>
        <v/>
      </c>
      <c r="O223" s="85" t="str">
        <f>IF(OR(ISBLANK('!'!U227),ISERROR('!'!U227)),"",'!'!U227)</f>
        <v/>
      </c>
      <c r="P223" s="85" t="str">
        <f>IF(OR(ISBLANK('!'!V227),ISERROR('!'!V227)),"",'!'!V227)</f>
        <v/>
      </c>
      <c r="Q223" s="85" t="str">
        <f>IF(OR(ISBLANK('!'!W227),ISERROR('!'!W227)),"",'!'!W227)</f>
        <v/>
      </c>
      <c r="U223" s="85" t="str">
        <f>IF(OR(ISBLANK('!'!AA227),ISERROR('!'!AA227)),"",'!'!AA227)</f>
        <v/>
      </c>
      <c r="V223" s="85" t="str">
        <f>IF(OR(ISBLANK('!'!AB227),ISERROR('!'!AB227)),"",'!'!AB227)</f>
        <v/>
      </c>
      <c r="W223" s="85" t="str">
        <f>IF(OR(ISBLANK('!'!AC227),ISERROR('!'!AC227)),"",'!'!AC227)</f>
        <v/>
      </c>
      <c r="X223" s="85" t="str">
        <f>IF(OR(ISBLANK('!'!AD227),ISERROR('!'!AD227)),"",'!'!AD227)</f>
        <v/>
      </c>
      <c r="Y223" s="85" t="str">
        <f>IF(OR(ISBLANK('!'!AE227),ISERROR('!'!AE227)),"",'!'!AE227)</f>
        <v/>
      </c>
      <c r="Z223" s="85" t="str">
        <f>IF(OR(ISBLANK('!'!AF227),ISERROR('!'!AF227)),"",'!'!AF227)</f>
        <v/>
      </c>
      <c r="AA223" s="85" t="str">
        <f>IF(OR(ISBLANK('!'!AG227),ISERROR('!'!AG227)),"",'!'!AG227)</f>
        <v/>
      </c>
      <c r="AB223" s="85" t="str">
        <f>IF(OR(ISBLANK('!'!AH227),ISERROR('!'!AH227)),"",'!'!AH227)</f>
        <v/>
      </c>
      <c r="AC223" s="85" t="str">
        <f>IF(OR(ISBLANK('!'!AI227),ISERROR('!'!AI227)),"",'!'!AI227)</f>
        <v/>
      </c>
      <c r="AD223" s="85" t="str">
        <f>IF(OR(ISBLANK('!'!AJ227),ISERROR('!'!AJ227)),"",'!'!AJ227)</f>
        <v/>
      </c>
      <c r="AE223" s="85" t="str">
        <f>IF(OR(ISBLANK('!'!AK227),ISERROR('!'!AK227)),"",'!'!AK227)</f>
        <v/>
      </c>
      <c r="AF223" s="85" t="str">
        <f>IF(OR(ISBLANK('!'!AL227),ISERROR('!'!AL227)),"",'!'!AL227)</f>
        <v/>
      </c>
    </row>
  </sheetData>
  <sheetProtection algorithmName="SHA-512" hashValue="zb6UKygK0l8B1y13Bf7z3e32fwUQoIY0jhTBh62BZedeIj1pHTSSabniAW4NnjzBvwkph96Hh03wdneGlUHFlg==" saltValue="cZm95veXNsm/ljqWUTuolg==" spinCount="100000" sheet="1" objects="1" scenarios="1"/>
  <mergeCells count="21">
    <mergeCell ref="H18:I18"/>
    <mergeCell ref="H12:J12"/>
    <mergeCell ref="H14:J14"/>
    <mergeCell ref="H19:I19"/>
    <mergeCell ref="M23:O23"/>
    <mergeCell ref="B1:C1"/>
    <mergeCell ref="A2:C2"/>
    <mergeCell ref="H41:Q41"/>
    <mergeCell ref="L32:Q33"/>
    <mergeCell ref="J51:N51"/>
    <mergeCell ref="H42:R42"/>
    <mergeCell ref="C3:D3"/>
    <mergeCell ref="C5:C6"/>
    <mergeCell ref="D5:D6"/>
    <mergeCell ref="I4:M4"/>
    <mergeCell ref="I5:M5"/>
    <mergeCell ref="N3:O3"/>
    <mergeCell ref="N4:O4"/>
    <mergeCell ref="N5:O5"/>
    <mergeCell ref="H13:J13"/>
    <mergeCell ref="H17:I17"/>
  </mergeCells>
  <phoneticPr fontId="3" type="noConversion"/>
  <conditionalFormatting sqref="R4">
    <cfRule type="cellIs" dxfId="3" priority="3" stopIfTrue="1" operator="notBetween">
      <formula>1</formula>
      <formula>2</formula>
    </cfRule>
  </conditionalFormatting>
  <conditionalFormatting sqref="J50">
    <cfRule type="expression" dxfId="2" priority="4" stopIfTrue="1">
      <formula>OR(J50&lt;$O$12,J50&gt;$P$12)</formula>
    </cfRule>
  </conditionalFormatting>
  <hyperlinks>
    <hyperlink ref="A2:C2" location="Presentación!A1" display="&lt; inicio"/>
  </hyperlinks>
  <pageMargins left="0.75" right="0.75" top="1" bottom="1" header="0" footer="0"/>
  <pageSetup paperSize="9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r de entrada" error="Debe indicar Si o No">
          <x14:formula1>
            <xm:f>'!'!$Y$2:$Y$3</xm:f>
          </x14:formula1>
          <xm:sqref>P7</xm:sqref>
        </x14:dataValidation>
        <x14:dataValidation type="list" allowBlank="1" showInputMessage="1" showErrorMessage="1" errorTitle="Error de entrada" error="Debe indicar  Y-X  o bien X-Y_x000a_">
          <x14:formula1>
            <xm:f>'!'!$Z$2:$Z$3</xm:f>
          </x14:formula1>
          <xm:sqref>P8</xm:sqref>
        </x14:dataValidation>
        <x14:dataValidation type="list" allowBlank="1" showInputMessage="1" showErrorMessage="1">
          <x14:formula1>
            <xm:f>'!'!$AB$2:$AB$3</xm:f>
          </x14:formula1>
          <xm:sqref>P4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G64"/>
  <sheetViews>
    <sheetView showGridLines="0" zoomScale="85" zoomScaleNormal="85" workbookViewId="0">
      <pane ySplit="1" topLeftCell="A2" activePane="bottomLeft" state="frozen"/>
      <selection pane="bottomLeft" activeCell="F1" sqref="F1"/>
    </sheetView>
  </sheetViews>
  <sheetFormatPr baseColWidth="10" defaultRowHeight="12.75" x14ac:dyDescent="0.2"/>
  <cols>
    <col min="1" max="1" width="2" customWidth="1"/>
    <col min="2" max="2" width="5.28515625" customWidth="1"/>
    <col min="6" max="6" width="7.140625" customWidth="1"/>
    <col min="7" max="7" width="7.7109375" customWidth="1"/>
    <col min="12" max="12" width="3.5703125" style="318" bestFit="1" customWidth="1"/>
    <col min="13" max="13" width="7.7109375" style="313" customWidth="1"/>
    <col min="14" max="14" width="8.7109375" style="313" customWidth="1"/>
    <col min="15" max="15" width="7.28515625" style="313" customWidth="1"/>
    <col min="16" max="16" width="8.42578125" style="313" customWidth="1"/>
    <col min="17" max="17" width="7.28515625" style="313" customWidth="1"/>
    <col min="18" max="18" width="6.5703125" style="9" customWidth="1"/>
    <col min="19" max="19" width="4.5703125" bestFit="1" customWidth="1"/>
    <col min="20" max="20" width="7.7109375" bestFit="1" customWidth="1"/>
    <col min="21" max="21" width="7.140625" bestFit="1" customWidth="1"/>
    <col min="22" max="22" width="7.42578125" bestFit="1" customWidth="1"/>
  </cols>
  <sheetData>
    <row r="1" spans="1:33" s="485" customFormat="1" ht="22.5" customHeight="1" x14ac:dyDescent="0.2">
      <c r="A1" s="478" t="str">
        <f>IF(OR(ISBLANK('!'!A5),ISERROR('!'!A5)),"",'!'!A5)</f>
        <v/>
      </c>
      <c r="B1" s="518" t="str">
        <f>Presentación!E1&amp;"       \"</f>
        <v>Reglin       \</v>
      </c>
      <c r="C1" s="518"/>
      <c r="D1" s="471" t="s">
        <v>181</v>
      </c>
      <c r="E1" s="479"/>
      <c r="F1" s="479"/>
      <c r="G1" s="480"/>
      <c r="H1" s="478"/>
      <c r="I1" s="481"/>
      <c r="J1" s="480"/>
      <c r="K1" s="480"/>
      <c r="L1" s="480"/>
      <c r="M1" s="480"/>
      <c r="N1" s="471"/>
      <c r="O1" s="471"/>
      <c r="P1" s="471"/>
      <c r="Q1" s="471"/>
      <c r="R1" s="482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4"/>
      <c r="AG1" s="484"/>
    </row>
    <row r="2" spans="1:33" x14ac:dyDescent="0.2">
      <c r="A2" s="519" t="s">
        <v>149</v>
      </c>
      <c r="B2" s="519"/>
      <c r="C2" s="519"/>
      <c r="K2" s="375" t="s">
        <v>128</v>
      </c>
      <c r="L2" s="376" t="s">
        <v>192</v>
      </c>
    </row>
    <row r="3" spans="1:33" x14ac:dyDescent="0.2">
      <c r="B3" s="314"/>
      <c r="L3" s="376" t="s">
        <v>177</v>
      </c>
    </row>
    <row r="4" spans="1:33" x14ac:dyDescent="0.2">
      <c r="B4" s="11" t="s">
        <v>180</v>
      </c>
      <c r="L4" s="313"/>
    </row>
    <row r="5" spans="1:33" x14ac:dyDescent="0.2">
      <c r="L5" s="313"/>
      <c r="S5" s="322"/>
      <c r="T5" s="322"/>
      <c r="U5" s="320"/>
      <c r="V5" s="322"/>
    </row>
    <row r="6" spans="1:33" x14ac:dyDescent="0.2">
      <c r="E6" s="8" t="str">
        <f>'!'!Y9 &amp; "  ="</f>
        <v>Diámetro  =</v>
      </c>
      <c r="F6" s="286" t="str">
        <f>TEXT(RLS!J38,"##0,##")</f>
        <v>-19,75</v>
      </c>
      <c r="G6" s="287" t="str">
        <f>IF('!'!P41&gt;0," +  "," -  ")&amp;TEXT(ABS(RLS!J39),"##0,##")</f>
        <v xml:space="preserve"> +  0,89</v>
      </c>
      <c r="H6" s="11" t="str">
        <f>'!'!Y8</f>
        <v>Días</v>
      </c>
      <c r="L6" s="247" t="s">
        <v>127</v>
      </c>
      <c r="M6" s="247" t="s">
        <v>1</v>
      </c>
      <c r="N6" s="247" t="s">
        <v>2</v>
      </c>
      <c r="O6" s="247" t="s">
        <v>109</v>
      </c>
      <c r="P6" s="247" t="s">
        <v>176</v>
      </c>
      <c r="Q6" s="247" t="s">
        <v>175</v>
      </c>
      <c r="R6" s="247" t="s">
        <v>189</v>
      </c>
      <c r="S6" s="374" t="str">
        <f>'!'!I62</f>
        <v/>
      </c>
      <c r="T6" s="321"/>
      <c r="U6" s="320"/>
      <c r="V6" s="320"/>
      <c r="W6" s="304"/>
    </row>
    <row r="7" spans="1:33" x14ac:dyDescent="0.2">
      <c r="B7" s="516" t="str">
        <f>'!'!O9</f>
        <v>Diámetro</v>
      </c>
      <c r="L7" s="365">
        <f>'!'!A11</f>
        <v>1</v>
      </c>
      <c r="M7" s="366">
        <f>'!'!C11</f>
        <v>26</v>
      </c>
      <c r="N7" s="366">
        <f>'!'!D11</f>
        <v>2.2999999999999998</v>
      </c>
      <c r="O7" s="366">
        <f>'!'!E11</f>
        <v>3.381368170723114</v>
      </c>
      <c r="P7" s="366">
        <f>'!'!F11</f>
        <v>-23.7</v>
      </c>
      <c r="Q7" s="367">
        <f>'!'!G11</f>
        <v>0.39895887294911436</v>
      </c>
      <c r="R7" s="368">
        <f>'!'!I11</f>
        <v>4.0272413336702416E-2</v>
      </c>
      <c r="S7" s="369" t="str">
        <f>'!'!K11</f>
        <v/>
      </c>
      <c r="T7" s="321"/>
      <c r="U7" s="322"/>
      <c r="V7" s="322"/>
      <c r="W7" s="304"/>
    </row>
    <row r="8" spans="1:33" x14ac:dyDescent="0.2">
      <c r="B8" s="516"/>
      <c r="L8" s="365">
        <f>'!'!A12</f>
        <v>2</v>
      </c>
      <c r="M8" s="366">
        <f>'!'!C12</f>
        <v>26</v>
      </c>
      <c r="N8" s="366">
        <f>'!'!D12</f>
        <v>4.8</v>
      </c>
      <c r="O8" s="366">
        <f>'!'!E12</f>
        <v>3.381368170723114</v>
      </c>
      <c r="P8" s="366">
        <f>'!'!F12</f>
        <v>-21.2</v>
      </c>
      <c r="Q8" s="367">
        <f>'!'!G12</f>
        <v>0.84928870445522298</v>
      </c>
      <c r="R8" s="368">
        <f>'!'!I12</f>
        <v>0.12917012597913605</v>
      </c>
      <c r="S8" s="369" t="str">
        <f>'!'!K12</f>
        <v/>
      </c>
      <c r="T8" s="321"/>
      <c r="U8" s="322"/>
      <c r="V8" s="322"/>
      <c r="W8" s="304"/>
    </row>
    <row r="9" spans="1:33" x14ac:dyDescent="0.2">
      <c r="B9" s="516"/>
      <c r="L9" s="365">
        <f>'!'!A13</f>
        <v>3</v>
      </c>
      <c r="M9" s="366">
        <f>'!'!C13</f>
        <v>30</v>
      </c>
      <c r="N9" s="366">
        <f>'!'!D13</f>
        <v>3.6</v>
      </c>
      <c r="O9" s="366">
        <f>'!'!E13</f>
        <v>6.9407892568145826</v>
      </c>
      <c r="P9" s="366">
        <f>'!'!F13</f>
        <v>-26.4</v>
      </c>
      <c r="Q9" s="367">
        <f>'!'!G13</f>
        <v>-8.739734507748291E-2</v>
      </c>
      <c r="R9" s="368">
        <f>'!'!I13</f>
        <v>0.1378406670757682</v>
      </c>
      <c r="S9" s="369" t="str">
        <f>'!'!K13</f>
        <v/>
      </c>
      <c r="T9" s="321"/>
      <c r="U9" s="322"/>
      <c r="V9" s="322"/>
    </row>
    <row r="10" spans="1:33" x14ac:dyDescent="0.2">
      <c r="B10" s="516"/>
      <c r="L10" s="365">
        <f>'!'!A14</f>
        <v>4</v>
      </c>
      <c r="M10" s="366">
        <f>'!'!C14</f>
        <v>33</v>
      </c>
      <c r="N10" s="366">
        <f>'!'!D14</f>
        <v>13.7</v>
      </c>
      <c r="O10" s="366">
        <f>'!'!E14</f>
        <v>9.6103550713831787</v>
      </c>
      <c r="P10" s="366">
        <f>'!'!F14</f>
        <v>-19.3</v>
      </c>
      <c r="Q10" s="367">
        <f>'!'!G14</f>
        <v>1.1915393763998654</v>
      </c>
      <c r="R10" s="368">
        <f>'!'!I14</f>
        <v>7.7031518848740904E-2</v>
      </c>
      <c r="S10" s="369" t="str">
        <f>'!'!K14</f>
        <v/>
      </c>
      <c r="T10" s="249"/>
    </row>
    <row r="11" spans="1:33" x14ac:dyDescent="0.2">
      <c r="B11" s="516"/>
      <c r="L11" s="365">
        <f>'!'!A15</f>
        <v>5</v>
      </c>
      <c r="M11" s="366">
        <f>'!'!C15</f>
        <v>33</v>
      </c>
      <c r="N11" s="366">
        <f>'!'!D15</f>
        <v>12.7</v>
      </c>
      <c r="O11" s="366">
        <f>'!'!E15</f>
        <v>9.6103550713831787</v>
      </c>
      <c r="P11" s="366">
        <f>'!'!F15</f>
        <v>-20.3</v>
      </c>
      <c r="Q11" s="367">
        <f>'!'!G15</f>
        <v>1.0114074437974219</v>
      </c>
      <c r="R11" s="368">
        <f>'!'!I15</f>
        <v>8.1820410545187752E-2</v>
      </c>
      <c r="S11" s="369" t="str">
        <f>'!'!K15</f>
        <v/>
      </c>
      <c r="T11" s="249"/>
    </row>
    <row r="12" spans="1:33" x14ac:dyDescent="0.2">
      <c r="B12" s="516"/>
      <c r="L12" s="365">
        <f>'!'!A16</f>
        <v>6</v>
      </c>
      <c r="M12" s="366">
        <f>'!'!C16</f>
        <v>35</v>
      </c>
      <c r="N12" s="366">
        <f>'!'!D16</f>
        <v>11.7</v>
      </c>
      <c r="O12" s="366">
        <f>'!'!E16</f>
        <v>11.390065614428913</v>
      </c>
      <c r="P12" s="366">
        <f>'!'!F16</f>
        <v>-23.3</v>
      </c>
      <c r="Q12" s="367">
        <f>'!'!G16</f>
        <v>0.47101164599009149</v>
      </c>
      <c r="R12" s="368">
        <f>'!'!I16</f>
        <v>8.6880031043569395E-2</v>
      </c>
      <c r="S12" s="369" t="str">
        <f>'!'!K16</f>
        <v/>
      </c>
      <c r="T12" s="249"/>
    </row>
    <row r="13" spans="1:33" x14ac:dyDescent="0.2">
      <c r="B13" s="516"/>
      <c r="L13" s="365">
        <f>'!'!A17</f>
        <v>7</v>
      </c>
      <c r="M13" s="366">
        <f>'!'!C17</f>
        <v>40</v>
      </c>
      <c r="N13" s="366">
        <f>'!'!D17</f>
        <v>21.6</v>
      </c>
      <c r="O13" s="366">
        <f>'!'!E17</f>
        <v>15.839341972043243</v>
      </c>
      <c r="P13" s="366">
        <f>'!'!F17</f>
        <v>-18.399999999999999</v>
      </c>
      <c r="Q13" s="367">
        <f>'!'!G17</f>
        <v>1.3536581157420648</v>
      </c>
      <c r="R13" s="368">
        <f>'!'!I17</f>
        <v>4.8716745478829031E-2</v>
      </c>
      <c r="S13" s="369" t="str">
        <f>'!'!K17</f>
        <v/>
      </c>
      <c r="T13" s="249"/>
    </row>
    <row r="14" spans="1:33" x14ac:dyDescent="0.2">
      <c r="B14" s="516"/>
      <c r="L14" s="365">
        <f>'!'!A18</f>
        <v>8</v>
      </c>
      <c r="M14" s="366">
        <f>'!'!C18</f>
        <v>43</v>
      </c>
      <c r="N14" s="366">
        <f>'!'!D18</f>
        <v>10.7</v>
      </c>
      <c r="O14" s="366">
        <f>'!'!E18</f>
        <v>18.508907786611843</v>
      </c>
      <c r="P14" s="366">
        <f>'!'!F18</f>
        <v>-32.299999999999997</v>
      </c>
      <c r="Q14" s="367">
        <f>'!'!G18</f>
        <v>-1.1501757474318992</v>
      </c>
      <c r="R14" s="368">
        <f>'!'!I18</f>
        <v>9.2210380343885873E-2</v>
      </c>
      <c r="S14" s="369" t="str">
        <f>'!'!K18</f>
        <v/>
      </c>
      <c r="T14" s="249"/>
    </row>
    <row r="15" spans="1:33" x14ac:dyDescent="0.2">
      <c r="B15" s="516"/>
      <c r="L15" s="365">
        <f>'!'!A19</f>
        <v>9</v>
      </c>
      <c r="M15" s="366">
        <f>'!'!C19</f>
        <v>44</v>
      </c>
      <c r="N15" s="366">
        <f>'!'!D19</f>
        <v>20.5</v>
      </c>
      <c r="O15" s="366">
        <f>'!'!E19</f>
        <v>19.398763058134712</v>
      </c>
      <c r="P15" s="366">
        <f>'!'!F19</f>
        <v>-23.5</v>
      </c>
      <c r="Q15" s="367">
        <f>'!'!G19</f>
        <v>0.43498525946960293</v>
      </c>
      <c r="R15" s="368">
        <f>'!'!I19</f>
        <v>5.1646783140213488E-2</v>
      </c>
      <c r="S15" s="369" t="str">
        <f>'!'!K19</f>
        <v/>
      </c>
      <c r="T15" s="249"/>
    </row>
    <row r="16" spans="1:33" x14ac:dyDescent="0.2">
      <c r="B16" s="516"/>
      <c r="L16" s="365">
        <f>'!'!A20</f>
        <v>10</v>
      </c>
      <c r="M16" s="366">
        <f>'!'!C20</f>
        <v>49</v>
      </c>
      <c r="N16" s="366">
        <f>'!'!D20</f>
        <v>28.9</v>
      </c>
      <c r="O16" s="366">
        <f>'!'!E20</f>
        <v>23.848039415749042</v>
      </c>
      <c r="P16" s="366">
        <f>'!'!F20</f>
        <v>-20.100000000000001</v>
      </c>
      <c r="Q16" s="367">
        <f>'!'!G20</f>
        <v>1.0474338303179105</v>
      </c>
      <c r="R16" s="368">
        <f>'!'!I20</f>
        <v>3.7572495156962545E-2</v>
      </c>
      <c r="S16" s="369" t="str">
        <f>'!'!K20</f>
        <v/>
      </c>
      <c r="T16" s="249"/>
    </row>
    <row r="17" spans="2:20" x14ac:dyDescent="0.2">
      <c r="B17" s="516"/>
      <c r="L17" s="365">
        <f>'!'!A21</f>
        <v>11</v>
      </c>
      <c r="M17" s="366">
        <f>'!'!C21</f>
        <v>49</v>
      </c>
      <c r="N17" s="366">
        <f>'!'!D21</f>
        <v>15.8</v>
      </c>
      <c r="O17" s="366">
        <f>'!'!E21</f>
        <v>23.848039415749042</v>
      </c>
      <c r="P17" s="366">
        <f>'!'!F21</f>
        <v>-33.200000000000003</v>
      </c>
      <c r="Q17" s="367">
        <f>'!'!G21</f>
        <v>-1.3122944867740993</v>
      </c>
      <c r="R17" s="368">
        <f>'!'!I21</f>
        <v>6.7856068536500336E-2</v>
      </c>
      <c r="S17" s="369" t="str">
        <f>'!'!K21</f>
        <v/>
      </c>
      <c r="T17" s="249"/>
    </row>
    <row r="18" spans="2:20" x14ac:dyDescent="0.2">
      <c r="B18" s="516"/>
      <c r="L18" s="365">
        <f>'!'!A22</f>
        <v>12</v>
      </c>
      <c r="M18" s="366">
        <f>'!'!C22</f>
        <v>51</v>
      </c>
      <c r="N18" s="366">
        <f>'!'!D22</f>
        <v>21.3</v>
      </c>
      <c r="O18" s="366">
        <f>'!'!E22</f>
        <v>25.627749958794773</v>
      </c>
      <c r="P18" s="366">
        <f>'!'!F22</f>
        <v>-29.7</v>
      </c>
      <c r="Q18" s="367">
        <f>'!'!G22</f>
        <v>-0.68183272266554651</v>
      </c>
      <c r="R18" s="368">
        <f>'!'!I22</f>
        <v>4.9483359202974433E-2</v>
      </c>
      <c r="S18" s="369" t="str">
        <f>'!'!K22</f>
        <v/>
      </c>
      <c r="T18" s="249"/>
    </row>
    <row r="19" spans="2:20" x14ac:dyDescent="0.2">
      <c r="B19" s="516"/>
      <c r="L19" s="365">
        <f>'!'!A23</f>
        <v>13</v>
      </c>
      <c r="M19" s="366">
        <f>'!'!C23</f>
        <v>54</v>
      </c>
      <c r="N19" s="366">
        <f>'!'!D23</f>
        <v>34.6</v>
      </c>
      <c r="O19" s="366">
        <f>'!'!E23</f>
        <v>28.297315773363373</v>
      </c>
      <c r="P19" s="366">
        <f>'!'!F23</f>
        <v>-19.399999999999999</v>
      </c>
      <c r="Q19" s="367">
        <f>'!'!G23</f>
        <v>1.1735261831396213</v>
      </c>
      <c r="R19" s="368">
        <f>'!'!I23</f>
        <v>3.8901322359792559E-2</v>
      </c>
      <c r="S19" s="369" t="str">
        <f>'!'!K23</f>
        <v/>
      </c>
      <c r="T19" s="249"/>
    </row>
    <row r="20" spans="2:20" x14ac:dyDescent="0.2">
      <c r="B20" s="516"/>
      <c r="L20" s="365">
        <f>'!'!A24</f>
        <v>14</v>
      </c>
      <c r="M20" s="366">
        <f>'!'!C24</f>
        <v>54</v>
      </c>
      <c r="N20" s="366">
        <f>'!'!D24</f>
        <v>22.1</v>
      </c>
      <c r="O20" s="366">
        <f>'!'!E24</f>
        <v>28.297315773363373</v>
      </c>
      <c r="P20" s="366">
        <f>'!'!F24</f>
        <v>-31.9</v>
      </c>
      <c r="Q20" s="367">
        <f>'!'!G24</f>
        <v>-1.078122974390922</v>
      </c>
      <c r="R20" s="368">
        <f>'!'!I24</f>
        <v>4.7493201698973662E-2</v>
      </c>
      <c r="S20" s="369" t="str">
        <f>'!'!K24</f>
        <v/>
      </c>
      <c r="T20" s="249"/>
    </row>
    <row r="21" spans="2:20" x14ac:dyDescent="0.2">
      <c r="B21" s="516"/>
      <c r="L21" s="365">
        <f>'!'!A25</f>
        <v>15</v>
      </c>
      <c r="M21" s="366">
        <f>'!'!C25</f>
        <v>54</v>
      </c>
      <c r="N21" s="366">
        <f>'!'!D25</f>
        <v>35.299999999999997</v>
      </c>
      <c r="O21" s="366">
        <f>'!'!E25</f>
        <v>28.297315773363373</v>
      </c>
      <c r="P21" s="366">
        <f>'!'!F25</f>
        <v>-18.700000000000003</v>
      </c>
      <c r="Q21" s="367">
        <f>'!'!G25</f>
        <v>1.299618535961331</v>
      </c>
      <c r="R21" s="368">
        <f>'!'!I25</f>
        <v>3.9670944181737229E-2</v>
      </c>
      <c r="S21" s="369" t="str">
        <f>'!'!K25</f>
        <v/>
      </c>
      <c r="T21" s="249"/>
    </row>
    <row r="22" spans="2:20" x14ac:dyDescent="0.2">
      <c r="B22" s="516"/>
      <c r="L22" s="365">
        <f>'!'!A26</f>
        <v>16</v>
      </c>
      <c r="M22" s="366">
        <f>'!'!C26</f>
        <v>61</v>
      </c>
      <c r="N22" s="366">
        <f>'!'!D26</f>
        <v>39.1</v>
      </c>
      <c r="O22" s="366">
        <f>'!'!E26</f>
        <v>34.526302674023434</v>
      </c>
      <c r="P22" s="366">
        <f>'!'!F26</f>
        <v>-21.9</v>
      </c>
      <c r="Q22" s="367">
        <f>'!'!G26</f>
        <v>0.7231963516335127</v>
      </c>
      <c r="R22" s="368">
        <f>'!'!I26</f>
        <v>4.616362247169381E-2</v>
      </c>
      <c r="S22" s="369" t="str">
        <f>'!'!K26</f>
        <v/>
      </c>
      <c r="T22" s="249"/>
    </row>
    <row r="23" spans="2:20" x14ac:dyDescent="0.2">
      <c r="B23" s="516"/>
      <c r="L23" s="365">
        <f>'!'!A27</f>
        <v>17</v>
      </c>
      <c r="M23" s="366">
        <f>'!'!C27</f>
        <v>64</v>
      </c>
      <c r="N23" s="366">
        <f>'!'!D27</f>
        <v>30.8</v>
      </c>
      <c r="O23" s="366">
        <f>'!'!E27</f>
        <v>37.195868488592033</v>
      </c>
      <c r="P23" s="366">
        <f>'!'!F27</f>
        <v>-33.200000000000003</v>
      </c>
      <c r="Q23" s="367">
        <f>'!'!G27</f>
        <v>-1.3122944867740993</v>
      </c>
      <c r="R23" s="368">
        <f>'!'!I27</f>
        <v>3.7038106582921219E-2</v>
      </c>
      <c r="S23" s="369" t="str">
        <f>'!'!K27</f>
        <v/>
      </c>
      <c r="T23" s="249"/>
    </row>
    <row r="24" spans="2:20" x14ac:dyDescent="0.2">
      <c r="B24" s="516"/>
      <c r="L24" s="365">
        <f>'!'!A28</f>
        <v>18</v>
      </c>
      <c r="M24" s="366">
        <f>'!'!C28</f>
        <v>65</v>
      </c>
      <c r="N24" s="366">
        <f>'!'!D28</f>
        <v>39.200000000000003</v>
      </c>
      <c r="O24" s="366">
        <f>'!'!E28</f>
        <v>38.085723760114902</v>
      </c>
      <c r="P24" s="366">
        <f>'!'!F28</f>
        <v>-25.799999999999997</v>
      </c>
      <c r="Q24" s="367">
        <f>'!'!G28</f>
        <v>2.0681814483983429E-2</v>
      </c>
      <c r="R24" s="368">
        <f>'!'!I28</f>
        <v>4.6387274543069963E-2</v>
      </c>
      <c r="S24" s="369" t="str">
        <f>'!'!K28</f>
        <v/>
      </c>
      <c r="T24" s="249"/>
    </row>
    <row r="25" spans="2:20" x14ac:dyDescent="0.2">
      <c r="B25" s="516"/>
      <c r="L25" s="365">
        <f>'!'!A29</f>
        <v>19</v>
      </c>
      <c r="M25" s="366">
        <f>'!'!C29</f>
        <v>69</v>
      </c>
      <c r="N25" s="366">
        <f>'!'!D29</f>
        <v>37.4</v>
      </c>
      <c r="O25" s="366">
        <f>'!'!E29</f>
        <v>41.645144846206364</v>
      </c>
      <c r="P25" s="366">
        <f>'!'!F29</f>
        <v>-31.6</v>
      </c>
      <c r="Q25" s="367">
        <f>'!'!G29</f>
        <v>-1.0240833946101895</v>
      </c>
      <c r="R25" s="368">
        <f>'!'!I29</f>
        <v>4.2775752325259604E-2</v>
      </c>
      <c r="S25" s="369" t="str">
        <f>'!'!K29</f>
        <v/>
      </c>
      <c r="T25" s="249"/>
    </row>
    <row r="26" spans="2:20" x14ac:dyDescent="0.2">
      <c r="B26" s="516"/>
      <c r="L26" s="365">
        <f>'!'!A30</f>
        <v>20</v>
      </c>
      <c r="M26" s="366">
        <f>'!'!C30</f>
        <v>71</v>
      </c>
      <c r="N26" s="366">
        <f>'!'!D30</f>
        <v>48.3</v>
      </c>
      <c r="O26" s="366">
        <f>'!'!E30</f>
        <v>43.424855389252095</v>
      </c>
      <c r="P26" s="366">
        <f>'!'!F30</f>
        <v>-22.700000000000003</v>
      </c>
      <c r="Q26" s="367">
        <f>'!'!G30</f>
        <v>0.57909080555155712</v>
      </c>
      <c r="R26" s="368">
        <f>'!'!I30</f>
        <v>7.8072320687290225E-2</v>
      </c>
      <c r="S26" s="369" t="str">
        <f>'!'!K30</f>
        <v/>
      </c>
      <c r="T26" s="249"/>
    </row>
    <row r="27" spans="2:20" x14ac:dyDescent="0.2">
      <c r="B27" s="516"/>
      <c r="L27" s="365">
        <f>'!'!A31</f>
        <v>21</v>
      </c>
      <c r="M27" s="366">
        <f>'!'!C31</f>
        <v>71</v>
      </c>
      <c r="N27" s="366">
        <f>'!'!D31</f>
        <v>35.700000000000003</v>
      </c>
      <c r="O27" s="366">
        <f>'!'!E31</f>
        <v>43.424855389252095</v>
      </c>
      <c r="P27" s="366">
        <f>'!'!F31</f>
        <v>-35.299999999999997</v>
      </c>
      <c r="Q27" s="367">
        <f>'!'!G31</f>
        <v>-1.6905715452392296</v>
      </c>
      <c r="R27" s="368">
        <f>'!'!I31</f>
        <v>4.0170288416416997E-2</v>
      </c>
      <c r="S27" s="369" t="str">
        <f>'!'!K31</f>
        <v/>
      </c>
      <c r="T27" s="249"/>
    </row>
    <row r="28" spans="2:20" x14ac:dyDescent="0.2">
      <c r="B28" s="516"/>
      <c r="L28" s="365">
        <f>'!'!A32</f>
        <v>22</v>
      </c>
      <c r="M28" s="366">
        <f>'!'!C32</f>
        <v>75</v>
      </c>
      <c r="N28" s="366">
        <f>'!'!D32</f>
        <v>50.3</v>
      </c>
      <c r="O28" s="366">
        <f>'!'!E32</f>
        <v>46.984276475343556</v>
      </c>
      <c r="P28" s="366">
        <f>'!'!F32</f>
        <v>-24.700000000000003</v>
      </c>
      <c r="Q28" s="367">
        <f>'!'!G32</f>
        <v>0.21882694034667022</v>
      </c>
      <c r="R28" s="368">
        <f>'!'!I32</f>
        <v>8.8041156794089762E-2</v>
      </c>
      <c r="S28" s="369" t="str">
        <f>'!'!K32</f>
        <v/>
      </c>
      <c r="T28" s="249"/>
    </row>
    <row r="29" spans="2:20" x14ac:dyDescent="0.2">
      <c r="L29" s="365">
        <f>'!'!A33</f>
        <v>23</v>
      </c>
      <c r="M29" s="366">
        <f>'!'!C33</f>
        <v>78</v>
      </c>
      <c r="N29" s="366">
        <f>'!'!D33</f>
        <v>43.2</v>
      </c>
      <c r="O29" s="366">
        <f>'!'!E33</f>
        <v>49.653842289912156</v>
      </c>
      <c r="P29" s="366">
        <f>'!'!F33</f>
        <v>-34.799999999999997</v>
      </c>
      <c r="Q29" s="367">
        <f>'!'!G33</f>
        <v>-1.6005055789380078</v>
      </c>
      <c r="R29" s="368">
        <f>'!'!I33</f>
        <v>5.7553333573981187E-2</v>
      </c>
      <c r="S29" s="369" t="str">
        <f>'!'!K33</f>
        <v/>
      </c>
      <c r="T29" s="249"/>
    </row>
    <row r="30" spans="2:20" x14ac:dyDescent="0.2">
      <c r="L30" s="365">
        <f>'!'!A34</f>
        <v>24</v>
      </c>
      <c r="M30" s="366">
        <f>'!'!C34</f>
        <v>78</v>
      </c>
      <c r="N30" s="366">
        <f>'!'!D34</f>
        <v>44.3</v>
      </c>
      <c r="O30" s="366">
        <f>'!'!E34</f>
        <v>49.653842289912156</v>
      </c>
      <c r="P30" s="366">
        <f>'!'!F34</f>
        <v>-33.700000000000003</v>
      </c>
      <c r="Q30" s="367">
        <f>'!'!G34</f>
        <v>-1.4023604530753211</v>
      </c>
      <c r="R30" s="368">
        <f>'!'!I34</f>
        <v>6.1383394096908905E-2</v>
      </c>
      <c r="S30" s="369" t="str">
        <f>'!'!K34</f>
        <v/>
      </c>
      <c r="T30" s="249"/>
    </row>
    <row r="31" spans="2:20" ht="15" x14ac:dyDescent="0.25">
      <c r="C31" s="517" t="str">
        <f>'!'!O8</f>
        <v>Días</v>
      </c>
      <c r="D31" s="517"/>
      <c r="E31" s="517"/>
      <c r="F31" s="517"/>
      <c r="G31" s="517"/>
      <c r="H31" s="517"/>
      <c r="I31" s="517"/>
      <c r="J31" s="517"/>
      <c r="K31" s="303"/>
      <c r="L31" s="365">
        <f>'!'!A35</f>
        <v>25</v>
      </c>
      <c r="M31" s="366">
        <f>'!'!C35</f>
        <v>85</v>
      </c>
      <c r="N31" s="366">
        <f>'!'!D35</f>
        <v>61.7</v>
      </c>
      <c r="O31" s="366">
        <f>'!'!E35</f>
        <v>55.882829190572231</v>
      </c>
      <c r="P31" s="366">
        <f>'!'!F35</f>
        <v>-23.299999999999997</v>
      </c>
      <c r="Q31" s="367">
        <f>'!'!G35</f>
        <v>0.4710116459900921</v>
      </c>
      <c r="R31" s="368">
        <f>'!'!I35</f>
        <v>0.16554178849462778</v>
      </c>
      <c r="S31" s="369" t="str">
        <f>'!'!K35</f>
        <v/>
      </c>
      <c r="T31" s="249"/>
    </row>
    <row r="32" spans="2:20" x14ac:dyDescent="0.2">
      <c r="L32" s="365">
        <f>'!'!A36</f>
        <v>26</v>
      </c>
      <c r="M32" s="366">
        <f>'!'!C36</f>
        <v>86</v>
      </c>
      <c r="N32" s="366">
        <f>'!'!D36</f>
        <v>62.5</v>
      </c>
      <c r="O32" s="366">
        <f>'!'!E36</f>
        <v>56.772684462095093</v>
      </c>
      <c r="P32" s="366">
        <f>'!'!F36</f>
        <v>-23.5</v>
      </c>
      <c r="Q32" s="367">
        <f>'!'!G36</f>
        <v>0.43498525946960293</v>
      </c>
      <c r="R32" s="368">
        <f>'!'!I36</f>
        <v>0.17230158586916</v>
      </c>
      <c r="S32" s="369" t="str">
        <f>'!'!K36</f>
        <v/>
      </c>
      <c r="T32" s="249"/>
    </row>
    <row r="33" spans="2:20" x14ac:dyDescent="0.2">
      <c r="F33" s="11"/>
      <c r="L33" s="365">
        <f>'!'!A37</f>
        <v>27</v>
      </c>
      <c r="M33" s="366">
        <f>'!'!C37</f>
        <v>86</v>
      </c>
      <c r="N33" s="366">
        <f>'!'!D37</f>
        <v>58.2</v>
      </c>
      <c r="O33" s="366">
        <f>'!'!E37</f>
        <v>56.772684462095093</v>
      </c>
      <c r="P33" s="366">
        <f>'!'!F37</f>
        <v>-27.799999999999997</v>
      </c>
      <c r="Q33" s="367">
        <f>'!'!G37</f>
        <v>-0.33958205072090353</v>
      </c>
      <c r="R33" s="368">
        <f>'!'!I37</f>
        <v>0.1380049092156086</v>
      </c>
      <c r="S33" s="369" t="str">
        <f>'!'!K37</f>
        <v/>
      </c>
      <c r="T33" s="249"/>
    </row>
    <row r="34" spans="2:20" x14ac:dyDescent="0.2">
      <c r="B34" s="11" t="s">
        <v>179</v>
      </c>
      <c r="C34" s="11"/>
      <c r="F34" s="11"/>
      <c r="L34" s="365" t="str">
        <f>'!'!A38</f>
        <v/>
      </c>
      <c r="M34" s="366" t="str">
        <f>'!'!C38</f>
        <v/>
      </c>
      <c r="N34" s="366" t="str">
        <f>'!'!D38</f>
        <v/>
      </c>
      <c r="O34" s="366" t="str">
        <f>'!'!E38</f>
        <v/>
      </c>
      <c r="P34" s="367" t="str">
        <f>'!'!F38</f>
        <v/>
      </c>
      <c r="Q34" s="367" t="str">
        <f>'!'!G38</f>
        <v/>
      </c>
      <c r="R34" s="368" t="str">
        <f>'!'!I38</f>
        <v/>
      </c>
      <c r="S34" s="369" t="str">
        <f>'!'!K38</f>
        <v/>
      </c>
      <c r="T34" s="249"/>
    </row>
    <row r="35" spans="2:20" x14ac:dyDescent="0.2">
      <c r="B35" s="153"/>
      <c r="C35" s="153"/>
      <c r="D35" s="153"/>
      <c r="L35" s="365" t="str">
        <f>'!'!A39</f>
        <v/>
      </c>
      <c r="M35" s="366" t="str">
        <f>'!'!C39</f>
        <v/>
      </c>
      <c r="N35" s="366" t="str">
        <f>'!'!D39</f>
        <v/>
      </c>
      <c r="O35" s="366" t="str">
        <f>'!'!E39</f>
        <v/>
      </c>
      <c r="P35" s="367" t="str">
        <f>'!'!F39</f>
        <v/>
      </c>
      <c r="Q35" s="367" t="str">
        <f>'!'!G39</f>
        <v/>
      </c>
      <c r="R35" s="368" t="str">
        <f>'!'!I39</f>
        <v/>
      </c>
      <c r="S35" s="369" t="str">
        <f>'!'!K39</f>
        <v/>
      </c>
      <c r="T35" s="249"/>
    </row>
    <row r="36" spans="2:20" x14ac:dyDescent="0.2">
      <c r="B36" s="521" t="s">
        <v>178</v>
      </c>
      <c r="C36" s="323"/>
      <c r="D36" s="324"/>
      <c r="L36" s="365" t="str">
        <f>'!'!A40</f>
        <v/>
      </c>
      <c r="M36" s="366" t="str">
        <f>'!'!C40</f>
        <v/>
      </c>
      <c r="N36" s="366" t="str">
        <f>'!'!D40</f>
        <v/>
      </c>
      <c r="O36" s="366" t="str">
        <f>'!'!E40</f>
        <v/>
      </c>
      <c r="P36" s="367" t="str">
        <f>'!'!F40</f>
        <v/>
      </c>
      <c r="Q36" s="367" t="str">
        <f>'!'!G40</f>
        <v/>
      </c>
      <c r="R36" s="368" t="str">
        <f>'!'!I40</f>
        <v/>
      </c>
      <c r="S36" s="369" t="str">
        <f>'!'!K40</f>
        <v/>
      </c>
      <c r="T36" s="249"/>
    </row>
    <row r="37" spans="2:20" x14ac:dyDescent="0.2">
      <c r="B37" s="521"/>
      <c r="C37" s="153"/>
      <c r="D37" s="325"/>
      <c r="L37" s="365" t="str">
        <f>'!'!A41</f>
        <v/>
      </c>
      <c r="M37" s="366" t="str">
        <f>'!'!C41</f>
        <v/>
      </c>
      <c r="N37" s="366" t="str">
        <f>'!'!D41</f>
        <v/>
      </c>
      <c r="O37" s="366" t="str">
        <f>'!'!E41</f>
        <v/>
      </c>
      <c r="P37" s="367" t="str">
        <f>'!'!F41</f>
        <v/>
      </c>
      <c r="Q37" s="367" t="str">
        <f>'!'!G41</f>
        <v/>
      </c>
      <c r="R37" s="368" t="str">
        <f>'!'!I41</f>
        <v/>
      </c>
      <c r="S37" s="369" t="str">
        <f>'!'!K41</f>
        <v/>
      </c>
      <c r="T37" s="249"/>
    </row>
    <row r="38" spans="2:20" x14ac:dyDescent="0.2">
      <c r="B38" s="521"/>
      <c r="C38" s="153"/>
      <c r="D38" s="153"/>
      <c r="L38" s="365" t="str">
        <f>'!'!A42</f>
        <v/>
      </c>
      <c r="M38" s="366" t="str">
        <f>'!'!C42</f>
        <v/>
      </c>
      <c r="N38" s="366" t="str">
        <f>'!'!D42</f>
        <v/>
      </c>
      <c r="O38" s="366" t="str">
        <f>'!'!E42</f>
        <v/>
      </c>
      <c r="P38" s="367" t="str">
        <f>'!'!F42</f>
        <v/>
      </c>
      <c r="Q38" s="367" t="str">
        <f>'!'!G42</f>
        <v/>
      </c>
      <c r="R38" s="368" t="str">
        <f>'!'!I42</f>
        <v/>
      </c>
      <c r="S38" s="369" t="str">
        <f>'!'!K42</f>
        <v/>
      </c>
      <c r="T38" s="249"/>
    </row>
    <row r="39" spans="2:20" x14ac:dyDescent="0.2">
      <c r="B39" s="521"/>
      <c r="C39" s="153"/>
      <c r="D39" s="153"/>
      <c r="L39" s="365" t="str">
        <f>'!'!A43</f>
        <v/>
      </c>
      <c r="M39" s="366" t="str">
        <f>'!'!C43</f>
        <v/>
      </c>
      <c r="N39" s="366" t="str">
        <f>'!'!D43</f>
        <v/>
      </c>
      <c r="O39" s="366" t="str">
        <f>'!'!E43</f>
        <v/>
      </c>
      <c r="P39" s="367" t="str">
        <f>'!'!F43</f>
        <v/>
      </c>
      <c r="Q39" s="367" t="str">
        <f>'!'!G43</f>
        <v/>
      </c>
      <c r="R39" s="368" t="str">
        <f>'!'!I43</f>
        <v/>
      </c>
      <c r="S39" s="369" t="str">
        <f>'!'!K43</f>
        <v/>
      </c>
      <c r="T39" s="249"/>
    </row>
    <row r="40" spans="2:20" x14ac:dyDescent="0.2">
      <c r="B40" s="521"/>
      <c r="L40" s="365" t="str">
        <f>'!'!A44</f>
        <v/>
      </c>
      <c r="M40" s="366" t="str">
        <f>'!'!C44</f>
        <v/>
      </c>
      <c r="N40" s="366" t="str">
        <f>'!'!D44</f>
        <v/>
      </c>
      <c r="O40" s="366" t="str">
        <f>'!'!E44</f>
        <v/>
      </c>
      <c r="P40" s="367" t="str">
        <f>'!'!F44</f>
        <v/>
      </c>
      <c r="Q40" s="367" t="str">
        <f>'!'!G44</f>
        <v/>
      </c>
      <c r="R40" s="368" t="str">
        <f>'!'!I44</f>
        <v/>
      </c>
      <c r="S40" s="369" t="str">
        <f>'!'!K44</f>
        <v/>
      </c>
      <c r="T40" s="249"/>
    </row>
    <row r="41" spans="2:20" x14ac:dyDescent="0.2">
      <c r="B41" s="521"/>
      <c r="L41" s="365" t="str">
        <f>'!'!A45</f>
        <v/>
      </c>
      <c r="M41" s="366" t="str">
        <f>'!'!C45</f>
        <v/>
      </c>
      <c r="N41" s="366" t="str">
        <f>'!'!D45</f>
        <v/>
      </c>
      <c r="O41" s="366" t="str">
        <f>'!'!E45</f>
        <v/>
      </c>
      <c r="P41" s="367" t="str">
        <f>'!'!F45</f>
        <v/>
      </c>
      <c r="Q41" s="367" t="str">
        <f>'!'!G45</f>
        <v/>
      </c>
      <c r="R41" s="368" t="str">
        <f>'!'!I45</f>
        <v/>
      </c>
      <c r="S41" s="369" t="str">
        <f>'!'!K45</f>
        <v/>
      </c>
      <c r="T41" s="249"/>
    </row>
    <row r="42" spans="2:20" x14ac:dyDescent="0.2">
      <c r="B42" s="521"/>
      <c r="L42" s="365" t="str">
        <f>'!'!A46</f>
        <v/>
      </c>
      <c r="M42" s="366" t="str">
        <f>'!'!C46</f>
        <v/>
      </c>
      <c r="N42" s="366" t="str">
        <f>'!'!D46</f>
        <v/>
      </c>
      <c r="O42" s="366" t="str">
        <f>'!'!E46</f>
        <v/>
      </c>
      <c r="P42" s="367" t="str">
        <f>'!'!F46</f>
        <v/>
      </c>
      <c r="Q42" s="367" t="str">
        <f>'!'!G46</f>
        <v/>
      </c>
      <c r="R42" s="368" t="str">
        <f>'!'!I46</f>
        <v/>
      </c>
      <c r="S42" s="369" t="str">
        <f>'!'!K46</f>
        <v/>
      </c>
      <c r="T42" s="249"/>
    </row>
    <row r="43" spans="2:20" x14ac:dyDescent="0.2">
      <c r="B43" s="521"/>
      <c r="L43" s="365" t="str">
        <f>'!'!A47</f>
        <v/>
      </c>
      <c r="M43" s="366" t="str">
        <f>'!'!C47</f>
        <v/>
      </c>
      <c r="N43" s="366" t="str">
        <f>'!'!D47</f>
        <v/>
      </c>
      <c r="O43" s="366" t="str">
        <f>'!'!E47</f>
        <v/>
      </c>
      <c r="P43" s="367" t="str">
        <f>'!'!F47</f>
        <v/>
      </c>
      <c r="Q43" s="367" t="str">
        <f>'!'!G47</f>
        <v/>
      </c>
      <c r="R43" s="368" t="str">
        <f>'!'!I47</f>
        <v/>
      </c>
      <c r="S43" s="369" t="str">
        <f>'!'!K47</f>
        <v/>
      </c>
      <c r="T43" s="249"/>
    </row>
    <row r="44" spans="2:20" x14ac:dyDescent="0.2">
      <c r="B44" s="521"/>
      <c r="L44" s="365" t="str">
        <f>'!'!A48</f>
        <v/>
      </c>
      <c r="M44" s="366" t="str">
        <f>'!'!C48</f>
        <v/>
      </c>
      <c r="N44" s="366" t="str">
        <f>'!'!D48</f>
        <v/>
      </c>
      <c r="O44" s="366" t="str">
        <f>'!'!E48</f>
        <v/>
      </c>
      <c r="P44" s="367" t="str">
        <f>'!'!F48</f>
        <v/>
      </c>
      <c r="Q44" s="367" t="str">
        <f>'!'!G48</f>
        <v/>
      </c>
      <c r="R44" s="368" t="str">
        <f>'!'!I48</f>
        <v/>
      </c>
      <c r="S44" s="369" t="str">
        <f>'!'!K48</f>
        <v/>
      </c>
      <c r="T44" s="249"/>
    </row>
    <row r="45" spans="2:20" x14ac:dyDescent="0.2">
      <c r="B45" s="521"/>
      <c r="L45" s="365" t="str">
        <f>'!'!A49</f>
        <v/>
      </c>
      <c r="M45" s="366" t="str">
        <f>'!'!C49</f>
        <v/>
      </c>
      <c r="N45" s="366" t="str">
        <f>'!'!D49</f>
        <v/>
      </c>
      <c r="O45" s="366" t="str">
        <f>'!'!E49</f>
        <v/>
      </c>
      <c r="P45" s="367" t="str">
        <f>'!'!F49</f>
        <v/>
      </c>
      <c r="Q45" s="367" t="str">
        <f>'!'!G49</f>
        <v/>
      </c>
      <c r="R45" s="368" t="str">
        <f>'!'!I49</f>
        <v/>
      </c>
      <c r="S45" s="369" t="str">
        <f>'!'!K49</f>
        <v/>
      </c>
      <c r="T45" s="249"/>
    </row>
    <row r="46" spans="2:20" x14ac:dyDescent="0.2">
      <c r="B46" s="521"/>
      <c r="L46" s="365" t="str">
        <f>'!'!A50</f>
        <v/>
      </c>
      <c r="M46" s="366" t="str">
        <f>'!'!C50</f>
        <v/>
      </c>
      <c r="N46" s="366" t="str">
        <f>'!'!D50</f>
        <v/>
      </c>
      <c r="O46" s="366" t="str">
        <f>'!'!E50</f>
        <v/>
      </c>
      <c r="P46" s="367" t="str">
        <f>'!'!F50</f>
        <v/>
      </c>
      <c r="Q46" s="367" t="str">
        <f>'!'!G50</f>
        <v/>
      </c>
      <c r="R46" s="368" t="str">
        <f>'!'!I50</f>
        <v/>
      </c>
      <c r="S46" s="369" t="str">
        <f>'!'!K50</f>
        <v/>
      </c>
      <c r="T46" s="249"/>
    </row>
    <row r="47" spans="2:20" x14ac:dyDescent="0.2">
      <c r="B47" s="521"/>
      <c r="L47" s="365" t="str">
        <f>'!'!A51</f>
        <v/>
      </c>
      <c r="M47" s="366" t="str">
        <f>'!'!C51</f>
        <v/>
      </c>
      <c r="N47" s="366" t="str">
        <f>'!'!D51</f>
        <v/>
      </c>
      <c r="O47" s="366" t="str">
        <f>'!'!E51</f>
        <v/>
      </c>
      <c r="P47" s="367" t="str">
        <f>'!'!F51</f>
        <v/>
      </c>
      <c r="Q47" s="367" t="str">
        <f>'!'!G51</f>
        <v/>
      </c>
      <c r="R47" s="368" t="str">
        <f>'!'!I51</f>
        <v/>
      </c>
      <c r="S47" s="369" t="str">
        <f>'!'!K51</f>
        <v/>
      </c>
      <c r="T47" s="249"/>
    </row>
    <row r="48" spans="2:20" x14ac:dyDescent="0.2">
      <c r="B48" s="521"/>
      <c r="L48" s="365" t="str">
        <f>'!'!A52</f>
        <v/>
      </c>
      <c r="M48" s="366" t="str">
        <f>'!'!C52</f>
        <v/>
      </c>
      <c r="N48" s="366" t="str">
        <f>'!'!D52</f>
        <v/>
      </c>
      <c r="O48" s="366" t="str">
        <f>'!'!E52</f>
        <v/>
      </c>
      <c r="P48" s="367" t="str">
        <f>'!'!F52</f>
        <v/>
      </c>
      <c r="Q48" s="367" t="str">
        <f>'!'!G52</f>
        <v/>
      </c>
      <c r="R48" s="368" t="str">
        <f>'!'!I52</f>
        <v/>
      </c>
      <c r="S48" s="369" t="str">
        <f>'!'!K52</f>
        <v/>
      </c>
      <c r="T48" s="249"/>
    </row>
    <row r="49" spans="2:20" x14ac:dyDescent="0.2">
      <c r="B49" s="521"/>
      <c r="L49" s="365" t="str">
        <f>'!'!A53</f>
        <v/>
      </c>
      <c r="M49" s="366" t="str">
        <f>'!'!C53</f>
        <v/>
      </c>
      <c r="N49" s="366" t="str">
        <f>'!'!D53</f>
        <v/>
      </c>
      <c r="O49" s="366" t="str">
        <f>'!'!E53</f>
        <v/>
      </c>
      <c r="P49" s="367" t="str">
        <f>'!'!F53</f>
        <v/>
      </c>
      <c r="Q49" s="367" t="str">
        <f>'!'!G53</f>
        <v/>
      </c>
      <c r="R49" s="368" t="str">
        <f>'!'!I53</f>
        <v/>
      </c>
      <c r="S49" s="369" t="str">
        <f>'!'!K53</f>
        <v/>
      </c>
      <c r="T49" s="249"/>
    </row>
    <row r="50" spans="2:20" x14ac:dyDescent="0.2">
      <c r="B50" s="521"/>
      <c r="L50" s="365" t="str">
        <f>'!'!A54</f>
        <v/>
      </c>
      <c r="M50" s="366" t="str">
        <f>'!'!C54</f>
        <v/>
      </c>
      <c r="N50" s="366" t="str">
        <f>'!'!D54</f>
        <v/>
      </c>
      <c r="O50" s="366" t="str">
        <f>'!'!E54</f>
        <v/>
      </c>
      <c r="P50" s="367" t="str">
        <f>'!'!F54</f>
        <v/>
      </c>
      <c r="Q50" s="367" t="str">
        <f>'!'!G54</f>
        <v/>
      </c>
      <c r="R50" s="368" t="str">
        <f>'!'!I54</f>
        <v/>
      </c>
      <c r="S50" s="369" t="str">
        <f>'!'!K54</f>
        <v/>
      </c>
      <c r="T50" s="249"/>
    </row>
    <row r="51" spans="2:20" x14ac:dyDescent="0.2">
      <c r="B51" s="521"/>
      <c r="L51" s="365" t="str">
        <f>'!'!A55</f>
        <v/>
      </c>
      <c r="M51" s="366" t="str">
        <f>'!'!C55</f>
        <v/>
      </c>
      <c r="N51" s="366" t="str">
        <f>'!'!D55</f>
        <v/>
      </c>
      <c r="O51" s="366" t="str">
        <f>'!'!E55</f>
        <v/>
      </c>
      <c r="P51" s="367" t="str">
        <f>'!'!F55</f>
        <v/>
      </c>
      <c r="Q51" s="367" t="str">
        <f>'!'!G55</f>
        <v/>
      </c>
      <c r="R51" s="368" t="str">
        <f>'!'!I55</f>
        <v/>
      </c>
      <c r="S51" s="369" t="str">
        <f>'!'!K55</f>
        <v/>
      </c>
      <c r="T51" s="249"/>
    </row>
    <row r="52" spans="2:20" x14ac:dyDescent="0.2">
      <c r="B52" s="521"/>
      <c r="L52" s="365" t="str">
        <f>'!'!A56</f>
        <v/>
      </c>
      <c r="M52" s="366" t="str">
        <f>'!'!C56</f>
        <v/>
      </c>
      <c r="N52" s="366" t="str">
        <f>'!'!D56</f>
        <v/>
      </c>
      <c r="O52" s="366" t="str">
        <f>'!'!E56</f>
        <v/>
      </c>
      <c r="P52" s="367" t="str">
        <f>'!'!F56</f>
        <v/>
      </c>
      <c r="Q52" s="367" t="str">
        <f>'!'!G56</f>
        <v/>
      </c>
      <c r="R52" s="368" t="str">
        <f>'!'!I56</f>
        <v/>
      </c>
      <c r="S52" s="369" t="str">
        <f>'!'!K56</f>
        <v/>
      </c>
      <c r="T52" s="249"/>
    </row>
    <row r="53" spans="2:20" x14ac:dyDescent="0.2">
      <c r="B53" s="521"/>
      <c r="L53" s="365" t="str">
        <f>'!'!A57</f>
        <v/>
      </c>
      <c r="M53" s="366" t="str">
        <f>'!'!C57</f>
        <v/>
      </c>
      <c r="N53" s="366" t="str">
        <f>'!'!D57</f>
        <v/>
      </c>
      <c r="O53" s="366" t="str">
        <f>'!'!E57</f>
        <v/>
      </c>
      <c r="P53" s="367" t="str">
        <f>'!'!F57</f>
        <v/>
      </c>
      <c r="Q53" s="367" t="str">
        <f>'!'!G57</f>
        <v/>
      </c>
      <c r="R53" s="368" t="str">
        <f>'!'!I57</f>
        <v/>
      </c>
      <c r="S53" s="369" t="str">
        <f>'!'!K57</f>
        <v/>
      </c>
      <c r="T53" s="249"/>
    </row>
    <row r="54" spans="2:20" x14ac:dyDescent="0.2">
      <c r="B54" s="521"/>
      <c r="L54" s="365" t="str">
        <f>'!'!A58</f>
        <v/>
      </c>
      <c r="M54" s="366" t="str">
        <f>'!'!C58</f>
        <v/>
      </c>
      <c r="N54" s="366" t="str">
        <f>'!'!D58</f>
        <v/>
      </c>
      <c r="O54" s="366" t="str">
        <f>'!'!E58</f>
        <v/>
      </c>
      <c r="P54" s="367" t="str">
        <f>'!'!F58</f>
        <v/>
      </c>
      <c r="Q54" s="367" t="str">
        <f>'!'!G58</f>
        <v/>
      </c>
      <c r="R54" s="368" t="str">
        <f>'!'!I58</f>
        <v/>
      </c>
      <c r="S54" s="369" t="str">
        <f>'!'!K58</f>
        <v/>
      </c>
      <c r="T54" s="249"/>
    </row>
    <row r="55" spans="2:20" x14ac:dyDescent="0.2">
      <c r="B55" s="521"/>
      <c r="L55" s="365" t="str">
        <f>'!'!A59</f>
        <v/>
      </c>
      <c r="M55" s="366" t="str">
        <f>'!'!C59</f>
        <v/>
      </c>
      <c r="N55" s="366" t="str">
        <f>'!'!D59</f>
        <v/>
      </c>
      <c r="O55" s="366" t="str">
        <f>'!'!E59</f>
        <v/>
      </c>
      <c r="P55" s="367" t="str">
        <f>'!'!F59</f>
        <v/>
      </c>
      <c r="Q55" s="367" t="str">
        <f>'!'!G59</f>
        <v/>
      </c>
      <c r="R55" s="368" t="str">
        <f>'!'!I59</f>
        <v/>
      </c>
      <c r="S55" s="369" t="str">
        <f>'!'!K59</f>
        <v/>
      </c>
      <c r="T55" s="249"/>
    </row>
    <row r="56" spans="2:20" x14ac:dyDescent="0.2">
      <c r="B56" s="521"/>
      <c r="L56" s="370" t="str">
        <f>'!'!A60</f>
        <v/>
      </c>
      <c r="M56" s="371" t="str">
        <f>'!'!C60</f>
        <v/>
      </c>
      <c r="N56" s="371" t="str">
        <f>'!'!D60</f>
        <v/>
      </c>
      <c r="O56" s="371" t="str">
        <f>'!'!E60</f>
        <v/>
      </c>
      <c r="P56" s="372" t="str">
        <f>'!'!F60</f>
        <v/>
      </c>
      <c r="Q56" s="372" t="str">
        <f>'!'!G60</f>
        <v/>
      </c>
      <c r="R56" s="373" t="str">
        <f>'!'!I60</f>
        <v/>
      </c>
      <c r="S56" s="373" t="str">
        <f>'!'!K60</f>
        <v/>
      </c>
      <c r="T56" s="249"/>
    </row>
    <row r="57" spans="2:20" x14ac:dyDescent="0.2">
      <c r="B57" s="521"/>
      <c r="O57" s="319"/>
    </row>
    <row r="58" spans="2:20" x14ac:dyDescent="0.2">
      <c r="O58" s="319"/>
    </row>
    <row r="59" spans="2:20" x14ac:dyDescent="0.2">
      <c r="C59" s="520" t="s">
        <v>109</v>
      </c>
      <c r="D59" s="520"/>
      <c r="E59" s="520"/>
      <c r="F59" s="520"/>
      <c r="G59" s="520"/>
      <c r="H59" s="520"/>
      <c r="I59" s="520"/>
      <c r="J59" s="520"/>
      <c r="O59" s="319"/>
    </row>
    <row r="60" spans="2:20" x14ac:dyDescent="0.2">
      <c r="C60" s="3"/>
      <c r="O60" s="319"/>
    </row>
    <row r="61" spans="2:20" x14ac:dyDescent="0.2">
      <c r="C61" s="105" t="str">
        <f>IF(OR(ISBLANK('!'!N53),ISERROR('!'!N53)),"",'!'!N53)</f>
        <v>Distribución residual</v>
      </c>
      <c r="D61" s="3"/>
      <c r="E61" s="3"/>
      <c r="F61" s="3"/>
      <c r="G61" s="3"/>
      <c r="H61" s="3"/>
      <c r="I61" s="3"/>
      <c r="O61" s="319"/>
    </row>
    <row r="62" spans="2:20" x14ac:dyDescent="0.2">
      <c r="C62" s="356" t="str">
        <f>IF(OR(ISBLANK('!'!N54),ISERROR('!'!N54)),"",'!'!N54)</f>
        <v/>
      </c>
      <c r="D62" s="356" t="str">
        <f>IF(OR(ISBLANK('!'!O53),ISERROR('!'!O53)),"",'!'!O53)</f>
        <v/>
      </c>
      <c r="E62" s="358" t="str">
        <f>IF(OR(ISBLANK('!'!P53),ISERROR('!'!P53)),"",'!'!P53)</f>
        <v>n</v>
      </c>
      <c r="F62" s="359" t="str">
        <f>IF(OR(ISBLANK('!'!Q53),ISERROR('!'!Q53)),"",'!'!Q53)</f>
        <v>Min</v>
      </c>
      <c r="G62" s="359" t="str">
        <f>IF(OR(ISBLANK('!'!R53),ISERROR('!'!R53)),"",'!'!R53)</f>
        <v>Max</v>
      </c>
      <c r="H62" s="359" t="str">
        <f>IF(OR(ISBLANK('!'!S53),ISERROR('!'!S53)),"",'!'!S53)</f>
        <v>Media</v>
      </c>
      <c r="I62" s="359" t="str">
        <f>IF(OR(ISBLANK('!'!T53),ISERROR('!'!T53)),"",'!'!T53)</f>
        <v>sd</v>
      </c>
      <c r="O62" s="319"/>
    </row>
    <row r="63" spans="2:20" x14ac:dyDescent="0.2">
      <c r="C63" s="329" t="str">
        <f>IF(OR(ISBLANK('!'!O54),ISERROR('!'!O54)),"",'!'!O54)</f>
        <v>Residuos brutos</v>
      </c>
      <c r="D63" s="3"/>
      <c r="E63" s="355">
        <f>IF(OR(ISBLANK('!'!P54),ISERROR('!'!P54)),"",'!'!P54)</f>
        <v>27</v>
      </c>
      <c r="F63" s="357">
        <f>IF(OR(ISBLANK('!'!Q54),ISERROR('!'!Q54)),"",'!'!Q54)</f>
        <v>-35.299999999999997</v>
      </c>
      <c r="G63" s="357">
        <f>IF(OR(ISBLANK('!'!R54),ISERROR('!'!R54)),"",'!'!R54)</f>
        <v>-18.399999999999999</v>
      </c>
      <c r="H63" s="357">
        <f>IF(OR(ISBLANK('!'!S54),ISERROR('!'!S54)),"",'!'!S54)</f>
        <v>-25.914814814814807</v>
      </c>
      <c r="I63" s="357">
        <f>IF(OR(ISBLANK('!'!T54),ISERROR('!'!T54)),"",'!'!T54)</f>
        <v>5.2413561805112581</v>
      </c>
      <c r="O63" s="319"/>
    </row>
    <row r="64" spans="2:20" x14ac:dyDescent="0.2">
      <c r="C64" s="356" t="str">
        <f>IF(OR(ISBLANK('!'!O55),ISERROR('!'!O55)),"",'!'!O55)</f>
        <v>Residuos tipificados</v>
      </c>
      <c r="D64" s="231"/>
      <c r="E64" s="358">
        <f>IF(OR(ISBLANK('!'!P55),ISERROR('!'!P55)),"",'!'!P55)</f>
        <v>27</v>
      </c>
      <c r="F64" s="360">
        <f>IF(OR(ISBLANK('!'!Q55),ISERROR('!'!Q55)),"",'!'!Q55)</f>
        <v>-1.6905715452392296</v>
      </c>
      <c r="G64" s="360">
        <f>IF(OR(ISBLANK('!'!R55),ISERROR('!'!R55)),"",'!'!R55)</f>
        <v>1.3536581157420648</v>
      </c>
      <c r="H64" s="360">
        <f>IF(OR(ISBLANK('!'!S55),ISERROR('!'!S55)),"",'!'!S55)</f>
        <v>-1.3569392523196357E-15</v>
      </c>
      <c r="I64" s="360">
        <f>IF(OR(ISBLANK('!'!T55),ISERROR('!'!T55)),"",'!'!T55)</f>
        <v>0.99999999999999312</v>
      </c>
      <c r="O64" s="319"/>
    </row>
  </sheetData>
  <sheetProtection algorithmName="SHA-512" hashValue="0mBo+qs6gWgLCNAWvjQw6vA3DMIEiQuuRRrhEH3I4SdOTceDA4PxIZrML4PDPU9xGe6QyTPLoBVWhWxX6TtjXA==" saltValue="U/MXZPcGGLw2aAZK8E8YYg==" spinCount="100000" sheet="1" objects="1" scenarios="1" formatCells="0" formatColumns="0"/>
  <mergeCells count="6">
    <mergeCell ref="B7:B28"/>
    <mergeCell ref="C31:J31"/>
    <mergeCell ref="B1:C1"/>
    <mergeCell ref="A2:C2"/>
    <mergeCell ref="C59:J59"/>
    <mergeCell ref="B36:B57"/>
  </mergeCells>
  <phoneticPr fontId="3" type="noConversion"/>
  <hyperlinks>
    <hyperlink ref="A2:C2" location="Presentación!A1" display="&lt; inicio"/>
  </hyperlinks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8"/>
  <sheetViews>
    <sheetView showGridLines="0" zoomScale="85" workbookViewId="0">
      <pane ySplit="2" topLeftCell="A3" activePane="bottomLeft" state="frozenSplit"/>
      <selection pane="bottomLeft"/>
    </sheetView>
  </sheetViews>
  <sheetFormatPr baseColWidth="10" defaultRowHeight="12.75" x14ac:dyDescent="0.2"/>
  <cols>
    <col min="1" max="1" width="2.85546875" customWidth="1"/>
    <col min="2" max="2" width="5.7109375" customWidth="1"/>
    <col min="8" max="8" width="3.28515625" customWidth="1"/>
    <col min="9" max="9" width="3.85546875" customWidth="1"/>
    <col min="14" max="14" width="11.5703125" customWidth="1"/>
    <col min="16" max="16" width="12.7109375" bestFit="1" customWidth="1"/>
    <col min="23" max="23" width="1.42578125" style="415" hidden="1" customWidth="1"/>
    <col min="24" max="24" width="3.140625" style="416" bestFit="1" customWidth="1"/>
    <col min="25" max="27" width="7.85546875" style="416" customWidth="1"/>
    <col min="28" max="38" width="7.85546875" style="419" customWidth="1"/>
    <col min="39" max="39" width="11.42578125" style="419"/>
    <col min="40" max="40" width="12.140625" style="419" customWidth="1"/>
    <col min="41" max="41" width="14.140625" style="419" customWidth="1"/>
    <col min="42" max="42" width="15.7109375" style="419" bestFit="1" customWidth="1"/>
    <col min="43" max="43" width="11.5703125" style="419" bestFit="1" customWidth="1"/>
    <col min="44" max="44" width="11.42578125" style="419"/>
    <col min="257" max="257" width="2.85546875" customWidth="1"/>
    <col min="258" max="258" width="5.7109375" customWidth="1"/>
    <col min="264" max="264" width="3.28515625" customWidth="1"/>
    <col min="265" max="265" width="3.85546875" customWidth="1"/>
    <col min="272" max="272" width="12.7109375" bestFit="1" customWidth="1"/>
    <col min="279" max="279" width="0" hidden="1" customWidth="1"/>
    <col min="280" max="280" width="3.140625" bestFit="1" customWidth="1"/>
    <col min="281" max="294" width="7.85546875" customWidth="1"/>
    <col min="296" max="296" width="12.140625" customWidth="1"/>
    <col min="297" max="297" width="14.140625" customWidth="1"/>
    <col min="298" max="298" width="15.7109375" bestFit="1" customWidth="1"/>
    <col min="299" max="299" width="11.5703125" bestFit="1" customWidth="1"/>
    <col min="513" max="513" width="2.85546875" customWidth="1"/>
    <col min="514" max="514" width="5.7109375" customWidth="1"/>
    <col min="520" max="520" width="3.28515625" customWidth="1"/>
    <col min="521" max="521" width="3.85546875" customWidth="1"/>
    <col min="528" max="528" width="12.7109375" bestFit="1" customWidth="1"/>
    <col min="535" max="535" width="0" hidden="1" customWidth="1"/>
    <col min="536" max="536" width="3.140625" bestFit="1" customWidth="1"/>
    <col min="537" max="550" width="7.85546875" customWidth="1"/>
    <col min="552" max="552" width="12.140625" customWidth="1"/>
    <col min="553" max="553" width="14.140625" customWidth="1"/>
    <col min="554" max="554" width="15.7109375" bestFit="1" customWidth="1"/>
    <col min="555" max="555" width="11.5703125" bestFit="1" customWidth="1"/>
    <col min="769" max="769" width="2.85546875" customWidth="1"/>
    <col min="770" max="770" width="5.7109375" customWidth="1"/>
    <col min="776" max="776" width="3.28515625" customWidth="1"/>
    <col min="777" max="777" width="3.85546875" customWidth="1"/>
    <col min="784" max="784" width="12.7109375" bestFit="1" customWidth="1"/>
    <col min="791" max="791" width="0" hidden="1" customWidth="1"/>
    <col min="792" max="792" width="3.140625" bestFit="1" customWidth="1"/>
    <col min="793" max="806" width="7.85546875" customWidth="1"/>
    <col min="808" max="808" width="12.140625" customWidth="1"/>
    <col min="809" max="809" width="14.140625" customWidth="1"/>
    <col min="810" max="810" width="15.7109375" bestFit="1" customWidth="1"/>
    <col min="811" max="811" width="11.5703125" bestFit="1" customWidth="1"/>
    <col min="1025" max="1025" width="2.85546875" customWidth="1"/>
    <col min="1026" max="1026" width="5.7109375" customWidth="1"/>
    <col min="1032" max="1032" width="3.28515625" customWidth="1"/>
    <col min="1033" max="1033" width="3.85546875" customWidth="1"/>
    <col min="1040" max="1040" width="12.7109375" bestFit="1" customWidth="1"/>
    <col min="1047" max="1047" width="0" hidden="1" customWidth="1"/>
    <col min="1048" max="1048" width="3.140625" bestFit="1" customWidth="1"/>
    <col min="1049" max="1062" width="7.85546875" customWidth="1"/>
    <col min="1064" max="1064" width="12.140625" customWidth="1"/>
    <col min="1065" max="1065" width="14.140625" customWidth="1"/>
    <col min="1066" max="1066" width="15.7109375" bestFit="1" customWidth="1"/>
    <col min="1067" max="1067" width="11.5703125" bestFit="1" customWidth="1"/>
    <col min="1281" max="1281" width="2.85546875" customWidth="1"/>
    <col min="1282" max="1282" width="5.7109375" customWidth="1"/>
    <col min="1288" max="1288" width="3.28515625" customWidth="1"/>
    <col min="1289" max="1289" width="3.85546875" customWidth="1"/>
    <col min="1296" max="1296" width="12.7109375" bestFit="1" customWidth="1"/>
    <col min="1303" max="1303" width="0" hidden="1" customWidth="1"/>
    <col min="1304" max="1304" width="3.140625" bestFit="1" customWidth="1"/>
    <col min="1305" max="1318" width="7.85546875" customWidth="1"/>
    <col min="1320" max="1320" width="12.140625" customWidth="1"/>
    <col min="1321" max="1321" width="14.140625" customWidth="1"/>
    <col min="1322" max="1322" width="15.7109375" bestFit="1" customWidth="1"/>
    <col min="1323" max="1323" width="11.5703125" bestFit="1" customWidth="1"/>
    <col min="1537" max="1537" width="2.85546875" customWidth="1"/>
    <col min="1538" max="1538" width="5.7109375" customWidth="1"/>
    <col min="1544" max="1544" width="3.28515625" customWidth="1"/>
    <col min="1545" max="1545" width="3.85546875" customWidth="1"/>
    <col min="1552" max="1552" width="12.7109375" bestFit="1" customWidth="1"/>
    <col min="1559" max="1559" width="0" hidden="1" customWidth="1"/>
    <col min="1560" max="1560" width="3.140625" bestFit="1" customWidth="1"/>
    <col min="1561" max="1574" width="7.85546875" customWidth="1"/>
    <col min="1576" max="1576" width="12.140625" customWidth="1"/>
    <col min="1577" max="1577" width="14.140625" customWidth="1"/>
    <col min="1578" max="1578" width="15.7109375" bestFit="1" customWidth="1"/>
    <col min="1579" max="1579" width="11.5703125" bestFit="1" customWidth="1"/>
    <col min="1793" max="1793" width="2.85546875" customWidth="1"/>
    <col min="1794" max="1794" width="5.7109375" customWidth="1"/>
    <col min="1800" max="1800" width="3.28515625" customWidth="1"/>
    <col min="1801" max="1801" width="3.85546875" customWidth="1"/>
    <col min="1808" max="1808" width="12.7109375" bestFit="1" customWidth="1"/>
    <col min="1815" max="1815" width="0" hidden="1" customWidth="1"/>
    <col min="1816" max="1816" width="3.140625" bestFit="1" customWidth="1"/>
    <col min="1817" max="1830" width="7.85546875" customWidth="1"/>
    <col min="1832" max="1832" width="12.140625" customWidth="1"/>
    <col min="1833" max="1833" width="14.140625" customWidth="1"/>
    <col min="1834" max="1834" width="15.7109375" bestFit="1" customWidth="1"/>
    <col min="1835" max="1835" width="11.5703125" bestFit="1" customWidth="1"/>
    <col min="2049" max="2049" width="2.85546875" customWidth="1"/>
    <col min="2050" max="2050" width="5.7109375" customWidth="1"/>
    <col min="2056" max="2056" width="3.28515625" customWidth="1"/>
    <col min="2057" max="2057" width="3.85546875" customWidth="1"/>
    <col min="2064" max="2064" width="12.7109375" bestFit="1" customWidth="1"/>
    <col min="2071" max="2071" width="0" hidden="1" customWidth="1"/>
    <col min="2072" max="2072" width="3.140625" bestFit="1" customWidth="1"/>
    <col min="2073" max="2086" width="7.85546875" customWidth="1"/>
    <col min="2088" max="2088" width="12.140625" customWidth="1"/>
    <col min="2089" max="2089" width="14.140625" customWidth="1"/>
    <col min="2090" max="2090" width="15.7109375" bestFit="1" customWidth="1"/>
    <col min="2091" max="2091" width="11.5703125" bestFit="1" customWidth="1"/>
    <col min="2305" max="2305" width="2.85546875" customWidth="1"/>
    <col min="2306" max="2306" width="5.7109375" customWidth="1"/>
    <col min="2312" max="2312" width="3.28515625" customWidth="1"/>
    <col min="2313" max="2313" width="3.85546875" customWidth="1"/>
    <col min="2320" max="2320" width="12.7109375" bestFit="1" customWidth="1"/>
    <col min="2327" max="2327" width="0" hidden="1" customWidth="1"/>
    <col min="2328" max="2328" width="3.140625" bestFit="1" customWidth="1"/>
    <col min="2329" max="2342" width="7.85546875" customWidth="1"/>
    <col min="2344" max="2344" width="12.140625" customWidth="1"/>
    <col min="2345" max="2345" width="14.140625" customWidth="1"/>
    <col min="2346" max="2346" width="15.7109375" bestFit="1" customWidth="1"/>
    <col min="2347" max="2347" width="11.5703125" bestFit="1" customWidth="1"/>
    <col min="2561" max="2561" width="2.85546875" customWidth="1"/>
    <col min="2562" max="2562" width="5.7109375" customWidth="1"/>
    <col min="2568" max="2568" width="3.28515625" customWidth="1"/>
    <col min="2569" max="2569" width="3.85546875" customWidth="1"/>
    <col min="2576" max="2576" width="12.7109375" bestFit="1" customWidth="1"/>
    <col min="2583" max="2583" width="0" hidden="1" customWidth="1"/>
    <col min="2584" max="2584" width="3.140625" bestFit="1" customWidth="1"/>
    <col min="2585" max="2598" width="7.85546875" customWidth="1"/>
    <col min="2600" max="2600" width="12.140625" customWidth="1"/>
    <col min="2601" max="2601" width="14.140625" customWidth="1"/>
    <col min="2602" max="2602" width="15.7109375" bestFit="1" customWidth="1"/>
    <col min="2603" max="2603" width="11.5703125" bestFit="1" customWidth="1"/>
    <col min="2817" max="2817" width="2.85546875" customWidth="1"/>
    <col min="2818" max="2818" width="5.7109375" customWidth="1"/>
    <col min="2824" max="2824" width="3.28515625" customWidth="1"/>
    <col min="2825" max="2825" width="3.85546875" customWidth="1"/>
    <col min="2832" max="2832" width="12.7109375" bestFit="1" customWidth="1"/>
    <col min="2839" max="2839" width="0" hidden="1" customWidth="1"/>
    <col min="2840" max="2840" width="3.140625" bestFit="1" customWidth="1"/>
    <col min="2841" max="2854" width="7.85546875" customWidth="1"/>
    <col min="2856" max="2856" width="12.140625" customWidth="1"/>
    <col min="2857" max="2857" width="14.140625" customWidth="1"/>
    <col min="2858" max="2858" width="15.7109375" bestFit="1" customWidth="1"/>
    <col min="2859" max="2859" width="11.5703125" bestFit="1" customWidth="1"/>
    <col min="3073" max="3073" width="2.85546875" customWidth="1"/>
    <col min="3074" max="3074" width="5.7109375" customWidth="1"/>
    <col min="3080" max="3080" width="3.28515625" customWidth="1"/>
    <col min="3081" max="3081" width="3.85546875" customWidth="1"/>
    <col min="3088" max="3088" width="12.7109375" bestFit="1" customWidth="1"/>
    <col min="3095" max="3095" width="0" hidden="1" customWidth="1"/>
    <col min="3096" max="3096" width="3.140625" bestFit="1" customWidth="1"/>
    <col min="3097" max="3110" width="7.85546875" customWidth="1"/>
    <col min="3112" max="3112" width="12.140625" customWidth="1"/>
    <col min="3113" max="3113" width="14.140625" customWidth="1"/>
    <col min="3114" max="3114" width="15.7109375" bestFit="1" customWidth="1"/>
    <col min="3115" max="3115" width="11.5703125" bestFit="1" customWidth="1"/>
    <col min="3329" max="3329" width="2.85546875" customWidth="1"/>
    <col min="3330" max="3330" width="5.7109375" customWidth="1"/>
    <col min="3336" max="3336" width="3.28515625" customWidth="1"/>
    <col min="3337" max="3337" width="3.85546875" customWidth="1"/>
    <col min="3344" max="3344" width="12.7109375" bestFit="1" customWidth="1"/>
    <col min="3351" max="3351" width="0" hidden="1" customWidth="1"/>
    <col min="3352" max="3352" width="3.140625" bestFit="1" customWidth="1"/>
    <col min="3353" max="3366" width="7.85546875" customWidth="1"/>
    <col min="3368" max="3368" width="12.140625" customWidth="1"/>
    <col min="3369" max="3369" width="14.140625" customWidth="1"/>
    <col min="3370" max="3370" width="15.7109375" bestFit="1" customWidth="1"/>
    <col min="3371" max="3371" width="11.5703125" bestFit="1" customWidth="1"/>
    <col min="3585" max="3585" width="2.85546875" customWidth="1"/>
    <col min="3586" max="3586" width="5.7109375" customWidth="1"/>
    <col min="3592" max="3592" width="3.28515625" customWidth="1"/>
    <col min="3593" max="3593" width="3.85546875" customWidth="1"/>
    <col min="3600" max="3600" width="12.7109375" bestFit="1" customWidth="1"/>
    <col min="3607" max="3607" width="0" hidden="1" customWidth="1"/>
    <col min="3608" max="3608" width="3.140625" bestFit="1" customWidth="1"/>
    <col min="3609" max="3622" width="7.85546875" customWidth="1"/>
    <col min="3624" max="3624" width="12.140625" customWidth="1"/>
    <col min="3625" max="3625" width="14.140625" customWidth="1"/>
    <col min="3626" max="3626" width="15.7109375" bestFit="1" customWidth="1"/>
    <col min="3627" max="3627" width="11.5703125" bestFit="1" customWidth="1"/>
    <col min="3841" max="3841" width="2.85546875" customWidth="1"/>
    <col min="3842" max="3842" width="5.7109375" customWidth="1"/>
    <col min="3848" max="3848" width="3.28515625" customWidth="1"/>
    <col min="3849" max="3849" width="3.85546875" customWidth="1"/>
    <col min="3856" max="3856" width="12.7109375" bestFit="1" customWidth="1"/>
    <col min="3863" max="3863" width="0" hidden="1" customWidth="1"/>
    <col min="3864" max="3864" width="3.140625" bestFit="1" customWidth="1"/>
    <col min="3865" max="3878" width="7.85546875" customWidth="1"/>
    <col min="3880" max="3880" width="12.140625" customWidth="1"/>
    <col min="3881" max="3881" width="14.140625" customWidth="1"/>
    <col min="3882" max="3882" width="15.7109375" bestFit="1" customWidth="1"/>
    <col min="3883" max="3883" width="11.5703125" bestFit="1" customWidth="1"/>
    <col min="4097" max="4097" width="2.85546875" customWidth="1"/>
    <col min="4098" max="4098" width="5.7109375" customWidth="1"/>
    <col min="4104" max="4104" width="3.28515625" customWidth="1"/>
    <col min="4105" max="4105" width="3.85546875" customWidth="1"/>
    <col min="4112" max="4112" width="12.7109375" bestFit="1" customWidth="1"/>
    <col min="4119" max="4119" width="0" hidden="1" customWidth="1"/>
    <col min="4120" max="4120" width="3.140625" bestFit="1" customWidth="1"/>
    <col min="4121" max="4134" width="7.85546875" customWidth="1"/>
    <col min="4136" max="4136" width="12.140625" customWidth="1"/>
    <col min="4137" max="4137" width="14.140625" customWidth="1"/>
    <col min="4138" max="4138" width="15.7109375" bestFit="1" customWidth="1"/>
    <col min="4139" max="4139" width="11.5703125" bestFit="1" customWidth="1"/>
    <col min="4353" max="4353" width="2.85546875" customWidth="1"/>
    <col min="4354" max="4354" width="5.7109375" customWidth="1"/>
    <col min="4360" max="4360" width="3.28515625" customWidth="1"/>
    <col min="4361" max="4361" width="3.85546875" customWidth="1"/>
    <col min="4368" max="4368" width="12.7109375" bestFit="1" customWidth="1"/>
    <col min="4375" max="4375" width="0" hidden="1" customWidth="1"/>
    <col min="4376" max="4376" width="3.140625" bestFit="1" customWidth="1"/>
    <col min="4377" max="4390" width="7.85546875" customWidth="1"/>
    <col min="4392" max="4392" width="12.140625" customWidth="1"/>
    <col min="4393" max="4393" width="14.140625" customWidth="1"/>
    <col min="4394" max="4394" width="15.7109375" bestFit="1" customWidth="1"/>
    <col min="4395" max="4395" width="11.5703125" bestFit="1" customWidth="1"/>
    <col min="4609" max="4609" width="2.85546875" customWidth="1"/>
    <col min="4610" max="4610" width="5.7109375" customWidth="1"/>
    <col min="4616" max="4616" width="3.28515625" customWidth="1"/>
    <col min="4617" max="4617" width="3.85546875" customWidth="1"/>
    <col min="4624" max="4624" width="12.7109375" bestFit="1" customWidth="1"/>
    <col min="4631" max="4631" width="0" hidden="1" customWidth="1"/>
    <col min="4632" max="4632" width="3.140625" bestFit="1" customWidth="1"/>
    <col min="4633" max="4646" width="7.85546875" customWidth="1"/>
    <col min="4648" max="4648" width="12.140625" customWidth="1"/>
    <col min="4649" max="4649" width="14.140625" customWidth="1"/>
    <col min="4650" max="4650" width="15.7109375" bestFit="1" customWidth="1"/>
    <col min="4651" max="4651" width="11.5703125" bestFit="1" customWidth="1"/>
    <col min="4865" max="4865" width="2.85546875" customWidth="1"/>
    <col min="4866" max="4866" width="5.7109375" customWidth="1"/>
    <col min="4872" max="4872" width="3.28515625" customWidth="1"/>
    <col min="4873" max="4873" width="3.85546875" customWidth="1"/>
    <col min="4880" max="4880" width="12.7109375" bestFit="1" customWidth="1"/>
    <col min="4887" max="4887" width="0" hidden="1" customWidth="1"/>
    <col min="4888" max="4888" width="3.140625" bestFit="1" customWidth="1"/>
    <col min="4889" max="4902" width="7.85546875" customWidth="1"/>
    <col min="4904" max="4904" width="12.140625" customWidth="1"/>
    <col min="4905" max="4905" width="14.140625" customWidth="1"/>
    <col min="4906" max="4906" width="15.7109375" bestFit="1" customWidth="1"/>
    <col min="4907" max="4907" width="11.5703125" bestFit="1" customWidth="1"/>
    <col min="5121" max="5121" width="2.85546875" customWidth="1"/>
    <col min="5122" max="5122" width="5.7109375" customWidth="1"/>
    <col min="5128" max="5128" width="3.28515625" customWidth="1"/>
    <col min="5129" max="5129" width="3.85546875" customWidth="1"/>
    <col min="5136" max="5136" width="12.7109375" bestFit="1" customWidth="1"/>
    <col min="5143" max="5143" width="0" hidden="1" customWidth="1"/>
    <col min="5144" max="5144" width="3.140625" bestFit="1" customWidth="1"/>
    <col min="5145" max="5158" width="7.85546875" customWidth="1"/>
    <col min="5160" max="5160" width="12.140625" customWidth="1"/>
    <col min="5161" max="5161" width="14.140625" customWidth="1"/>
    <col min="5162" max="5162" width="15.7109375" bestFit="1" customWidth="1"/>
    <col min="5163" max="5163" width="11.5703125" bestFit="1" customWidth="1"/>
    <col min="5377" max="5377" width="2.85546875" customWidth="1"/>
    <col min="5378" max="5378" width="5.7109375" customWidth="1"/>
    <col min="5384" max="5384" width="3.28515625" customWidth="1"/>
    <col min="5385" max="5385" width="3.85546875" customWidth="1"/>
    <col min="5392" max="5392" width="12.7109375" bestFit="1" customWidth="1"/>
    <col min="5399" max="5399" width="0" hidden="1" customWidth="1"/>
    <col min="5400" max="5400" width="3.140625" bestFit="1" customWidth="1"/>
    <col min="5401" max="5414" width="7.85546875" customWidth="1"/>
    <col min="5416" max="5416" width="12.140625" customWidth="1"/>
    <col min="5417" max="5417" width="14.140625" customWidth="1"/>
    <col min="5418" max="5418" width="15.7109375" bestFit="1" customWidth="1"/>
    <col min="5419" max="5419" width="11.5703125" bestFit="1" customWidth="1"/>
    <col min="5633" max="5633" width="2.85546875" customWidth="1"/>
    <col min="5634" max="5634" width="5.7109375" customWidth="1"/>
    <col min="5640" max="5640" width="3.28515625" customWidth="1"/>
    <col min="5641" max="5641" width="3.85546875" customWidth="1"/>
    <col min="5648" max="5648" width="12.7109375" bestFit="1" customWidth="1"/>
    <col min="5655" max="5655" width="0" hidden="1" customWidth="1"/>
    <col min="5656" max="5656" width="3.140625" bestFit="1" customWidth="1"/>
    <col min="5657" max="5670" width="7.85546875" customWidth="1"/>
    <col min="5672" max="5672" width="12.140625" customWidth="1"/>
    <col min="5673" max="5673" width="14.140625" customWidth="1"/>
    <col min="5674" max="5674" width="15.7109375" bestFit="1" customWidth="1"/>
    <col min="5675" max="5675" width="11.5703125" bestFit="1" customWidth="1"/>
    <col min="5889" max="5889" width="2.85546875" customWidth="1"/>
    <col min="5890" max="5890" width="5.7109375" customWidth="1"/>
    <col min="5896" max="5896" width="3.28515625" customWidth="1"/>
    <col min="5897" max="5897" width="3.85546875" customWidth="1"/>
    <col min="5904" max="5904" width="12.7109375" bestFit="1" customWidth="1"/>
    <col min="5911" max="5911" width="0" hidden="1" customWidth="1"/>
    <col min="5912" max="5912" width="3.140625" bestFit="1" customWidth="1"/>
    <col min="5913" max="5926" width="7.85546875" customWidth="1"/>
    <col min="5928" max="5928" width="12.140625" customWidth="1"/>
    <col min="5929" max="5929" width="14.140625" customWidth="1"/>
    <col min="5930" max="5930" width="15.7109375" bestFit="1" customWidth="1"/>
    <col min="5931" max="5931" width="11.5703125" bestFit="1" customWidth="1"/>
    <col min="6145" max="6145" width="2.85546875" customWidth="1"/>
    <col min="6146" max="6146" width="5.7109375" customWidth="1"/>
    <col min="6152" max="6152" width="3.28515625" customWidth="1"/>
    <col min="6153" max="6153" width="3.85546875" customWidth="1"/>
    <col min="6160" max="6160" width="12.7109375" bestFit="1" customWidth="1"/>
    <col min="6167" max="6167" width="0" hidden="1" customWidth="1"/>
    <col min="6168" max="6168" width="3.140625" bestFit="1" customWidth="1"/>
    <col min="6169" max="6182" width="7.85546875" customWidth="1"/>
    <col min="6184" max="6184" width="12.140625" customWidth="1"/>
    <col min="6185" max="6185" width="14.140625" customWidth="1"/>
    <col min="6186" max="6186" width="15.7109375" bestFit="1" customWidth="1"/>
    <col min="6187" max="6187" width="11.5703125" bestFit="1" customWidth="1"/>
    <col min="6401" max="6401" width="2.85546875" customWidth="1"/>
    <col min="6402" max="6402" width="5.7109375" customWidth="1"/>
    <col min="6408" max="6408" width="3.28515625" customWidth="1"/>
    <col min="6409" max="6409" width="3.85546875" customWidth="1"/>
    <col min="6416" max="6416" width="12.7109375" bestFit="1" customWidth="1"/>
    <col min="6423" max="6423" width="0" hidden="1" customWidth="1"/>
    <col min="6424" max="6424" width="3.140625" bestFit="1" customWidth="1"/>
    <col min="6425" max="6438" width="7.85546875" customWidth="1"/>
    <col min="6440" max="6440" width="12.140625" customWidth="1"/>
    <col min="6441" max="6441" width="14.140625" customWidth="1"/>
    <col min="6442" max="6442" width="15.7109375" bestFit="1" customWidth="1"/>
    <col min="6443" max="6443" width="11.5703125" bestFit="1" customWidth="1"/>
    <col min="6657" max="6657" width="2.85546875" customWidth="1"/>
    <col min="6658" max="6658" width="5.7109375" customWidth="1"/>
    <col min="6664" max="6664" width="3.28515625" customWidth="1"/>
    <col min="6665" max="6665" width="3.85546875" customWidth="1"/>
    <col min="6672" max="6672" width="12.7109375" bestFit="1" customWidth="1"/>
    <col min="6679" max="6679" width="0" hidden="1" customWidth="1"/>
    <col min="6680" max="6680" width="3.140625" bestFit="1" customWidth="1"/>
    <col min="6681" max="6694" width="7.85546875" customWidth="1"/>
    <col min="6696" max="6696" width="12.140625" customWidth="1"/>
    <col min="6697" max="6697" width="14.140625" customWidth="1"/>
    <col min="6698" max="6698" width="15.7109375" bestFit="1" customWidth="1"/>
    <col min="6699" max="6699" width="11.5703125" bestFit="1" customWidth="1"/>
    <col min="6913" max="6913" width="2.85546875" customWidth="1"/>
    <col min="6914" max="6914" width="5.7109375" customWidth="1"/>
    <col min="6920" max="6920" width="3.28515625" customWidth="1"/>
    <col min="6921" max="6921" width="3.85546875" customWidth="1"/>
    <col min="6928" max="6928" width="12.7109375" bestFit="1" customWidth="1"/>
    <col min="6935" max="6935" width="0" hidden="1" customWidth="1"/>
    <col min="6936" max="6936" width="3.140625" bestFit="1" customWidth="1"/>
    <col min="6937" max="6950" width="7.85546875" customWidth="1"/>
    <col min="6952" max="6952" width="12.140625" customWidth="1"/>
    <col min="6953" max="6953" width="14.140625" customWidth="1"/>
    <col min="6954" max="6954" width="15.7109375" bestFit="1" customWidth="1"/>
    <col min="6955" max="6955" width="11.5703125" bestFit="1" customWidth="1"/>
    <col min="7169" max="7169" width="2.85546875" customWidth="1"/>
    <col min="7170" max="7170" width="5.7109375" customWidth="1"/>
    <col min="7176" max="7176" width="3.28515625" customWidth="1"/>
    <col min="7177" max="7177" width="3.85546875" customWidth="1"/>
    <col min="7184" max="7184" width="12.7109375" bestFit="1" customWidth="1"/>
    <col min="7191" max="7191" width="0" hidden="1" customWidth="1"/>
    <col min="7192" max="7192" width="3.140625" bestFit="1" customWidth="1"/>
    <col min="7193" max="7206" width="7.85546875" customWidth="1"/>
    <col min="7208" max="7208" width="12.140625" customWidth="1"/>
    <col min="7209" max="7209" width="14.140625" customWidth="1"/>
    <col min="7210" max="7210" width="15.7109375" bestFit="1" customWidth="1"/>
    <col min="7211" max="7211" width="11.5703125" bestFit="1" customWidth="1"/>
    <col min="7425" max="7425" width="2.85546875" customWidth="1"/>
    <col min="7426" max="7426" width="5.7109375" customWidth="1"/>
    <col min="7432" max="7432" width="3.28515625" customWidth="1"/>
    <col min="7433" max="7433" width="3.85546875" customWidth="1"/>
    <col min="7440" max="7440" width="12.7109375" bestFit="1" customWidth="1"/>
    <col min="7447" max="7447" width="0" hidden="1" customWidth="1"/>
    <col min="7448" max="7448" width="3.140625" bestFit="1" customWidth="1"/>
    <col min="7449" max="7462" width="7.85546875" customWidth="1"/>
    <col min="7464" max="7464" width="12.140625" customWidth="1"/>
    <col min="7465" max="7465" width="14.140625" customWidth="1"/>
    <col min="7466" max="7466" width="15.7109375" bestFit="1" customWidth="1"/>
    <col min="7467" max="7467" width="11.5703125" bestFit="1" customWidth="1"/>
    <col min="7681" max="7681" width="2.85546875" customWidth="1"/>
    <col min="7682" max="7682" width="5.7109375" customWidth="1"/>
    <col min="7688" max="7688" width="3.28515625" customWidth="1"/>
    <col min="7689" max="7689" width="3.85546875" customWidth="1"/>
    <col min="7696" max="7696" width="12.7109375" bestFit="1" customWidth="1"/>
    <col min="7703" max="7703" width="0" hidden="1" customWidth="1"/>
    <col min="7704" max="7704" width="3.140625" bestFit="1" customWidth="1"/>
    <col min="7705" max="7718" width="7.85546875" customWidth="1"/>
    <col min="7720" max="7720" width="12.140625" customWidth="1"/>
    <col min="7721" max="7721" width="14.140625" customWidth="1"/>
    <col min="7722" max="7722" width="15.7109375" bestFit="1" customWidth="1"/>
    <col min="7723" max="7723" width="11.5703125" bestFit="1" customWidth="1"/>
    <col min="7937" max="7937" width="2.85546875" customWidth="1"/>
    <col min="7938" max="7938" width="5.7109375" customWidth="1"/>
    <col min="7944" max="7944" width="3.28515625" customWidth="1"/>
    <col min="7945" max="7945" width="3.85546875" customWidth="1"/>
    <col min="7952" max="7952" width="12.7109375" bestFit="1" customWidth="1"/>
    <col min="7959" max="7959" width="0" hidden="1" customWidth="1"/>
    <col min="7960" max="7960" width="3.140625" bestFit="1" customWidth="1"/>
    <col min="7961" max="7974" width="7.85546875" customWidth="1"/>
    <col min="7976" max="7976" width="12.140625" customWidth="1"/>
    <col min="7977" max="7977" width="14.140625" customWidth="1"/>
    <col min="7978" max="7978" width="15.7109375" bestFit="1" customWidth="1"/>
    <col min="7979" max="7979" width="11.5703125" bestFit="1" customWidth="1"/>
    <col min="8193" max="8193" width="2.85546875" customWidth="1"/>
    <col min="8194" max="8194" width="5.7109375" customWidth="1"/>
    <col min="8200" max="8200" width="3.28515625" customWidth="1"/>
    <col min="8201" max="8201" width="3.85546875" customWidth="1"/>
    <col min="8208" max="8208" width="12.7109375" bestFit="1" customWidth="1"/>
    <col min="8215" max="8215" width="0" hidden="1" customWidth="1"/>
    <col min="8216" max="8216" width="3.140625" bestFit="1" customWidth="1"/>
    <col min="8217" max="8230" width="7.85546875" customWidth="1"/>
    <col min="8232" max="8232" width="12.140625" customWidth="1"/>
    <col min="8233" max="8233" width="14.140625" customWidth="1"/>
    <col min="8234" max="8234" width="15.7109375" bestFit="1" customWidth="1"/>
    <col min="8235" max="8235" width="11.5703125" bestFit="1" customWidth="1"/>
    <col min="8449" max="8449" width="2.85546875" customWidth="1"/>
    <col min="8450" max="8450" width="5.7109375" customWidth="1"/>
    <col min="8456" max="8456" width="3.28515625" customWidth="1"/>
    <col min="8457" max="8457" width="3.85546875" customWidth="1"/>
    <col min="8464" max="8464" width="12.7109375" bestFit="1" customWidth="1"/>
    <col min="8471" max="8471" width="0" hidden="1" customWidth="1"/>
    <col min="8472" max="8472" width="3.140625" bestFit="1" customWidth="1"/>
    <col min="8473" max="8486" width="7.85546875" customWidth="1"/>
    <col min="8488" max="8488" width="12.140625" customWidth="1"/>
    <col min="8489" max="8489" width="14.140625" customWidth="1"/>
    <col min="8490" max="8490" width="15.7109375" bestFit="1" customWidth="1"/>
    <col min="8491" max="8491" width="11.5703125" bestFit="1" customWidth="1"/>
    <col min="8705" max="8705" width="2.85546875" customWidth="1"/>
    <col min="8706" max="8706" width="5.7109375" customWidth="1"/>
    <col min="8712" max="8712" width="3.28515625" customWidth="1"/>
    <col min="8713" max="8713" width="3.85546875" customWidth="1"/>
    <col min="8720" max="8720" width="12.7109375" bestFit="1" customWidth="1"/>
    <col min="8727" max="8727" width="0" hidden="1" customWidth="1"/>
    <col min="8728" max="8728" width="3.140625" bestFit="1" customWidth="1"/>
    <col min="8729" max="8742" width="7.85546875" customWidth="1"/>
    <col min="8744" max="8744" width="12.140625" customWidth="1"/>
    <col min="8745" max="8745" width="14.140625" customWidth="1"/>
    <col min="8746" max="8746" width="15.7109375" bestFit="1" customWidth="1"/>
    <col min="8747" max="8747" width="11.5703125" bestFit="1" customWidth="1"/>
    <col min="8961" max="8961" width="2.85546875" customWidth="1"/>
    <col min="8962" max="8962" width="5.7109375" customWidth="1"/>
    <col min="8968" max="8968" width="3.28515625" customWidth="1"/>
    <col min="8969" max="8969" width="3.85546875" customWidth="1"/>
    <col min="8976" max="8976" width="12.7109375" bestFit="1" customWidth="1"/>
    <col min="8983" max="8983" width="0" hidden="1" customWidth="1"/>
    <col min="8984" max="8984" width="3.140625" bestFit="1" customWidth="1"/>
    <col min="8985" max="8998" width="7.85546875" customWidth="1"/>
    <col min="9000" max="9000" width="12.140625" customWidth="1"/>
    <col min="9001" max="9001" width="14.140625" customWidth="1"/>
    <col min="9002" max="9002" width="15.7109375" bestFit="1" customWidth="1"/>
    <col min="9003" max="9003" width="11.5703125" bestFit="1" customWidth="1"/>
    <col min="9217" max="9217" width="2.85546875" customWidth="1"/>
    <col min="9218" max="9218" width="5.7109375" customWidth="1"/>
    <col min="9224" max="9224" width="3.28515625" customWidth="1"/>
    <col min="9225" max="9225" width="3.85546875" customWidth="1"/>
    <col min="9232" max="9232" width="12.7109375" bestFit="1" customWidth="1"/>
    <col min="9239" max="9239" width="0" hidden="1" customWidth="1"/>
    <col min="9240" max="9240" width="3.140625" bestFit="1" customWidth="1"/>
    <col min="9241" max="9254" width="7.85546875" customWidth="1"/>
    <col min="9256" max="9256" width="12.140625" customWidth="1"/>
    <col min="9257" max="9257" width="14.140625" customWidth="1"/>
    <col min="9258" max="9258" width="15.7109375" bestFit="1" customWidth="1"/>
    <col min="9259" max="9259" width="11.5703125" bestFit="1" customWidth="1"/>
    <col min="9473" max="9473" width="2.85546875" customWidth="1"/>
    <col min="9474" max="9474" width="5.7109375" customWidth="1"/>
    <col min="9480" max="9480" width="3.28515625" customWidth="1"/>
    <col min="9481" max="9481" width="3.85546875" customWidth="1"/>
    <col min="9488" max="9488" width="12.7109375" bestFit="1" customWidth="1"/>
    <col min="9495" max="9495" width="0" hidden="1" customWidth="1"/>
    <col min="9496" max="9496" width="3.140625" bestFit="1" customWidth="1"/>
    <col min="9497" max="9510" width="7.85546875" customWidth="1"/>
    <col min="9512" max="9512" width="12.140625" customWidth="1"/>
    <col min="9513" max="9513" width="14.140625" customWidth="1"/>
    <col min="9514" max="9514" width="15.7109375" bestFit="1" customWidth="1"/>
    <col min="9515" max="9515" width="11.5703125" bestFit="1" customWidth="1"/>
    <col min="9729" max="9729" width="2.85546875" customWidth="1"/>
    <col min="9730" max="9730" width="5.7109375" customWidth="1"/>
    <col min="9736" max="9736" width="3.28515625" customWidth="1"/>
    <col min="9737" max="9737" width="3.85546875" customWidth="1"/>
    <col min="9744" max="9744" width="12.7109375" bestFit="1" customWidth="1"/>
    <col min="9751" max="9751" width="0" hidden="1" customWidth="1"/>
    <col min="9752" max="9752" width="3.140625" bestFit="1" customWidth="1"/>
    <col min="9753" max="9766" width="7.85546875" customWidth="1"/>
    <col min="9768" max="9768" width="12.140625" customWidth="1"/>
    <col min="9769" max="9769" width="14.140625" customWidth="1"/>
    <col min="9770" max="9770" width="15.7109375" bestFit="1" customWidth="1"/>
    <col min="9771" max="9771" width="11.5703125" bestFit="1" customWidth="1"/>
    <col min="9985" max="9985" width="2.85546875" customWidth="1"/>
    <col min="9986" max="9986" width="5.7109375" customWidth="1"/>
    <col min="9992" max="9992" width="3.28515625" customWidth="1"/>
    <col min="9993" max="9993" width="3.85546875" customWidth="1"/>
    <col min="10000" max="10000" width="12.7109375" bestFit="1" customWidth="1"/>
    <col min="10007" max="10007" width="0" hidden="1" customWidth="1"/>
    <col min="10008" max="10008" width="3.140625" bestFit="1" customWidth="1"/>
    <col min="10009" max="10022" width="7.85546875" customWidth="1"/>
    <col min="10024" max="10024" width="12.140625" customWidth="1"/>
    <col min="10025" max="10025" width="14.140625" customWidth="1"/>
    <col min="10026" max="10026" width="15.7109375" bestFit="1" customWidth="1"/>
    <col min="10027" max="10027" width="11.5703125" bestFit="1" customWidth="1"/>
    <col min="10241" max="10241" width="2.85546875" customWidth="1"/>
    <col min="10242" max="10242" width="5.7109375" customWidth="1"/>
    <col min="10248" max="10248" width="3.28515625" customWidth="1"/>
    <col min="10249" max="10249" width="3.85546875" customWidth="1"/>
    <col min="10256" max="10256" width="12.7109375" bestFit="1" customWidth="1"/>
    <col min="10263" max="10263" width="0" hidden="1" customWidth="1"/>
    <col min="10264" max="10264" width="3.140625" bestFit="1" customWidth="1"/>
    <col min="10265" max="10278" width="7.85546875" customWidth="1"/>
    <col min="10280" max="10280" width="12.140625" customWidth="1"/>
    <col min="10281" max="10281" width="14.140625" customWidth="1"/>
    <col min="10282" max="10282" width="15.7109375" bestFit="1" customWidth="1"/>
    <col min="10283" max="10283" width="11.5703125" bestFit="1" customWidth="1"/>
    <col min="10497" max="10497" width="2.85546875" customWidth="1"/>
    <col min="10498" max="10498" width="5.7109375" customWidth="1"/>
    <col min="10504" max="10504" width="3.28515625" customWidth="1"/>
    <col min="10505" max="10505" width="3.85546875" customWidth="1"/>
    <col min="10512" max="10512" width="12.7109375" bestFit="1" customWidth="1"/>
    <col min="10519" max="10519" width="0" hidden="1" customWidth="1"/>
    <col min="10520" max="10520" width="3.140625" bestFit="1" customWidth="1"/>
    <col min="10521" max="10534" width="7.85546875" customWidth="1"/>
    <col min="10536" max="10536" width="12.140625" customWidth="1"/>
    <col min="10537" max="10537" width="14.140625" customWidth="1"/>
    <col min="10538" max="10538" width="15.7109375" bestFit="1" customWidth="1"/>
    <col min="10539" max="10539" width="11.5703125" bestFit="1" customWidth="1"/>
    <col min="10753" max="10753" width="2.85546875" customWidth="1"/>
    <col min="10754" max="10754" width="5.7109375" customWidth="1"/>
    <col min="10760" max="10760" width="3.28515625" customWidth="1"/>
    <col min="10761" max="10761" width="3.85546875" customWidth="1"/>
    <col min="10768" max="10768" width="12.7109375" bestFit="1" customWidth="1"/>
    <col min="10775" max="10775" width="0" hidden="1" customWidth="1"/>
    <col min="10776" max="10776" width="3.140625" bestFit="1" customWidth="1"/>
    <col min="10777" max="10790" width="7.85546875" customWidth="1"/>
    <col min="10792" max="10792" width="12.140625" customWidth="1"/>
    <col min="10793" max="10793" width="14.140625" customWidth="1"/>
    <col min="10794" max="10794" width="15.7109375" bestFit="1" customWidth="1"/>
    <col min="10795" max="10795" width="11.5703125" bestFit="1" customWidth="1"/>
    <col min="11009" max="11009" width="2.85546875" customWidth="1"/>
    <col min="11010" max="11010" width="5.7109375" customWidth="1"/>
    <col min="11016" max="11016" width="3.28515625" customWidth="1"/>
    <col min="11017" max="11017" width="3.85546875" customWidth="1"/>
    <col min="11024" max="11024" width="12.7109375" bestFit="1" customWidth="1"/>
    <col min="11031" max="11031" width="0" hidden="1" customWidth="1"/>
    <col min="11032" max="11032" width="3.140625" bestFit="1" customWidth="1"/>
    <col min="11033" max="11046" width="7.85546875" customWidth="1"/>
    <col min="11048" max="11048" width="12.140625" customWidth="1"/>
    <col min="11049" max="11049" width="14.140625" customWidth="1"/>
    <col min="11050" max="11050" width="15.7109375" bestFit="1" customWidth="1"/>
    <col min="11051" max="11051" width="11.5703125" bestFit="1" customWidth="1"/>
    <col min="11265" max="11265" width="2.85546875" customWidth="1"/>
    <col min="11266" max="11266" width="5.7109375" customWidth="1"/>
    <col min="11272" max="11272" width="3.28515625" customWidth="1"/>
    <col min="11273" max="11273" width="3.85546875" customWidth="1"/>
    <col min="11280" max="11280" width="12.7109375" bestFit="1" customWidth="1"/>
    <col min="11287" max="11287" width="0" hidden="1" customWidth="1"/>
    <col min="11288" max="11288" width="3.140625" bestFit="1" customWidth="1"/>
    <col min="11289" max="11302" width="7.85546875" customWidth="1"/>
    <col min="11304" max="11304" width="12.140625" customWidth="1"/>
    <col min="11305" max="11305" width="14.140625" customWidth="1"/>
    <col min="11306" max="11306" width="15.7109375" bestFit="1" customWidth="1"/>
    <col min="11307" max="11307" width="11.5703125" bestFit="1" customWidth="1"/>
    <col min="11521" max="11521" width="2.85546875" customWidth="1"/>
    <col min="11522" max="11522" width="5.7109375" customWidth="1"/>
    <col min="11528" max="11528" width="3.28515625" customWidth="1"/>
    <col min="11529" max="11529" width="3.85546875" customWidth="1"/>
    <col min="11536" max="11536" width="12.7109375" bestFit="1" customWidth="1"/>
    <col min="11543" max="11543" width="0" hidden="1" customWidth="1"/>
    <col min="11544" max="11544" width="3.140625" bestFit="1" customWidth="1"/>
    <col min="11545" max="11558" width="7.85546875" customWidth="1"/>
    <col min="11560" max="11560" width="12.140625" customWidth="1"/>
    <col min="11561" max="11561" width="14.140625" customWidth="1"/>
    <col min="11562" max="11562" width="15.7109375" bestFit="1" customWidth="1"/>
    <col min="11563" max="11563" width="11.5703125" bestFit="1" customWidth="1"/>
    <col min="11777" max="11777" width="2.85546875" customWidth="1"/>
    <col min="11778" max="11778" width="5.7109375" customWidth="1"/>
    <col min="11784" max="11784" width="3.28515625" customWidth="1"/>
    <col min="11785" max="11785" width="3.85546875" customWidth="1"/>
    <col min="11792" max="11792" width="12.7109375" bestFit="1" customWidth="1"/>
    <col min="11799" max="11799" width="0" hidden="1" customWidth="1"/>
    <col min="11800" max="11800" width="3.140625" bestFit="1" customWidth="1"/>
    <col min="11801" max="11814" width="7.85546875" customWidth="1"/>
    <col min="11816" max="11816" width="12.140625" customWidth="1"/>
    <col min="11817" max="11817" width="14.140625" customWidth="1"/>
    <col min="11818" max="11818" width="15.7109375" bestFit="1" customWidth="1"/>
    <col min="11819" max="11819" width="11.5703125" bestFit="1" customWidth="1"/>
    <col min="12033" max="12033" width="2.85546875" customWidth="1"/>
    <col min="12034" max="12034" width="5.7109375" customWidth="1"/>
    <col min="12040" max="12040" width="3.28515625" customWidth="1"/>
    <col min="12041" max="12041" width="3.85546875" customWidth="1"/>
    <col min="12048" max="12048" width="12.7109375" bestFit="1" customWidth="1"/>
    <col min="12055" max="12055" width="0" hidden="1" customWidth="1"/>
    <col min="12056" max="12056" width="3.140625" bestFit="1" customWidth="1"/>
    <col min="12057" max="12070" width="7.85546875" customWidth="1"/>
    <col min="12072" max="12072" width="12.140625" customWidth="1"/>
    <col min="12073" max="12073" width="14.140625" customWidth="1"/>
    <col min="12074" max="12074" width="15.7109375" bestFit="1" customWidth="1"/>
    <col min="12075" max="12075" width="11.5703125" bestFit="1" customWidth="1"/>
    <col min="12289" max="12289" width="2.85546875" customWidth="1"/>
    <col min="12290" max="12290" width="5.7109375" customWidth="1"/>
    <col min="12296" max="12296" width="3.28515625" customWidth="1"/>
    <col min="12297" max="12297" width="3.85546875" customWidth="1"/>
    <col min="12304" max="12304" width="12.7109375" bestFit="1" customWidth="1"/>
    <col min="12311" max="12311" width="0" hidden="1" customWidth="1"/>
    <col min="12312" max="12312" width="3.140625" bestFit="1" customWidth="1"/>
    <col min="12313" max="12326" width="7.85546875" customWidth="1"/>
    <col min="12328" max="12328" width="12.140625" customWidth="1"/>
    <col min="12329" max="12329" width="14.140625" customWidth="1"/>
    <col min="12330" max="12330" width="15.7109375" bestFit="1" customWidth="1"/>
    <col min="12331" max="12331" width="11.5703125" bestFit="1" customWidth="1"/>
    <col min="12545" max="12545" width="2.85546875" customWidth="1"/>
    <col min="12546" max="12546" width="5.7109375" customWidth="1"/>
    <col min="12552" max="12552" width="3.28515625" customWidth="1"/>
    <col min="12553" max="12553" width="3.85546875" customWidth="1"/>
    <col min="12560" max="12560" width="12.7109375" bestFit="1" customWidth="1"/>
    <col min="12567" max="12567" width="0" hidden="1" customWidth="1"/>
    <col min="12568" max="12568" width="3.140625" bestFit="1" customWidth="1"/>
    <col min="12569" max="12582" width="7.85546875" customWidth="1"/>
    <col min="12584" max="12584" width="12.140625" customWidth="1"/>
    <col min="12585" max="12585" width="14.140625" customWidth="1"/>
    <col min="12586" max="12586" width="15.7109375" bestFit="1" customWidth="1"/>
    <col min="12587" max="12587" width="11.5703125" bestFit="1" customWidth="1"/>
    <col min="12801" max="12801" width="2.85546875" customWidth="1"/>
    <col min="12802" max="12802" width="5.7109375" customWidth="1"/>
    <col min="12808" max="12808" width="3.28515625" customWidth="1"/>
    <col min="12809" max="12809" width="3.85546875" customWidth="1"/>
    <col min="12816" max="12816" width="12.7109375" bestFit="1" customWidth="1"/>
    <col min="12823" max="12823" width="0" hidden="1" customWidth="1"/>
    <col min="12824" max="12824" width="3.140625" bestFit="1" customWidth="1"/>
    <col min="12825" max="12838" width="7.85546875" customWidth="1"/>
    <col min="12840" max="12840" width="12.140625" customWidth="1"/>
    <col min="12841" max="12841" width="14.140625" customWidth="1"/>
    <col min="12842" max="12842" width="15.7109375" bestFit="1" customWidth="1"/>
    <col min="12843" max="12843" width="11.5703125" bestFit="1" customWidth="1"/>
    <col min="13057" max="13057" width="2.85546875" customWidth="1"/>
    <col min="13058" max="13058" width="5.7109375" customWidth="1"/>
    <col min="13064" max="13064" width="3.28515625" customWidth="1"/>
    <col min="13065" max="13065" width="3.85546875" customWidth="1"/>
    <col min="13072" max="13072" width="12.7109375" bestFit="1" customWidth="1"/>
    <col min="13079" max="13079" width="0" hidden="1" customWidth="1"/>
    <col min="13080" max="13080" width="3.140625" bestFit="1" customWidth="1"/>
    <col min="13081" max="13094" width="7.85546875" customWidth="1"/>
    <col min="13096" max="13096" width="12.140625" customWidth="1"/>
    <col min="13097" max="13097" width="14.140625" customWidth="1"/>
    <col min="13098" max="13098" width="15.7109375" bestFit="1" customWidth="1"/>
    <col min="13099" max="13099" width="11.5703125" bestFit="1" customWidth="1"/>
    <col min="13313" max="13313" width="2.85546875" customWidth="1"/>
    <col min="13314" max="13314" width="5.7109375" customWidth="1"/>
    <col min="13320" max="13320" width="3.28515625" customWidth="1"/>
    <col min="13321" max="13321" width="3.85546875" customWidth="1"/>
    <col min="13328" max="13328" width="12.7109375" bestFit="1" customWidth="1"/>
    <col min="13335" max="13335" width="0" hidden="1" customWidth="1"/>
    <col min="13336" max="13336" width="3.140625" bestFit="1" customWidth="1"/>
    <col min="13337" max="13350" width="7.85546875" customWidth="1"/>
    <col min="13352" max="13352" width="12.140625" customWidth="1"/>
    <col min="13353" max="13353" width="14.140625" customWidth="1"/>
    <col min="13354" max="13354" width="15.7109375" bestFit="1" customWidth="1"/>
    <col min="13355" max="13355" width="11.5703125" bestFit="1" customWidth="1"/>
    <col min="13569" max="13569" width="2.85546875" customWidth="1"/>
    <col min="13570" max="13570" width="5.7109375" customWidth="1"/>
    <col min="13576" max="13576" width="3.28515625" customWidth="1"/>
    <col min="13577" max="13577" width="3.85546875" customWidth="1"/>
    <col min="13584" max="13584" width="12.7109375" bestFit="1" customWidth="1"/>
    <col min="13591" max="13591" width="0" hidden="1" customWidth="1"/>
    <col min="13592" max="13592" width="3.140625" bestFit="1" customWidth="1"/>
    <col min="13593" max="13606" width="7.85546875" customWidth="1"/>
    <col min="13608" max="13608" width="12.140625" customWidth="1"/>
    <col min="13609" max="13609" width="14.140625" customWidth="1"/>
    <col min="13610" max="13610" width="15.7109375" bestFit="1" customWidth="1"/>
    <col min="13611" max="13611" width="11.5703125" bestFit="1" customWidth="1"/>
    <col min="13825" max="13825" width="2.85546875" customWidth="1"/>
    <col min="13826" max="13826" width="5.7109375" customWidth="1"/>
    <col min="13832" max="13832" width="3.28515625" customWidth="1"/>
    <col min="13833" max="13833" width="3.85546875" customWidth="1"/>
    <col min="13840" max="13840" width="12.7109375" bestFit="1" customWidth="1"/>
    <col min="13847" max="13847" width="0" hidden="1" customWidth="1"/>
    <col min="13848" max="13848" width="3.140625" bestFit="1" customWidth="1"/>
    <col min="13849" max="13862" width="7.85546875" customWidth="1"/>
    <col min="13864" max="13864" width="12.140625" customWidth="1"/>
    <col min="13865" max="13865" width="14.140625" customWidth="1"/>
    <col min="13866" max="13866" width="15.7109375" bestFit="1" customWidth="1"/>
    <col min="13867" max="13867" width="11.5703125" bestFit="1" customWidth="1"/>
    <col min="14081" max="14081" width="2.85546875" customWidth="1"/>
    <col min="14082" max="14082" width="5.7109375" customWidth="1"/>
    <col min="14088" max="14088" width="3.28515625" customWidth="1"/>
    <col min="14089" max="14089" width="3.85546875" customWidth="1"/>
    <col min="14096" max="14096" width="12.7109375" bestFit="1" customWidth="1"/>
    <col min="14103" max="14103" width="0" hidden="1" customWidth="1"/>
    <col min="14104" max="14104" width="3.140625" bestFit="1" customWidth="1"/>
    <col min="14105" max="14118" width="7.85546875" customWidth="1"/>
    <col min="14120" max="14120" width="12.140625" customWidth="1"/>
    <col min="14121" max="14121" width="14.140625" customWidth="1"/>
    <col min="14122" max="14122" width="15.7109375" bestFit="1" customWidth="1"/>
    <col min="14123" max="14123" width="11.5703125" bestFit="1" customWidth="1"/>
    <col min="14337" max="14337" width="2.85546875" customWidth="1"/>
    <col min="14338" max="14338" width="5.7109375" customWidth="1"/>
    <col min="14344" max="14344" width="3.28515625" customWidth="1"/>
    <col min="14345" max="14345" width="3.85546875" customWidth="1"/>
    <col min="14352" max="14352" width="12.7109375" bestFit="1" customWidth="1"/>
    <col min="14359" max="14359" width="0" hidden="1" customWidth="1"/>
    <col min="14360" max="14360" width="3.140625" bestFit="1" customWidth="1"/>
    <col min="14361" max="14374" width="7.85546875" customWidth="1"/>
    <col min="14376" max="14376" width="12.140625" customWidth="1"/>
    <col min="14377" max="14377" width="14.140625" customWidth="1"/>
    <col min="14378" max="14378" width="15.7109375" bestFit="1" customWidth="1"/>
    <col min="14379" max="14379" width="11.5703125" bestFit="1" customWidth="1"/>
    <col min="14593" max="14593" width="2.85546875" customWidth="1"/>
    <col min="14594" max="14594" width="5.7109375" customWidth="1"/>
    <col min="14600" max="14600" width="3.28515625" customWidth="1"/>
    <col min="14601" max="14601" width="3.85546875" customWidth="1"/>
    <col min="14608" max="14608" width="12.7109375" bestFit="1" customWidth="1"/>
    <col min="14615" max="14615" width="0" hidden="1" customWidth="1"/>
    <col min="14616" max="14616" width="3.140625" bestFit="1" customWidth="1"/>
    <col min="14617" max="14630" width="7.85546875" customWidth="1"/>
    <col min="14632" max="14632" width="12.140625" customWidth="1"/>
    <col min="14633" max="14633" width="14.140625" customWidth="1"/>
    <col min="14634" max="14634" width="15.7109375" bestFit="1" customWidth="1"/>
    <col min="14635" max="14635" width="11.5703125" bestFit="1" customWidth="1"/>
    <col min="14849" max="14849" width="2.85546875" customWidth="1"/>
    <col min="14850" max="14850" width="5.7109375" customWidth="1"/>
    <col min="14856" max="14856" width="3.28515625" customWidth="1"/>
    <col min="14857" max="14857" width="3.85546875" customWidth="1"/>
    <col min="14864" max="14864" width="12.7109375" bestFit="1" customWidth="1"/>
    <col min="14871" max="14871" width="0" hidden="1" customWidth="1"/>
    <col min="14872" max="14872" width="3.140625" bestFit="1" customWidth="1"/>
    <col min="14873" max="14886" width="7.85546875" customWidth="1"/>
    <col min="14888" max="14888" width="12.140625" customWidth="1"/>
    <col min="14889" max="14889" width="14.140625" customWidth="1"/>
    <col min="14890" max="14890" width="15.7109375" bestFit="1" customWidth="1"/>
    <col min="14891" max="14891" width="11.5703125" bestFit="1" customWidth="1"/>
    <col min="15105" max="15105" width="2.85546875" customWidth="1"/>
    <col min="15106" max="15106" width="5.7109375" customWidth="1"/>
    <col min="15112" max="15112" width="3.28515625" customWidth="1"/>
    <col min="15113" max="15113" width="3.85546875" customWidth="1"/>
    <col min="15120" max="15120" width="12.7109375" bestFit="1" customWidth="1"/>
    <col min="15127" max="15127" width="0" hidden="1" customWidth="1"/>
    <col min="15128" max="15128" width="3.140625" bestFit="1" customWidth="1"/>
    <col min="15129" max="15142" width="7.85546875" customWidth="1"/>
    <col min="15144" max="15144" width="12.140625" customWidth="1"/>
    <col min="15145" max="15145" width="14.140625" customWidth="1"/>
    <col min="15146" max="15146" width="15.7109375" bestFit="1" customWidth="1"/>
    <col min="15147" max="15147" width="11.5703125" bestFit="1" customWidth="1"/>
    <col min="15361" max="15361" width="2.85546875" customWidth="1"/>
    <col min="15362" max="15362" width="5.7109375" customWidth="1"/>
    <col min="15368" max="15368" width="3.28515625" customWidth="1"/>
    <col min="15369" max="15369" width="3.85546875" customWidth="1"/>
    <col min="15376" max="15376" width="12.7109375" bestFit="1" customWidth="1"/>
    <col min="15383" max="15383" width="0" hidden="1" customWidth="1"/>
    <col min="15384" max="15384" width="3.140625" bestFit="1" customWidth="1"/>
    <col min="15385" max="15398" width="7.85546875" customWidth="1"/>
    <col min="15400" max="15400" width="12.140625" customWidth="1"/>
    <col min="15401" max="15401" width="14.140625" customWidth="1"/>
    <col min="15402" max="15402" width="15.7109375" bestFit="1" customWidth="1"/>
    <col min="15403" max="15403" width="11.5703125" bestFit="1" customWidth="1"/>
    <col min="15617" max="15617" width="2.85546875" customWidth="1"/>
    <col min="15618" max="15618" width="5.7109375" customWidth="1"/>
    <col min="15624" max="15624" width="3.28515625" customWidth="1"/>
    <col min="15625" max="15625" width="3.85546875" customWidth="1"/>
    <col min="15632" max="15632" width="12.7109375" bestFit="1" customWidth="1"/>
    <col min="15639" max="15639" width="0" hidden="1" customWidth="1"/>
    <col min="15640" max="15640" width="3.140625" bestFit="1" customWidth="1"/>
    <col min="15641" max="15654" width="7.85546875" customWidth="1"/>
    <col min="15656" max="15656" width="12.140625" customWidth="1"/>
    <col min="15657" max="15657" width="14.140625" customWidth="1"/>
    <col min="15658" max="15658" width="15.7109375" bestFit="1" customWidth="1"/>
    <col min="15659" max="15659" width="11.5703125" bestFit="1" customWidth="1"/>
    <col min="15873" max="15873" width="2.85546875" customWidth="1"/>
    <col min="15874" max="15874" width="5.7109375" customWidth="1"/>
    <col min="15880" max="15880" width="3.28515625" customWidth="1"/>
    <col min="15881" max="15881" width="3.85546875" customWidth="1"/>
    <col min="15888" max="15888" width="12.7109375" bestFit="1" customWidth="1"/>
    <col min="15895" max="15895" width="0" hidden="1" customWidth="1"/>
    <col min="15896" max="15896" width="3.140625" bestFit="1" customWidth="1"/>
    <col min="15897" max="15910" width="7.85546875" customWidth="1"/>
    <col min="15912" max="15912" width="12.140625" customWidth="1"/>
    <col min="15913" max="15913" width="14.140625" customWidth="1"/>
    <col min="15914" max="15914" width="15.7109375" bestFit="1" customWidth="1"/>
    <col min="15915" max="15915" width="11.5703125" bestFit="1" customWidth="1"/>
    <col min="16129" max="16129" width="2.85546875" customWidth="1"/>
    <col min="16130" max="16130" width="5.7109375" customWidth="1"/>
    <col min="16136" max="16136" width="3.28515625" customWidth="1"/>
    <col min="16137" max="16137" width="3.85546875" customWidth="1"/>
    <col min="16144" max="16144" width="12.7109375" bestFit="1" customWidth="1"/>
    <col min="16151" max="16151" width="0" hidden="1" customWidth="1"/>
    <col min="16152" max="16152" width="3.140625" bestFit="1" customWidth="1"/>
    <col min="16153" max="16166" width="7.85546875" customWidth="1"/>
    <col min="16168" max="16168" width="12.140625" customWidth="1"/>
    <col min="16169" max="16169" width="14.140625" customWidth="1"/>
    <col min="16170" max="16170" width="15.7109375" bestFit="1" customWidth="1"/>
    <col min="16171" max="16171" width="11.5703125" bestFit="1" customWidth="1"/>
  </cols>
  <sheetData>
    <row r="1" spans="1:45" s="477" customFormat="1" ht="21" customHeight="1" x14ac:dyDescent="0.2">
      <c r="A1" s="470" t="str">
        <f>IF(OR(ISBLANK('!'!A5),ISERROR('!'!A5)),"",'!'!A5)</f>
        <v/>
      </c>
      <c r="B1" s="518" t="str">
        <f>Presentación!E1&amp;"       \"</f>
        <v>Reglin       \</v>
      </c>
      <c r="C1" s="518"/>
      <c r="D1" s="471" t="s">
        <v>255</v>
      </c>
      <c r="E1" s="472"/>
      <c r="F1" s="472"/>
      <c r="G1" s="473"/>
      <c r="H1" s="470"/>
      <c r="I1" s="474"/>
      <c r="J1" s="473"/>
      <c r="K1" s="473"/>
      <c r="L1" s="473"/>
      <c r="M1" s="473"/>
      <c r="N1" s="473"/>
      <c r="O1" s="473"/>
      <c r="P1" s="473"/>
      <c r="Q1" s="473"/>
      <c r="R1" s="475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</row>
    <row r="2" spans="1:45" s="411" customFormat="1" ht="15.75" x14ac:dyDescent="0.25">
      <c r="A2" s="519" t="s">
        <v>149</v>
      </c>
      <c r="B2" s="519"/>
      <c r="C2" s="519"/>
      <c r="D2" s="409"/>
      <c r="E2" s="409"/>
      <c r="F2" s="409"/>
      <c r="G2" s="352"/>
      <c r="H2" s="413"/>
      <c r="I2" s="414"/>
      <c r="J2" s="413"/>
      <c r="K2" s="410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</row>
    <row r="4" spans="1:45" x14ac:dyDescent="0.2">
      <c r="Y4" s="417" t="s">
        <v>30</v>
      </c>
      <c r="Z4" s="418" t="s">
        <v>208</v>
      </c>
      <c r="AA4" s="418" t="s">
        <v>185</v>
      </c>
      <c r="AB4" s="418" t="str">
        <f>AB7</f>
        <v>n-a</v>
      </c>
      <c r="AC4" s="418" t="str">
        <f>AC7</f>
        <v>ax</v>
      </c>
      <c r="AD4" s="418" t="str">
        <f>AD7</f>
        <v>nx</v>
      </c>
      <c r="AE4" s="418" t="s">
        <v>209</v>
      </c>
      <c r="AF4" s="418" t="str">
        <f>AF7</f>
        <v>nx²</v>
      </c>
      <c r="AG4" s="418" t="str">
        <f>AG7</f>
        <v>ax²</v>
      </c>
      <c r="AH4" s="418" t="str">
        <f>AH7</f>
        <v>(n-a)x²</v>
      </c>
      <c r="AI4" s="418" t="s">
        <v>210</v>
      </c>
      <c r="AJ4" s="418"/>
      <c r="AK4" s="418" t="s">
        <v>211</v>
      </c>
      <c r="AL4" s="418"/>
      <c r="AN4" s="419" t="s">
        <v>212</v>
      </c>
    </row>
    <row r="5" spans="1:45" ht="13.5" thickBot="1" x14ac:dyDescent="0.25">
      <c r="B5" s="451">
        <v>1</v>
      </c>
      <c r="C5" s="12" t="s">
        <v>213</v>
      </c>
      <c r="D5" s="2"/>
      <c r="E5" s="2"/>
      <c r="F5" s="2"/>
      <c r="G5" s="2"/>
      <c r="H5" s="3"/>
      <c r="I5" s="451">
        <v>2</v>
      </c>
      <c r="J5" s="12" t="s">
        <v>214</v>
      </c>
      <c r="K5" s="12"/>
      <c r="L5" s="12"/>
      <c r="M5" s="12"/>
      <c r="N5" s="12"/>
      <c r="O5" s="12"/>
      <c r="P5" s="1"/>
      <c r="Q5" s="1"/>
      <c r="R5" s="1"/>
      <c r="S5" s="1"/>
      <c r="T5" s="1"/>
      <c r="U5" s="1"/>
      <c r="Z5" s="419">
        <f>SUM(D8:D107)</f>
        <v>237</v>
      </c>
      <c r="AA5" s="419">
        <f>SUM(E8:E107)</f>
        <v>23210893</v>
      </c>
      <c r="AB5" s="419">
        <f t="shared" ref="AB5:AH5" si="0">SUM(AB8:AB107)</f>
        <v>23210656</v>
      </c>
      <c r="AC5" s="419">
        <f t="shared" si="0"/>
        <v>476727</v>
      </c>
      <c r="AD5" s="419">
        <f t="shared" si="0"/>
        <v>46698978058</v>
      </c>
      <c r="AE5" s="419">
        <f t="shared" si="0"/>
        <v>46698501331</v>
      </c>
      <c r="AF5" s="419">
        <f t="shared" si="0"/>
        <v>93955867362440</v>
      </c>
      <c r="AG5" s="419">
        <f t="shared" si="0"/>
        <v>958941931</v>
      </c>
      <c r="AH5" s="419">
        <f t="shared" si="0"/>
        <v>93954908420509</v>
      </c>
      <c r="AI5" s="419">
        <f>SUM(AI8:AJ107)</f>
        <v>232160455.39183804</v>
      </c>
      <c r="AK5" s="419">
        <f>SUM(AK8:AL107)</f>
        <v>23210893</v>
      </c>
      <c r="AN5" s="418" t="s">
        <v>185</v>
      </c>
      <c r="AO5" s="418" t="s">
        <v>215</v>
      </c>
      <c r="AP5" s="417" t="s">
        <v>216</v>
      </c>
      <c r="AQ5" s="417" t="s">
        <v>217</v>
      </c>
    </row>
    <row r="6" spans="1:45" x14ac:dyDescent="0.2">
      <c r="C6" s="420"/>
      <c r="D6" s="421" t="s">
        <v>218</v>
      </c>
      <c r="E6" s="422" t="s">
        <v>218</v>
      </c>
      <c r="F6" s="421" t="s">
        <v>219</v>
      </c>
      <c r="G6" s="422" t="s">
        <v>219</v>
      </c>
      <c r="H6" s="9"/>
      <c r="I6" s="9"/>
      <c r="J6" s="9"/>
      <c r="K6" s="9"/>
      <c r="W6" s="423"/>
      <c r="AN6" s="419">
        <f>Z5</f>
        <v>237</v>
      </c>
      <c r="AO6" s="424">
        <f>AC5/Z5</f>
        <v>2011.506329113924</v>
      </c>
      <c r="AP6" s="425">
        <f>(AG5-(AC5^2)/Z5)/(Z5-1)</f>
        <v>10.818815704624532</v>
      </c>
      <c r="AQ6" s="419">
        <f>AP6/AN6</f>
        <v>4.5649011411917857E-2</v>
      </c>
    </row>
    <row r="7" spans="1:45" ht="13.5" thickBot="1" x14ac:dyDescent="0.25">
      <c r="C7" s="426" t="s">
        <v>220</v>
      </c>
      <c r="D7" s="146" t="s">
        <v>221</v>
      </c>
      <c r="E7" s="426" t="s">
        <v>222</v>
      </c>
      <c r="F7" s="283" t="s">
        <v>252</v>
      </c>
      <c r="G7" s="461" t="s">
        <v>253</v>
      </c>
      <c r="H7" s="125"/>
      <c r="I7" s="125"/>
      <c r="J7" s="231"/>
      <c r="K7" s="427" t="s">
        <v>223</v>
      </c>
      <c r="L7" s="428" t="s">
        <v>224</v>
      </c>
      <c r="W7" s="423"/>
      <c r="X7" s="417"/>
      <c r="Y7" s="417" t="str">
        <f>C7</f>
        <v>Periodo</v>
      </c>
      <c r="Z7" s="417" t="s">
        <v>208</v>
      </c>
      <c r="AA7" s="417" t="s">
        <v>185</v>
      </c>
      <c r="AB7" s="418" t="s">
        <v>225</v>
      </c>
      <c r="AC7" s="417" t="s">
        <v>226</v>
      </c>
      <c r="AD7" s="417" t="s">
        <v>227</v>
      </c>
      <c r="AE7" s="417" t="s">
        <v>209</v>
      </c>
      <c r="AF7" s="417" t="s">
        <v>228</v>
      </c>
      <c r="AG7" s="417" t="s">
        <v>229</v>
      </c>
      <c r="AH7" s="417" t="s">
        <v>230</v>
      </c>
      <c r="AI7" s="417" t="str">
        <f>AI4</f>
        <v>O²/E</v>
      </c>
      <c r="AJ7" s="417"/>
      <c r="AK7" s="417" t="s">
        <v>211</v>
      </c>
      <c r="AL7" s="417"/>
      <c r="AN7" s="419">
        <f>AA5-Z5</f>
        <v>23210656</v>
      </c>
      <c r="AO7" s="424">
        <f>AE5/AB5</f>
        <v>2011.942330755322</v>
      </c>
      <c r="AP7" s="425">
        <f>(AH5-((AE5^2)/AN7))/(AN7-1)</f>
        <v>9.3409615695625572</v>
      </c>
      <c r="AQ7" s="419">
        <f>AP7/AN7</f>
        <v>4.024428077156698E-7</v>
      </c>
    </row>
    <row r="8" spans="1:45" x14ac:dyDescent="0.2">
      <c r="B8" s="429">
        <v>1</v>
      </c>
      <c r="C8" s="430">
        <v>2007</v>
      </c>
      <c r="D8" s="430">
        <v>28</v>
      </c>
      <c r="E8" s="430">
        <v>1794878</v>
      </c>
      <c r="F8" s="431">
        <f>IF(X8,D8/E8*$P$8,"")</f>
        <v>0.15599946068757878</v>
      </c>
      <c r="G8" s="432">
        <f>IF(X8,($K$11+$L$11*C8)*$P$8,"")</f>
        <v>0.12566202194268045</v>
      </c>
      <c r="H8" s="433"/>
      <c r="I8" s="433"/>
      <c r="J8" s="434" t="s">
        <v>231</v>
      </c>
      <c r="K8" s="453">
        <f>AO10*10^O8</f>
        <v>0.10210723042840274</v>
      </c>
      <c r="L8" s="434">
        <f>AP10*10^O8</f>
        <v>9999.8978927695716</v>
      </c>
      <c r="N8" s="249" t="s">
        <v>254</v>
      </c>
      <c r="O8" s="377">
        <v>4</v>
      </c>
      <c r="P8" s="456">
        <f>10^O8</f>
        <v>10000</v>
      </c>
      <c r="W8" s="435"/>
      <c r="X8" s="416">
        <f t="shared" ref="X8:X71" si="1">IF(AND(ISNUMBER(D8),ISNUMBER(E8)),1,0)</f>
        <v>1</v>
      </c>
      <c r="Y8" s="416">
        <f t="shared" ref="Y8:AA39" si="2">IF($X8,C8,"")</f>
        <v>2007</v>
      </c>
      <c r="Z8" s="416">
        <f t="shared" si="2"/>
        <v>28</v>
      </c>
      <c r="AA8" s="416">
        <f t="shared" si="2"/>
        <v>1794878</v>
      </c>
      <c r="AB8" s="436">
        <f t="shared" ref="AB8:AB71" si="3">IF(X8,E8-D8,"")</f>
        <v>1794850</v>
      </c>
      <c r="AC8" s="419">
        <f t="shared" ref="AC8:AC71" si="4">IF(X8,D8*C8,"")</f>
        <v>56196</v>
      </c>
      <c r="AD8" s="436">
        <f t="shared" ref="AD8:AD71" si="5">IF(X8,E8*C8,"")</f>
        <v>3602320146</v>
      </c>
      <c r="AE8" s="436">
        <f t="shared" ref="AE8:AE71" si="6">IF(X8,AB8*C8,"")</f>
        <v>3602263950</v>
      </c>
      <c r="AF8" s="436">
        <f t="shared" ref="AF8:AF71" si="7">IF(X8,E8*C8^2,"")</f>
        <v>7229856533022</v>
      </c>
      <c r="AG8" s="419">
        <f t="shared" ref="AG8:AG71" si="8">IF(X8,D8*C8^2,"")</f>
        <v>112785372</v>
      </c>
      <c r="AH8" s="419">
        <f t="shared" ref="AH8:AH71" si="9">IF(X8,AE8*C8,"")</f>
        <v>7229743747650</v>
      </c>
      <c r="AI8" s="436">
        <f t="shared" ref="AI8:AI71" si="10">IF(X8,(Z8^2)/AK8,"")</f>
        <v>3.4759785269447762E-3</v>
      </c>
      <c r="AJ8" s="436">
        <f t="shared" ref="AJ8:AJ71" si="11">IF(X8,((AB8)^2)/AK8,"")</f>
        <v>14282931.09317857</v>
      </c>
      <c r="AK8" s="436">
        <f t="shared" ref="AK8:AK71" si="12">IF(X8,(G8*AA8),"")</f>
        <v>225547.9986204344</v>
      </c>
      <c r="AL8" s="436">
        <f t="shared" ref="AL8:AL71" si="13">IF(X8,((1-G8)*AA8),"")</f>
        <v>1569330.0013795656</v>
      </c>
    </row>
    <row r="9" spans="1:45" x14ac:dyDescent="0.2">
      <c r="B9" s="429">
        <v>2</v>
      </c>
      <c r="C9" s="437">
        <v>2008</v>
      </c>
      <c r="D9" s="437">
        <v>33</v>
      </c>
      <c r="E9" s="437">
        <v>2081903</v>
      </c>
      <c r="F9" s="431">
        <f t="shared" ref="F9:F18" si="14">IF(X9,D9/E9*$P$8,"")</f>
        <v>0.15850882581945461</v>
      </c>
      <c r="G9" s="432">
        <f t="shared" ref="G9:G18" si="15">IF(X9,($K$11+$L$11*C9)*$P$8,"")</f>
        <v>0.12089608985561265</v>
      </c>
      <c r="H9" s="433"/>
      <c r="I9" s="433"/>
      <c r="J9" t="str">
        <f>IF(O8&lt;&gt;0,"x 10^"&amp;O8,"")</f>
        <v>x 10^4</v>
      </c>
      <c r="P9" s="438"/>
      <c r="W9" s="435"/>
      <c r="X9" s="416">
        <f t="shared" si="1"/>
        <v>1</v>
      </c>
      <c r="Y9" s="416">
        <f t="shared" si="2"/>
        <v>2008</v>
      </c>
      <c r="Z9" s="416">
        <f t="shared" si="2"/>
        <v>33</v>
      </c>
      <c r="AA9" s="416">
        <f t="shared" si="2"/>
        <v>2081903</v>
      </c>
      <c r="AB9" s="436">
        <f t="shared" si="3"/>
        <v>2081870</v>
      </c>
      <c r="AC9" s="419">
        <f t="shared" si="4"/>
        <v>66264</v>
      </c>
      <c r="AD9" s="436">
        <f t="shared" si="5"/>
        <v>4180461224</v>
      </c>
      <c r="AE9" s="436">
        <f t="shared" si="6"/>
        <v>4180394960</v>
      </c>
      <c r="AF9" s="436">
        <f t="shared" si="7"/>
        <v>8394366137792</v>
      </c>
      <c r="AG9" s="419">
        <f t="shared" si="8"/>
        <v>133058112</v>
      </c>
      <c r="AH9" s="419">
        <f t="shared" si="9"/>
        <v>8394233079680</v>
      </c>
      <c r="AI9" s="436">
        <f t="shared" si="10"/>
        <v>4.3266835662668542E-3</v>
      </c>
      <c r="AJ9" s="436">
        <f t="shared" si="11"/>
        <v>17220052.385560498</v>
      </c>
      <c r="AK9" s="436">
        <f t="shared" si="12"/>
        <v>251693.93215866954</v>
      </c>
      <c r="AL9" s="436">
        <f t="shared" si="13"/>
        <v>1830209.0678413305</v>
      </c>
      <c r="AN9" s="419" t="s">
        <v>231</v>
      </c>
      <c r="AO9" s="418" t="s">
        <v>223</v>
      </c>
      <c r="AP9" s="418" t="s">
        <v>232</v>
      </c>
      <c r="AQ9" s="418" t="s">
        <v>1</v>
      </c>
    </row>
    <row r="10" spans="1:45" x14ac:dyDescent="0.2">
      <c r="B10" s="429">
        <v>3</v>
      </c>
      <c r="C10" s="437">
        <v>2009</v>
      </c>
      <c r="D10" s="437">
        <v>20</v>
      </c>
      <c r="E10" s="437">
        <v>2238413</v>
      </c>
      <c r="F10" s="431">
        <f t="shared" si="14"/>
        <v>8.9349016468363976E-2</v>
      </c>
      <c r="G10" s="432">
        <f t="shared" si="15"/>
        <v>0.11613015776854485</v>
      </c>
      <c r="H10" s="433"/>
      <c r="I10" s="433"/>
      <c r="K10" s="9" t="s">
        <v>233</v>
      </c>
      <c r="L10" s="9" t="s">
        <v>234</v>
      </c>
      <c r="M10" s="9" t="s">
        <v>235</v>
      </c>
      <c r="N10" s="439" t="s">
        <v>236</v>
      </c>
      <c r="O10" s="439" t="s">
        <v>21</v>
      </c>
      <c r="P10" s="438"/>
      <c r="Q10" s="439"/>
      <c r="R10" s="439"/>
      <c r="S10" s="439"/>
      <c r="T10" s="439"/>
      <c r="U10" s="439"/>
      <c r="W10" s="435"/>
      <c r="X10" s="416">
        <f t="shared" si="1"/>
        <v>1</v>
      </c>
      <c r="Y10" s="416">
        <f t="shared" si="2"/>
        <v>2009</v>
      </c>
      <c r="Z10" s="416">
        <f t="shared" si="2"/>
        <v>20</v>
      </c>
      <c r="AA10" s="416">
        <f t="shared" si="2"/>
        <v>2238413</v>
      </c>
      <c r="AB10" s="436">
        <f t="shared" si="3"/>
        <v>2238393</v>
      </c>
      <c r="AC10" s="419">
        <f t="shared" si="4"/>
        <v>40180</v>
      </c>
      <c r="AD10" s="436">
        <f t="shared" si="5"/>
        <v>4496971717</v>
      </c>
      <c r="AE10" s="436">
        <f t="shared" si="6"/>
        <v>4496931537</v>
      </c>
      <c r="AF10" s="436">
        <f t="shared" si="7"/>
        <v>9034416179453</v>
      </c>
      <c r="AG10" s="419">
        <f t="shared" si="8"/>
        <v>80721620</v>
      </c>
      <c r="AH10" s="419">
        <f t="shared" si="9"/>
        <v>9034335457833</v>
      </c>
      <c r="AI10" s="436">
        <f t="shared" si="10"/>
        <v>1.5387737033207606E-3</v>
      </c>
      <c r="AJ10" s="436">
        <f t="shared" si="11"/>
        <v>19274691.804345299</v>
      </c>
      <c r="AK10" s="436">
        <f t="shared" si="12"/>
        <v>259947.25484116178</v>
      </c>
      <c r="AL10" s="436">
        <f t="shared" si="13"/>
        <v>1978465.7451588381</v>
      </c>
      <c r="AO10" s="440">
        <f>Z5/AA5</f>
        <v>1.0210723042840273E-5</v>
      </c>
      <c r="AP10" s="440">
        <f>1-AO10</f>
        <v>0.99998978927695714</v>
      </c>
      <c r="AQ10" s="440">
        <f>AD5/AA5</f>
        <v>2011.94232630343</v>
      </c>
    </row>
    <row r="11" spans="1:45" x14ac:dyDescent="0.2">
      <c r="B11" s="429">
        <v>4</v>
      </c>
      <c r="C11" s="437">
        <v>2010</v>
      </c>
      <c r="D11" s="437">
        <v>27</v>
      </c>
      <c r="E11" s="437">
        <v>2299148</v>
      </c>
      <c r="F11" s="431">
        <f t="shared" si="14"/>
        <v>0.11743480628476287</v>
      </c>
      <c r="G11" s="432">
        <f t="shared" si="15"/>
        <v>0.11136422568147705</v>
      </c>
      <c r="H11" s="433"/>
      <c r="I11" s="433"/>
      <c r="J11" s="29" t="s">
        <v>109</v>
      </c>
      <c r="K11" s="455">
        <f>AO10-L11*AQ10</f>
        <v>9.6908877206881763E-4</v>
      </c>
      <c r="L11" s="454">
        <f>(AC5-((Z5*AD5)/AA5))/(AF5-(AD5^2)/AA5)</f>
        <v>-4.7659320870680098E-7</v>
      </c>
      <c r="M11" s="441">
        <f>(ABS(AO6-AO7)-(AA5/(2*AN6*AN7)))/SQRT((AP6/AN6)+(AP7/AN7))</f>
        <v>2.0307850386046464</v>
      </c>
      <c r="N11" s="29">
        <f>TRUNC(((AQ6-AQ7)^2)/(((AQ6^2)/(AN6-1))+((AQ7^2)/(AN7-1))))</f>
        <v>235</v>
      </c>
      <c r="O11" s="441">
        <f>TDIST(M11,N11,2)</f>
        <v>4.3402863051151874E-2</v>
      </c>
      <c r="P11" s="438"/>
      <c r="Q11" s="13"/>
      <c r="R11" s="13"/>
      <c r="S11" s="13"/>
      <c r="T11" s="13"/>
      <c r="U11" s="13"/>
      <c r="W11" s="435"/>
      <c r="X11" s="416">
        <f t="shared" si="1"/>
        <v>1</v>
      </c>
      <c r="Y11" s="416">
        <f t="shared" si="2"/>
        <v>2010</v>
      </c>
      <c r="Z11" s="416">
        <f t="shared" si="2"/>
        <v>27</v>
      </c>
      <c r="AA11" s="416">
        <f t="shared" si="2"/>
        <v>2299148</v>
      </c>
      <c r="AB11" s="436">
        <f t="shared" si="3"/>
        <v>2299121</v>
      </c>
      <c r="AC11" s="419">
        <f t="shared" si="4"/>
        <v>54270</v>
      </c>
      <c r="AD11" s="436">
        <f t="shared" si="5"/>
        <v>4621287480</v>
      </c>
      <c r="AE11" s="436">
        <f t="shared" si="6"/>
        <v>4621233210</v>
      </c>
      <c r="AF11" s="436">
        <f t="shared" si="7"/>
        <v>9288787834800</v>
      </c>
      <c r="AG11" s="419">
        <f t="shared" si="8"/>
        <v>109082700</v>
      </c>
      <c r="AH11" s="419">
        <f t="shared" si="9"/>
        <v>9288678752100</v>
      </c>
      <c r="AI11" s="436">
        <f t="shared" si="10"/>
        <v>2.8471798284284925E-3</v>
      </c>
      <c r="AJ11" s="436">
        <f t="shared" si="11"/>
        <v>20644816.468197979</v>
      </c>
      <c r="AK11" s="436">
        <f t="shared" si="12"/>
        <v>256042.83674711661</v>
      </c>
      <c r="AL11" s="436">
        <f t="shared" si="13"/>
        <v>2043105.1632528834</v>
      </c>
    </row>
    <row r="12" spans="1:45" x14ac:dyDescent="0.2">
      <c r="B12" s="429">
        <v>5</v>
      </c>
      <c r="C12" s="437">
        <v>2011</v>
      </c>
      <c r="D12" s="430">
        <v>23</v>
      </c>
      <c r="E12" s="430">
        <v>2319973</v>
      </c>
      <c r="F12" s="431">
        <f t="shared" si="14"/>
        <v>9.9139084808314584E-2</v>
      </c>
      <c r="G12" s="432">
        <f t="shared" si="15"/>
        <v>0.10659829359440819</v>
      </c>
      <c r="H12" s="433"/>
      <c r="I12" s="433"/>
      <c r="J12" t="str">
        <f>J9</f>
        <v>x 10^4</v>
      </c>
      <c r="K12" s="452">
        <f>K11*10^O8</f>
        <v>9.6908877206881758</v>
      </c>
      <c r="L12" s="460">
        <f>L11*10^O8</f>
        <v>-4.7659320870680096E-3</v>
      </c>
      <c r="P12" s="438"/>
      <c r="V12" s="439"/>
      <c r="W12" s="435"/>
      <c r="X12" s="416">
        <f t="shared" si="1"/>
        <v>1</v>
      </c>
      <c r="Y12" s="416">
        <f t="shared" si="2"/>
        <v>2011</v>
      </c>
      <c r="Z12" s="416">
        <f t="shared" si="2"/>
        <v>23</v>
      </c>
      <c r="AA12" s="416">
        <f t="shared" si="2"/>
        <v>2319973</v>
      </c>
      <c r="AB12" s="436">
        <f t="shared" si="3"/>
        <v>2319950</v>
      </c>
      <c r="AC12" s="419">
        <f t="shared" si="4"/>
        <v>46253</v>
      </c>
      <c r="AD12" s="436">
        <f t="shared" si="5"/>
        <v>4665465703</v>
      </c>
      <c r="AE12" s="436">
        <f t="shared" si="6"/>
        <v>4665419450</v>
      </c>
      <c r="AF12" s="436">
        <f t="shared" si="7"/>
        <v>9382251528733</v>
      </c>
      <c r="AG12" s="419">
        <f t="shared" si="8"/>
        <v>93014783</v>
      </c>
      <c r="AH12" s="419">
        <f t="shared" si="9"/>
        <v>9382158513950</v>
      </c>
      <c r="AI12" s="436">
        <f t="shared" si="10"/>
        <v>2.1390576468954354E-3</v>
      </c>
      <c r="AJ12" s="436">
        <f t="shared" si="11"/>
        <v>21763265.827265698</v>
      </c>
      <c r="AK12" s="436">
        <f t="shared" si="12"/>
        <v>247305.16298509995</v>
      </c>
      <c r="AL12" s="436">
        <f t="shared" si="13"/>
        <v>2072667.8370149001</v>
      </c>
      <c r="AN12" s="419" t="s">
        <v>237</v>
      </c>
      <c r="AO12" s="443">
        <f>Z5</f>
        <v>237</v>
      </c>
      <c r="AP12" s="424"/>
    </row>
    <row r="13" spans="1:45" x14ac:dyDescent="0.2">
      <c r="B13" s="429">
        <v>6</v>
      </c>
      <c r="C13" s="437">
        <v>2012</v>
      </c>
      <c r="D13" s="437">
        <v>11</v>
      </c>
      <c r="E13" s="437">
        <v>2330684</v>
      </c>
      <c r="F13" s="431">
        <f t="shared" si="14"/>
        <v>4.7196445335360777E-2</v>
      </c>
      <c r="G13" s="432">
        <f t="shared" si="15"/>
        <v>0.10183236150734039</v>
      </c>
      <c r="H13" s="433"/>
      <c r="I13" s="433"/>
      <c r="V13" s="438"/>
      <c r="W13" s="435"/>
      <c r="X13" s="416">
        <f t="shared" si="1"/>
        <v>1</v>
      </c>
      <c r="Y13" s="416">
        <f t="shared" si="2"/>
        <v>2012</v>
      </c>
      <c r="Z13" s="416">
        <f t="shared" si="2"/>
        <v>11</v>
      </c>
      <c r="AA13" s="416">
        <f t="shared" si="2"/>
        <v>2330684</v>
      </c>
      <c r="AB13" s="436">
        <f t="shared" si="3"/>
        <v>2330673</v>
      </c>
      <c r="AC13" s="419">
        <f t="shared" si="4"/>
        <v>22132</v>
      </c>
      <c r="AD13" s="436">
        <f t="shared" si="5"/>
        <v>4689336208</v>
      </c>
      <c r="AE13" s="436">
        <f t="shared" si="6"/>
        <v>4689314076</v>
      </c>
      <c r="AF13" s="436">
        <f t="shared" si="7"/>
        <v>9434944450496</v>
      </c>
      <c r="AG13" s="419">
        <f t="shared" si="8"/>
        <v>44529584</v>
      </c>
      <c r="AH13" s="419">
        <f t="shared" si="9"/>
        <v>9434899920912</v>
      </c>
      <c r="AI13" s="436">
        <f t="shared" si="10"/>
        <v>5.098191684885417E-4</v>
      </c>
      <c r="AJ13" s="436">
        <f t="shared" si="11"/>
        <v>22887242.970240995</v>
      </c>
      <c r="AK13" s="436">
        <f t="shared" si="12"/>
        <v>237339.05564737413</v>
      </c>
      <c r="AL13" s="436">
        <f t="shared" si="13"/>
        <v>2093344.9443526259</v>
      </c>
    </row>
    <row r="14" spans="1:45" x14ac:dyDescent="0.2">
      <c r="B14" s="429">
        <v>7</v>
      </c>
      <c r="C14" s="437">
        <v>2013</v>
      </c>
      <c r="D14" s="437">
        <v>16</v>
      </c>
      <c r="E14" s="437">
        <v>2273287</v>
      </c>
      <c r="F14" s="431">
        <f t="shared" si="14"/>
        <v>7.0382666156978857E-2</v>
      </c>
      <c r="G14" s="432">
        <f t="shared" si="15"/>
        <v>9.7066429420272604E-2</v>
      </c>
      <c r="H14" s="433"/>
      <c r="I14" s="433"/>
      <c r="J14" s="231" t="s">
        <v>22</v>
      </c>
      <c r="K14" s="428" t="s">
        <v>238</v>
      </c>
      <c r="L14" s="428" t="s">
        <v>239</v>
      </c>
      <c r="M14" s="231" t="str">
        <f>IF(O8&lt;&gt;0,"x 10^"&amp;O8,"")</f>
        <v>x 10^4</v>
      </c>
      <c r="N14" s="231"/>
      <c r="O14" s="231"/>
      <c r="W14" s="435"/>
      <c r="X14" s="416">
        <f t="shared" si="1"/>
        <v>1</v>
      </c>
      <c r="Y14" s="416">
        <f t="shared" si="2"/>
        <v>2013</v>
      </c>
      <c r="Z14" s="416">
        <f t="shared" si="2"/>
        <v>16</v>
      </c>
      <c r="AA14" s="416">
        <f t="shared" si="2"/>
        <v>2273287</v>
      </c>
      <c r="AB14" s="436">
        <f t="shared" si="3"/>
        <v>2273271</v>
      </c>
      <c r="AC14" s="419">
        <f t="shared" si="4"/>
        <v>32208</v>
      </c>
      <c r="AD14" s="436">
        <f t="shared" si="5"/>
        <v>4576126731</v>
      </c>
      <c r="AE14" s="436">
        <f t="shared" si="6"/>
        <v>4576094523</v>
      </c>
      <c r="AF14" s="436">
        <f t="shared" si="7"/>
        <v>9211743109503</v>
      </c>
      <c r="AG14" s="419">
        <f t="shared" si="8"/>
        <v>64834704</v>
      </c>
      <c r="AH14" s="419">
        <f t="shared" si="9"/>
        <v>9211678274799</v>
      </c>
      <c r="AI14" s="436">
        <f t="shared" si="10"/>
        <v>1.1601566733600978E-3</v>
      </c>
      <c r="AJ14" s="436">
        <f t="shared" si="11"/>
        <v>23419579.907178871</v>
      </c>
      <c r="AK14" s="436">
        <f t="shared" si="12"/>
        <v>220659.85213752324</v>
      </c>
      <c r="AL14" s="436">
        <f t="shared" si="13"/>
        <v>2052627.1478624768</v>
      </c>
      <c r="AN14" s="419" t="s">
        <v>240</v>
      </c>
      <c r="AO14" s="424">
        <f>AI5-AK5</f>
        <v>208949562.39183804</v>
      </c>
      <c r="AP14" s="419" t="s">
        <v>241</v>
      </c>
    </row>
    <row r="15" spans="1:45" x14ac:dyDescent="0.2">
      <c r="B15" s="429">
        <v>8</v>
      </c>
      <c r="C15" s="437">
        <v>2014</v>
      </c>
      <c r="D15" s="437">
        <v>18</v>
      </c>
      <c r="E15" s="437">
        <v>2066055</v>
      </c>
      <c r="F15" s="431">
        <f t="shared" si="14"/>
        <v>8.7122559660802831E-2</v>
      </c>
      <c r="G15" s="432">
        <f t="shared" si="15"/>
        <v>9.2300497333204806E-2</v>
      </c>
      <c r="H15" s="433"/>
      <c r="I15" s="433"/>
      <c r="J15" s="433"/>
      <c r="K15" s="444">
        <v>2007</v>
      </c>
      <c r="L15" s="452">
        <f>IF(ISNUMBER(K15),($K$11+K15*$L$11)*$P$8,"")</f>
        <v>0.12566202194268045</v>
      </c>
      <c r="W15" s="435"/>
      <c r="X15" s="416">
        <f t="shared" si="1"/>
        <v>1</v>
      </c>
      <c r="Y15" s="416">
        <f t="shared" si="2"/>
        <v>2014</v>
      </c>
      <c r="Z15" s="416">
        <f t="shared" si="2"/>
        <v>18</v>
      </c>
      <c r="AA15" s="416">
        <f t="shared" si="2"/>
        <v>2066055</v>
      </c>
      <c r="AB15" s="436">
        <f t="shared" si="3"/>
        <v>2066037</v>
      </c>
      <c r="AC15" s="419">
        <f t="shared" si="4"/>
        <v>36252</v>
      </c>
      <c r="AD15" s="436">
        <f t="shared" si="5"/>
        <v>4161034770</v>
      </c>
      <c r="AE15" s="436">
        <f t="shared" si="6"/>
        <v>4160998518</v>
      </c>
      <c r="AF15" s="436">
        <f t="shared" si="7"/>
        <v>8380324026780</v>
      </c>
      <c r="AG15" s="419">
        <f t="shared" si="8"/>
        <v>73011528</v>
      </c>
      <c r="AH15" s="419">
        <f t="shared" si="9"/>
        <v>8380251015252</v>
      </c>
      <c r="AI15" s="436">
        <f t="shared" si="10"/>
        <v>1.6990223446285743E-3</v>
      </c>
      <c r="AJ15" s="436">
        <f t="shared" si="11"/>
        <v>22383617.205208458</v>
      </c>
      <c r="AK15" s="436">
        <f t="shared" si="12"/>
        <v>190697.90401775445</v>
      </c>
      <c r="AL15" s="436">
        <f t="shared" si="13"/>
        <v>1875357.0959822456</v>
      </c>
      <c r="AN15" s="419" t="s">
        <v>242</v>
      </c>
      <c r="AO15" s="445">
        <f>(AF5-(AD5^2)/AA5)</f>
        <v>216812434.640625</v>
      </c>
    </row>
    <row r="16" spans="1:45" ht="13.5" thickBot="1" x14ac:dyDescent="0.25">
      <c r="B16" s="429">
        <v>9</v>
      </c>
      <c r="C16" s="437">
        <v>2015</v>
      </c>
      <c r="D16" s="437">
        <v>22</v>
      </c>
      <c r="E16" s="437">
        <v>1957699</v>
      </c>
      <c r="F16" s="431">
        <f t="shared" si="14"/>
        <v>0.112376826059573</v>
      </c>
      <c r="G16" s="432">
        <f t="shared" si="15"/>
        <v>8.7534565246137008E-2</v>
      </c>
      <c r="H16" s="433"/>
      <c r="I16" s="433"/>
      <c r="J16" s="457"/>
      <c r="K16" s="458">
        <v>2016</v>
      </c>
      <c r="L16" s="459">
        <f>IF(ISNUMBER(K16),($K$11+K16*$L$11)*P8,"")</f>
        <v>8.2768633159068128E-2</v>
      </c>
      <c r="M16" s="2"/>
      <c r="N16" s="2"/>
      <c r="O16" s="2"/>
      <c r="P16" s="3"/>
      <c r="Q16" s="3"/>
      <c r="R16" s="3"/>
      <c r="S16" s="3"/>
      <c r="T16" s="3"/>
      <c r="U16" s="3"/>
      <c r="W16" s="435"/>
      <c r="X16" s="416">
        <f t="shared" si="1"/>
        <v>1</v>
      </c>
      <c r="Y16" s="416">
        <f t="shared" si="2"/>
        <v>2015</v>
      </c>
      <c r="Z16" s="416">
        <f t="shared" si="2"/>
        <v>22</v>
      </c>
      <c r="AA16" s="416">
        <f t="shared" si="2"/>
        <v>1957699</v>
      </c>
      <c r="AB16" s="436">
        <f t="shared" si="3"/>
        <v>1957677</v>
      </c>
      <c r="AC16" s="419">
        <f t="shared" si="4"/>
        <v>44330</v>
      </c>
      <c r="AD16" s="436">
        <f t="shared" si="5"/>
        <v>3944763485</v>
      </c>
      <c r="AE16" s="436">
        <f t="shared" si="6"/>
        <v>3944719155</v>
      </c>
      <c r="AF16" s="436">
        <f t="shared" si="7"/>
        <v>7948698422275</v>
      </c>
      <c r="AG16" s="419">
        <f t="shared" si="8"/>
        <v>89324950</v>
      </c>
      <c r="AH16" s="419">
        <f t="shared" si="9"/>
        <v>7948609097325</v>
      </c>
      <c r="AI16" s="436">
        <f t="shared" si="10"/>
        <v>2.8243587734271755E-3</v>
      </c>
      <c r="AJ16" s="436">
        <f t="shared" si="11"/>
        <v>22364365.376609009</v>
      </c>
      <c r="AK16" s="436">
        <f t="shared" si="12"/>
        <v>171366.33084779719</v>
      </c>
      <c r="AL16" s="436">
        <f t="shared" si="13"/>
        <v>1786332.6691522028</v>
      </c>
      <c r="AN16" s="419" t="s">
        <v>243</v>
      </c>
      <c r="AO16" s="425">
        <f>ABS(L11)*SQRT(AO15/(AO10*AP10))</f>
        <v>2.1961596684008406</v>
      </c>
    </row>
    <row r="17" spans="2:43" x14ac:dyDescent="0.2">
      <c r="B17" s="429">
        <v>10</v>
      </c>
      <c r="C17" s="437">
        <v>2016</v>
      </c>
      <c r="D17" s="437">
        <v>21</v>
      </c>
      <c r="E17" s="437">
        <v>1925907</v>
      </c>
      <c r="F17" s="431">
        <f t="shared" si="14"/>
        <v>0.10903953306156527</v>
      </c>
      <c r="G17" s="432">
        <f t="shared" si="15"/>
        <v>8.2768633159068128E-2</v>
      </c>
      <c r="H17" s="433"/>
      <c r="I17" s="433"/>
      <c r="W17" s="435"/>
      <c r="X17" s="416">
        <f t="shared" si="1"/>
        <v>1</v>
      </c>
      <c r="Y17" s="416">
        <f t="shared" si="2"/>
        <v>2016</v>
      </c>
      <c r="Z17" s="416">
        <f t="shared" si="2"/>
        <v>21</v>
      </c>
      <c r="AA17" s="416">
        <f t="shared" si="2"/>
        <v>1925907</v>
      </c>
      <c r="AB17" s="436">
        <f t="shared" si="3"/>
        <v>1925886</v>
      </c>
      <c r="AC17" s="419">
        <f t="shared" si="4"/>
        <v>42336</v>
      </c>
      <c r="AD17" s="436">
        <f t="shared" si="5"/>
        <v>3882628512</v>
      </c>
      <c r="AE17" s="436">
        <f t="shared" si="6"/>
        <v>3882586176</v>
      </c>
      <c r="AF17" s="436">
        <f t="shared" si="7"/>
        <v>7827379080192</v>
      </c>
      <c r="AG17" s="419">
        <f t="shared" si="8"/>
        <v>85349376</v>
      </c>
      <c r="AH17" s="419">
        <f t="shared" si="9"/>
        <v>7827293730816</v>
      </c>
      <c r="AI17" s="436">
        <f t="shared" si="10"/>
        <v>2.7665434439302413E-3</v>
      </c>
      <c r="AJ17" s="436">
        <f t="shared" si="11"/>
        <v>23268053.690433398</v>
      </c>
      <c r="AK17" s="436">
        <f t="shared" si="12"/>
        <v>159404.68998148141</v>
      </c>
      <c r="AL17" s="436">
        <f t="shared" si="13"/>
        <v>1766502.3100185185</v>
      </c>
      <c r="AN17" s="419" t="s">
        <v>244</v>
      </c>
      <c r="AO17" s="419">
        <f>AO16^2</f>
        <v>4.8231172891104901</v>
      </c>
    </row>
    <row r="18" spans="2:43" x14ac:dyDescent="0.2">
      <c r="B18" s="429">
        <v>11</v>
      </c>
      <c r="C18" s="437">
        <v>2017</v>
      </c>
      <c r="D18" s="437">
        <v>18</v>
      </c>
      <c r="E18" s="437">
        <v>1922946</v>
      </c>
      <c r="F18" s="431">
        <f t="shared" si="14"/>
        <v>9.3606372721854902E-2</v>
      </c>
      <c r="G18" s="432">
        <f t="shared" si="15"/>
        <v>7.8002701072000344E-2</v>
      </c>
      <c r="H18" s="433"/>
      <c r="I18" s="433"/>
      <c r="W18" s="435"/>
      <c r="X18" s="416">
        <f t="shared" si="1"/>
        <v>1</v>
      </c>
      <c r="Y18" s="416">
        <f t="shared" si="2"/>
        <v>2017</v>
      </c>
      <c r="Z18" s="416">
        <f t="shared" si="2"/>
        <v>18</v>
      </c>
      <c r="AA18" s="416">
        <f t="shared" si="2"/>
        <v>1922946</v>
      </c>
      <c r="AB18" s="436">
        <f t="shared" si="3"/>
        <v>1922928</v>
      </c>
      <c r="AC18" s="419">
        <f t="shared" si="4"/>
        <v>36306</v>
      </c>
      <c r="AD18" s="436">
        <f t="shared" si="5"/>
        <v>3878582082</v>
      </c>
      <c r="AE18" s="436">
        <f t="shared" si="6"/>
        <v>3878545776</v>
      </c>
      <c r="AF18" s="436">
        <f t="shared" si="7"/>
        <v>7823100059394</v>
      </c>
      <c r="AG18" s="419">
        <f t="shared" si="8"/>
        <v>73229202</v>
      </c>
      <c r="AH18" s="419">
        <f t="shared" si="9"/>
        <v>7823026830192</v>
      </c>
      <c r="AI18" s="436">
        <f t="shared" si="10"/>
        <v>2.1600722613927545E-3</v>
      </c>
      <c r="AJ18" s="436">
        <f t="shared" si="11"/>
        <v>24651838.638171654</v>
      </c>
      <c r="AK18" s="436">
        <f t="shared" si="12"/>
        <v>149994.98201559877</v>
      </c>
      <c r="AL18" s="436">
        <f t="shared" si="13"/>
        <v>1772951.0179844012</v>
      </c>
    </row>
    <row r="19" spans="2:43" x14ac:dyDescent="0.2">
      <c r="B19" s="429">
        <v>12</v>
      </c>
      <c r="C19" s="437"/>
      <c r="D19" s="437"/>
      <c r="E19" s="437"/>
      <c r="F19" s="446" t="str">
        <f t="shared" ref="F19:F82" si="16">IF(X19,D19/E19,"")</f>
        <v/>
      </c>
      <c r="G19" s="442" t="str">
        <f t="shared" ref="G19:G82" si="17">IF(X19,$K$11+$L$11*C19,"")</f>
        <v/>
      </c>
      <c r="H19" s="433"/>
      <c r="I19" s="433"/>
      <c r="J19" s="433"/>
      <c r="K19" s="433"/>
      <c r="W19" s="435"/>
      <c r="X19" s="416">
        <f t="shared" si="1"/>
        <v>0</v>
      </c>
      <c r="Y19" s="416" t="str">
        <f t="shared" si="2"/>
        <v/>
      </c>
      <c r="Z19" s="416" t="str">
        <f t="shared" si="2"/>
        <v/>
      </c>
      <c r="AA19" s="416" t="str">
        <f t="shared" si="2"/>
        <v/>
      </c>
      <c r="AB19" s="436" t="str">
        <f t="shared" si="3"/>
        <v/>
      </c>
      <c r="AC19" s="419" t="str">
        <f t="shared" si="4"/>
        <v/>
      </c>
      <c r="AD19" s="436" t="str">
        <f t="shared" si="5"/>
        <v/>
      </c>
      <c r="AE19" s="436" t="str">
        <f t="shared" si="6"/>
        <v/>
      </c>
      <c r="AF19" s="436" t="str">
        <f t="shared" si="7"/>
        <v/>
      </c>
      <c r="AG19" s="419" t="str">
        <f t="shared" si="8"/>
        <v/>
      </c>
      <c r="AH19" s="419" t="str">
        <f t="shared" si="9"/>
        <v/>
      </c>
      <c r="AI19" s="436" t="str">
        <f t="shared" si="10"/>
        <v/>
      </c>
      <c r="AJ19" s="436" t="str">
        <f t="shared" si="11"/>
        <v/>
      </c>
      <c r="AK19" s="436" t="str">
        <f t="shared" si="12"/>
        <v/>
      </c>
      <c r="AL19" s="436" t="str">
        <f t="shared" si="13"/>
        <v/>
      </c>
    </row>
    <row r="20" spans="2:43" x14ac:dyDescent="0.2">
      <c r="B20" s="429">
        <v>13</v>
      </c>
      <c r="C20" s="437"/>
      <c r="D20" s="437"/>
      <c r="E20" s="437"/>
      <c r="F20" s="446" t="str">
        <f t="shared" si="16"/>
        <v/>
      </c>
      <c r="G20" s="442" t="str">
        <f t="shared" si="17"/>
        <v/>
      </c>
      <c r="H20" s="433"/>
      <c r="I20" s="433"/>
      <c r="J20" s="433"/>
      <c r="K20" s="433"/>
      <c r="W20" s="435"/>
      <c r="X20" s="416">
        <f t="shared" si="1"/>
        <v>0</v>
      </c>
      <c r="Y20" s="416" t="str">
        <f t="shared" si="2"/>
        <v/>
      </c>
      <c r="Z20" s="416" t="str">
        <f t="shared" si="2"/>
        <v/>
      </c>
      <c r="AA20" s="416" t="str">
        <f t="shared" si="2"/>
        <v/>
      </c>
      <c r="AB20" s="436" t="str">
        <f t="shared" si="3"/>
        <v/>
      </c>
      <c r="AC20" s="419" t="str">
        <f t="shared" si="4"/>
        <v/>
      </c>
      <c r="AD20" s="436" t="str">
        <f t="shared" si="5"/>
        <v/>
      </c>
      <c r="AE20" s="436" t="str">
        <f t="shared" si="6"/>
        <v/>
      </c>
      <c r="AF20" s="436" t="str">
        <f t="shared" si="7"/>
        <v/>
      </c>
      <c r="AG20" s="419" t="str">
        <f t="shared" si="8"/>
        <v/>
      </c>
      <c r="AH20" s="419" t="str">
        <f t="shared" si="9"/>
        <v/>
      </c>
      <c r="AI20" s="436" t="str">
        <f t="shared" si="10"/>
        <v/>
      </c>
      <c r="AJ20" s="436" t="str">
        <f t="shared" si="11"/>
        <v/>
      </c>
      <c r="AK20" s="436" t="str">
        <f t="shared" si="12"/>
        <v/>
      </c>
      <c r="AL20" s="436" t="str">
        <f t="shared" si="13"/>
        <v/>
      </c>
      <c r="AN20" s="419" t="s">
        <v>245</v>
      </c>
    </row>
    <row r="21" spans="2:43" x14ac:dyDescent="0.2">
      <c r="B21" s="429">
        <v>14</v>
      </c>
      <c r="C21" s="437"/>
      <c r="D21" s="437"/>
      <c r="E21" s="437"/>
      <c r="F21" s="446" t="str">
        <f t="shared" si="16"/>
        <v/>
      </c>
      <c r="G21" s="442" t="str">
        <f t="shared" si="17"/>
        <v/>
      </c>
      <c r="H21" s="433"/>
      <c r="I21" s="433"/>
      <c r="J21" s="433"/>
      <c r="K21" s="433"/>
      <c r="W21" s="435"/>
      <c r="X21" s="416">
        <f t="shared" si="1"/>
        <v>0</v>
      </c>
      <c r="Y21" s="416" t="str">
        <f t="shared" si="2"/>
        <v/>
      </c>
      <c r="Z21" s="416" t="str">
        <f t="shared" si="2"/>
        <v/>
      </c>
      <c r="AA21" s="416" t="str">
        <f t="shared" si="2"/>
        <v/>
      </c>
      <c r="AB21" s="436" t="str">
        <f t="shared" si="3"/>
        <v/>
      </c>
      <c r="AC21" s="419" t="str">
        <f t="shared" si="4"/>
        <v/>
      </c>
      <c r="AD21" s="436" t="str">
        <f t="shared" si="5"/>
        <v/>
      </c>
      <c r="AE21" s="436" t="str">
        <f t="shared" si="6"/>
        <v/>
      </c>
      <c r="AF21" s="436" t="str">
        <f t="shared" si="7"/>
        <v/>
      </c>
      <c r="AG21" s="419" t="str">
        <f t="shared" si="8"/>
        <v/>
      </c>
      <c r="AH21" s="419" t="str">
        <f t="shared" si="9"/>
        <v/>
      </c>
      <c r="AI21" s="436" t="str">
        <f t="shared" si="10"/>
        <v/>
      </c>
      <c r="AJ21" s="436" t="str">
        <f t="shared" si="11"/>
        <v/>
      </c>
      <c r="AK21" s="436" t="str">
        <f t="shared" si="12"/>
        <v/>
      </c>
      <c r="AL21" s="436" t="str">
        <f t="shared" si="13"/>
        <v/>
      </c>
      <c r="AN21" s="419" t="s">
        <v>246</v>
      </c>
      <c r="AO21" s="419" t="s">
        <v>236</v>
      </c>
      <c r="AP21" s="418" t="s">
        <v>247</v>
      </c>
      <c r="AQ21" s="418" t="s">
        <v>248</v>
      </c>
    </row>
    <row r="22" spans="2:43" x14ac:dyDescent="0.2">
      <c r="B22" s="429">
        <v>15</v>
      </c>
      <c r="C22" s="437"/>
      <c r="D22" s="437"/>
      <c r="E22" s="437"/>
      <c r="F22" s="446" t="str">
        <f t="shared" si="16"/>
        <v/>
      </c>
      <c r="G22" s="442" t="str">
        <f t="shared" si="17"/>
        <v/>
      </c>
      <c r="H22" s="433"/>
      <c r="I22" s="433"/>
      <c r="J22" s="433"/>
      <c r="K22" s="433"/>
      <c r="W22" s="435"/>
      <c r="X22" s="416">
        <f t="shared" si="1"/>
        <v>0</v>
      </c>
      <c r="Y22" s="416" t="str">
        <f t="shared" si="2"/>
        <v/>
      </c>
      <c r="Z22" s="416" t="str">
        <f t="shared" si="2"/>
        <v/>
      </c>
      <c r="AA22" s="416" t="str">
        <f t="shared" si="2"/>
        <v/>
      </c>
      <c r="AB22" s="436" t="str">
        <f t="shared" si="3"/>
        <v/>
      </c>
      <c r="AC22" s="419" t="str">
        <f t="shared" si="4"/>
        <v/>
      </c>
      <c r="AD22" s="436" t="str">
        <f t="shared" si="5"/>
        <v/>
      </c>
      <c r="AE22" s="436" t="str">
        <f t="shared" si="6"/>
        <v/>
      </c>
      <c r="AF22" s="436" t="str">
        <f t="shared" si="7"/>
        <v/>
      </c>
      <c r="AG22" s="419" t="str">
        <f t="shared" si="8"/>
        <v/>
      </c>
      <c r="AH22" s="419" t="str">
        <f t="shared" si="9"/>
        <v/>
      </c>
      <c r="AI22" s="436" t="str">
        <f t="shared" si="10"/>
        <v/>
      </c>
      <c r="AJ22" s="436" t="str">
        <f t="shared" si="11"/>
        <v/>
      </c>
      <c r="AK22" s="436" t="str">
        <f t="shared" si="12"/>
        <v/>
      </c>
      <c r="AL22" s="436" t="str">
        <f t="shared" si="13"/>
        <v/>
      </c>
      <c r="AN22" s="416" t="s">
        <v>249</v>
      </c>
      <c r="AO22" s="419">
        <v>1</v>
      </c>
      <c r="AP22" s="425">
        <f>AO17</f>
        <v>4.8231172891104901</v>
      </c>
    </row>
    <row r="23" spans="2:43" x14ac:dyDescent="0.2">
      <c r="B23" s="429">
        <v>16</v>
      </c>
      <c r="C23" s="437"/>
      <c r="D23" s="437"/>
      <c r="E23" s="437"/>
      <c r="F23" s="446" t="str">
        <f t="shared" si="16"/>
        <v/>
      </c>
      <c r="G23" s="442" t="str">
        <f t="shared" si="17"/>
        <v/>
      </c>
      <c r="H23" s="433"/>
      <c r="I23" s="433"/>
      <c r="W23" s="435"/>
      <c r="X23" s="416">
        <f t="shared" si="1"/>
        <v>0</v>
      </c>
      <c r="Y23" s="416" t="str">
        <f t="shared" si="2"/>
        <v/>
      </c>
      <c r="Z23" s="416" t="str">
        <f t="shared" si="2"/>
        <v/>
      </c>
      <c r="AA23" s="416" t="str">
        <f t="shared" si="2"/>
        <v/>
      </c>
      <c r="AB23" s="436" t="str">
        <f t="shared" si="3"/>
        <v/>
      </c>
      <c r="AC23" s="419" t="str">
        <f t="shared" si="4"/>
        <v/>
      </c>
      <c r="AD23" s="436" t="str">
        <f t="shared" si="5"/>
        <v/>
      </c>
      <c r="AE23" s="436" t="str">
        <f t="shared" si="6"/>
        <v/>
      </c>
      <c r="AF23" s="436" t="str">
        <f t="shared" si="7"/>
        <v/>
      </c>
      <c r="AG23" s="419" t="str">
        <f t="shared" si="8"/>
        <v/>
      </c>
      <c r="AH23" s="419" t="str">
        <f t="shared" si="9"/>
        <v/>
      </c>
      <c r="AI23" s="436" t="str">
        <f t="shared" si="10"/>
        <v/>
      </c>
      <c r="AJ23" s="436" t="str">
        <f t="shared" si="11"/>
        <v/>
      </c>
      <c r="AK23" s="436" t="str">
        <f t="shared" si="12"/>
        <v/>
      </c>
      <c r="AL23" s="436" t="str">
        <f t="shared" si="13"/>
        <v/>
      </c>
      <c r="AN23" s="416" t="s">
        <v>250</v>
      </c>
      <c r="AO23" s="419">
        <f>AO24-AO22</f>
        <v>9</v>
      </c>
    </row>
    <row r="24" spans="2:43" x14ac:dyDescent="0.2">
      <c r="B24" s="429">
        <v>17</v>
      </c>
      <c r="C24" s="437"/>
      <c r="D24" s="437"/>
      <c r="E24" s="437"/>
      <c r="F24" s="446" t="str">
        <f t="shared" si="16"/>
        <v/>
      </c>
      <c r="G24" s="442" t="str">
        <f t="shared" si="17"/>
        <v/>
      </c>
      <c r="H24" s="433"/>
      <c r="I24" s="433"/>
      <c r="W24" s="435"/>
      <c r="X24" s="416">
        <f t="shared" si="1"/>
        <v>0</v>
      </c>
      <c r="Y24" s="416" t="str">
        <f t="shared" si="2"/>
        <v/>
      </c>
      <c r="Z24" s="416" t="str">
        <f t="shared" si="2"/>
        <v/>
      </c>
      <c r="AA24" s="416" t="str">
        <f t="shared" si="2"/>
        <v/>
      </c>
      <c r="AB24" s="436" t="str">
        <f t="shared" si="3"/>
        <v/>
      </c>
      <c r="AC24" s="419" t="str">
        <f t="shared" si="4"/>
        <v/>
      </c>
      <c r="AD24" s="436" t="str">
        <f t="shared" si="5"/>
        <v/>
      </c>
      <c r="AE24" s="436" t="str">
        <f t="shared" si="6"/>
        <v/>
      </c>
      <c r="AF24" s="436" t="str">
        <f t="shared" si="7"/>
        <v/>
      </c>
      <c r="AG24" s="419" t="str">
        <f t="shared" si="8"/>
        <v/>
      </c>
      <c r="AH24" s="419" t="str">
        <f t="shared" si="9"/>
        <v/>
      </c>
      <c r="AI24" s="436" t="str">
        <f t="shared" si="10"/>
        <v/>
      </c>
      <c r="AJ24" s="436" t="str">
        <f t="shared" si="11"/>
        <v/>
      </c>
      <c r="AK24" s="436" t="str">
        <f t="shared" si="12"/>
        <v/>
      </c>
      <c r="AL24" s="436" t="str">
        <f t="shared" si="13"/>
        <v/>
      </c>
      <c r="AN24" s="416" t="s">
        <v>251</v>
      </c>
      <c r="AO24" s="419">
        <f>COUNT(D8:D107)-1</f>
        <v>10</v>
      </c>
      <c r="AP24" s="424">
        <f>AO14</f>
        <v>208949562.39183804</v>
      </c>
    </row>
    <row r="25" spans="2:43" x14ac:dyDescent="0.2">
      <c r="B25" s="429">
        <v>18</v>
      </c>
      <c r="C25" s="437"/>
      <c r="D25" s="437"/>
      <c r="E25" s="437"/>
      <c r="F25" s="446" t="str">
        <f t="shared" si="16"/>
        <v/>
      </c>
      <c r="G25" s="442" t="str">
        <f t="shared" si="17"/>
        <v/>
      </c>
      <c r="H25" s="433"/>
      <c r="I25" s="433"/>
      <c r="W25" s="435"/>
      <c r="X25" s="416">
        <f t="shared" si="1"/>
        <v>0</v>
      </c>
      <c r="Y25" s="416" t="str">
        <f t="shared" si="2"/>
        <v/>
      </c>
      <c r="Z25" s="416" t="str">
        <f t="shared" si="2"/>
        <v/>
      </c>
      <c r="AA25" s="416" t="str">
        <f t="shared" si="2"/>
        <v/>
      </c>
      <c r="AB25" s="436" t="str">
        <f t="shared" si="3"/>
        <v/>
      </c>
      <c r="AC25" s="419" t="str">
        <f t="shared" si="4"/>
        <v/>
      </c>
      <c r="AD25" s="436" t="str">
        <f t="shared" si="5"/>
        <v/>
      </c>
      <c r="AE25" s="436" t="str">
        <f t="shared" si="6"/>
        <v/>
      </c>
      <c r="AF25" s="436" t="str">
        <f t="shared" si="7"/>
        <v/>
      </c>
      <c r="AG25" s="419" t="str">
        <f t="shared" si="8"/>
        <v/>
      </c>
      <c r="AH25" s="419" t="str">
        <f t="shared" si="9"/>
        <v/>
      </c>
      <c r="AI25" s="436" t="str">
        <f t="shared" si="10"/>
        <v/>
      </c>
      <c r="AJ25" s="436" t="str">
        <f t="shared" si="11"/>
        <v/>
      </c>
      <c r="AK25" s="436" t="str">
        <f t="shared" si="12"/>
        <v/>
      </c>
      <c r="AL25" s="436" t="str">
        <f t="shared" si="13"/>
        <v/>
      </c>
    </row>
    <row r="26" spans="2:43" x14ac:dyDescent="0.2">
      <c r="B26" s="429">
        <v>19</v>
      </c>
      <c r="C26" s="437"/>
      <c r="D26" s="437"/>
      <c r="E26" s="437"/>
      <c r="F26" s="446" t="str">
        <f t="shared" si="16"/>
        <v/>
      </c>
      <c r="G26" s="442" t="str">
        <f t="shared" si="17"/>
        <v/>
      </c>
      <c r="H26" s="433"/>
      <c r="I26" s="433"/>
      <c r="W26" s="435"/>
      <c r="X26" s="416">
        <f t="shared" si="1"/>
        <v>0</v>
      </c>
      <c r="Y26" s="416" t="str">
        <f t="shared" si="2"/>
        <v/>
      </c>
      <c r="Z26" s="416" t="str">
        <f t="shared" si="2"/>
        <v/>
      </c>
      <c r="AA26" s="416" t="str">
        <f t="shared" si="2"/>
        <v/>
      </c>
      <c r="AB26" s="436" t="str">
        <f t="shared" si="3"/>
        <v/>
      </c>
      <c r="AC26" s="419" t="str">
        <f t="shared" si="4"/>
        <v/>
      </c>
      <c r="AD26" s="436" t="str">
        <f t="shared" si="5"/>
        <v/>
      </c>
      <c r="AE26" s="436" t="str">
        <f t="shared" si="6"/>
        <v/>
      </c>
      <c r="AF26" s="436" t="str">
        <f t="shared" si="7"/>
        <v/>
      </c>
      <c r="AG26" s="419" t="str">
        <f t="shared" si="8"/>
        <v/>
      </c>
      <c r="AH26" s="419" t="str">
        <f t="shared" si="9"/>
        <v/>
      </c>
      <c r="AI26" s="436" t="str">
        <f t="shared" si="10"/>
        <v/>
      </c>
      <c r="AJ26" s="436" t="str">
        <f t="shared" si="11"/>
        <v/>
      </c>
      <c r="AK26" s="436" t="str">
        <f t="shared" si="12"/>
        <v/>
      </c>
      <c r="AL26" s="436" t="str">
        <f t="shared" si="13"/>
        <v/>
      </c>
    </row>
    <row r="27" spans="2:43" x14ac:dyDescent="0.2">
      <c r="B27" s="429">
        <v>20</v>
      </c>
      <c r="C27" s="437"/>
      <c r="D27" s="437"/>
      <c r="E27" s="437"/>
      <c r="F27" s="446" t="str">
        <f t="shared" si="16"/>
        <v/>
      </c>
      <c r="G27" s="442" t="str">
        <f t="shared" si="17"/>
        <v/>
      </c>
      <c r="H27" s="433"/>
      <c r="I27" s="433"/>
      <c r="J27" s="433"/>
      <c r="K27" s="433"/>
      <c r="W27" s="435"/>
      <c r="X27" s="416">
        <f t="shared" si="1"/>
        <v>0</v>
      </c>
      <c r="Y27" s="416" t="str">
        <f t="shared" si="2"/>
        <v/>
      </c>
      <c r="Z27" s="416" t="str">
        <f t="shared" si="2"/>
        <v/>
      </c>
      <c r="AA27" s="416" t="str">
        <f t="shared" si="2"/>
        <v/>
      </c>
      <c r="AB27" s="436" t="str">
        <f t="shared" si="3"/>
        <v/>
      </c>
      <c r="AC27" s="419" t="str">
        <f t="shared" si="4"/>
        <v/>
      </c>
      <c r="AD27" s="436" t="str">
        <f t="shared" si="5"/>
        <v/>
      </c>
      <c r="AE27" s="436" t="str">
        <f t="shared" si="6"/>
        <v/>
      </c>
      <c r="AF27" s="436" t="str">
        <f t="shared" si="7"/>
        <v/>
      </c>
      <c r="AG27" s="419" t="str">
        <f t="shared" si="8"/>
        <v/>
      </c>
      <c r="AH27" s="419" t="str">
        <f t="shared" si="9"/>
        <v/>
      </c>
      <c r="AI27" s="436" t="str">
        <f t="shared" si="10"/>
        <v/>
      </c>
      <c r="AJ27" s="436" t="str">
        <f t="shared" si="11"/>
        <v/>
      </c>
      <c r="AK27" s="436" t="str">
        <f t="shared" si="12"/>
        <v/>
      </c>
      <c r="AL27" s="436" t="str">
        <f t="shared" si="13"/>
        <v/>
      </c>
    </row>
    <row r="28" spans="2:43" x14ac:dyDescent="0.2">
      <c r="B28" s="429">
        <v>21</v>
      </c>
      <c r="C28" s="437"/>
      <c r="D28" s="437"/>
      <c r="E28" s="437"/>
      <c r="F28" s="446" t="str">
        <f t="shared" si="16"/>
        <v/>
      </c>
      <c r="G28" s="442" t="str">
        <f t="shared" si="17"/>
        <v/>
      </c>
      <c r="H28" s="433"/>
      <c r="I28" s="433"/>
      <c r="J28" s="433"/>
      <c r="K28" s="433"/>
      <c r="W28" s="435"/>
      <c r="X28" s="416">
        <f t="shared" si="1"/>
        <v>0</v>
      </c>
      <c r="Y28" s="416" t="str">
        <f t="shared" si="2"/>
        <v/>
      </c>
      <c r="Z28" s="416" t="str">
        <f t="shared" si="2"/>
        <v/>
      </c>
      <c r="AA28" s="416" t="str">
        <f t="shared" si="2"/>
        <v/>
      </c>
      <c r="AB28" s="436" t="str">
        <f t="shared" si="3"/>
        <v/>
      </c>
      <c r="AC28" s="419" t="str">
        <f t="shared" si="4"/>
        <v/>
      </c>
      <c r="AD28" s="436" t="str">
        <f t="shared" si="5"/>
        <v/>
      </c>
      <c r="AE28" s="436" t="str">
        <f t="shared" si="6"/>
        <v/>
      </c>
      <c r="AF28" s="436" t="str">
        <f t="shared" si="7"/>
        <v/>
      </c>
      <c r="AG28" s="419" t="str">
        <f t="shared" si="8"/>
        <v/>
      </c>
      <c r="AH28" s="419" t="str">
        <f t="shared" si="9"/>
        <v/>
      </c>
      <c r="AI28" s="436" t="str">
        <f t="shared" si="10"/>
        <v/>
      </c>
      <c r="AJ28" s="436" t="str">
        <f t="shared" si="11"/>
        <v/>
      </c>
      <c r="AK28" s="436" t="str">
        <f t="shared" si="12"/>
        <v/>
      </c>
      <c r="AL28" s="436" t="str">
        <f t="shared" si="13"/>
        <v/>
      </c>
    </row>
    <row r="29" spans="2:43" x14ac:dyDescent="0.2">
      <c r="B29" s="429">
        <v>22</v>
      </c>
      <c r="C29" s="437"/>
      <c r="D29" s="437"/>
      <c r="E29" s="437"/>
      <c r="F29" s="446" t="str">
        <f t="shared" si="16"/>
        <v/>
      </c>
      <c r="G29" s="442" t="str">
        <f t="shared" si="17"/>
        <v/>
      </c>
      <c r="H29" s="433"/>
      <c r="I29" s="433"/>
      <c r="J29" s="433"/>
      <c r="K29" s="433"/>
      <c r="W29" s="435"/>
      <c r="X29" s="416">
        <f t="shared" si="1"/>
        <v>0</v>
      </c>
      <c r="Y29" s="416" t="str">
        <f t="shared" si="2"/>
        <v/>
      </c>
      <c r="Z29" s="416" t="str">
        <f t="shared" si="2"/>
        <v/>
      </c>
      <c r="AA29" s="416" t="str">
        <f t="shared" si="2"/>
        <v/>
      </c>
      <c r="AB29" s="436" t="str">
        <f t="shared" si="3"/>
        <v/>
      </c>
      <c r="AC29" s="419" t="str">
        <f t="shared" si="4"/>
        <v/>
      </c>
      <c r="AD29" s="436" t="str">
        <f t="shared" si="5"/>
        <v/>
      </c>
      <c r="AE29" s="436" t="str">
        <f t="shared" si="6"/>
        <v/>
      </c>
      <c r="AF29" s="436" t="str">
        <f t="shared" si="7"/>
        <v/>
      </c>
      <c r="AG29" s="419" t="str">
        <f t="shared" si="8"/>
        <v/>
      </c>
      <c r="AH29" s="419" t="str">
        <f t="shared" si="9"/>
        <v/>
      </c>
      <c r="AI29" s="436" t="str">
        <f t="shared" si="10"/>
        <v/>
      </c>
      <c r="AJ29" s="436" t="str">
        <f t="shared" si="11"/>
        <v/>
      </c>
      <c r="AK29" s="436" t="str">
        <f t="shared" si="12"/>
        <v/>
      </c>
      <c r="AL29" s="436" t="str">
        <f t="shared" si="13"/>
        <v/>
      </c>
    </row>
    <row r="30" spans="2:43" x14ac:dyDescent="0.2">
      <c r="B30" s="429">
        <v>23</v>
      </c>
      <c r="C30" s="437"/>
      <c r="D30" s="437"/>
      <c r="E30" s="437"/>
      <c r="F30" s="446" t="str">
        <f t="shared" si="16"/>
        <v/>
      </c>
      <c r="G30" s="442" t="str">
        <f t="shared" si="17"/>
        <v/>
      </c>
      <c r="H30" s="433"/>
      <c r="I30" s="433"/>
      <c r="J30" s="433"/>
      <c r="K30" s="433"/>
      <c r="W30" s="435"/>
      <c r="X30" s="416">
        <f t="shared" si="1"/>
        <v>0</v>
      </c>
      <c r="Y30" s="416" t="str">
        <f t="shared" si="2"/>
        <v/>
      </c>
      <c r="Z30" s="416" t="str">
        <f t="shared" si="2"/>
        <v/>
      </c>
      <c r="AA30" s="416" t="str">
        <f t="shared" si="2"/>
        <v/>
      </c>
      <c r="AB30" s="436" t="str">
        <f t="shared" si="3"/>
        <v/>
      </c>
      <c r="AC30" s="419" t="str">
        <f t="shared" si="4"/>
        <v/>
      </c>
      <c r="AD30" s="436" t="str">
        <f t="shared" si="5"/>
        <v/>
      </c>
      <c r="AE30" s="436" t="str">
        <f t="shared" si="6"/>
        <v/>
      </c>
      <c r="AF30" s="436" t="str">
        <f t="shared" si="7"/>
        <v/>
      </c>
      <c r="AG30" s="419" t="str">
        <f t="shared" si="8"/>
        <v/>
      </c>
      <c r="AH30" s="419" t="str">
        <f t="shared" si="9"/>
        <v/>
      </c>
      <c r="AI30" s="436" t="str">
        <f t="shared" si="10"/>
        <v/>
      </c>
      <c r="AJ30" s="436" t="str">
        <f t="shared" si="11"/>
        <v/>
      </c>
      <c r="AK30" s="436" t="str">
        <f t="shared" si="12"/>
        <v/>
      </c>
      <c r="AL30" s="436" t="str">
        <f t="shared" si="13"/>
        <v/>
      </c>
    </row>
    <row r="31" spans="2:43" x14ac:dyDescent="0.2">
      <c r="B31" s="429">
        <v>24</v>
      </c>
      <c r="C31" s="437"/>
      <c r="D31" s="437"/>
      <c r="E31" s="437"/>
      <c r="F31" s="446" t="str">
        <f t="shared" si="16"/>
        <v/>
      </c>
      <c r="G31" s="442" t="str">
        <f t="shared" si="17"/>
        <v/>
      </c>
      <c r="H31" s="433"/>
      <c r="I31" s="433"/>
      <c r="J31" s="433"/>
      <c r="K31" s="433"/>
      <c r="W31" s="435"/>
      <c r="X31" s="416">
        <f t="shared" si="1"/>
        <v>0</v>
      </c>
      <c r="Y31" s="416" t="str">
        <f t="shared" si="2"/>
        <v/>
      </c>
      <c r="Z31" s="416" t="str">
        <f t="shared" si="2"/>
        <v/>
      </c>
      <c r="AA31" s="416" t="str">
        <f t="shared" si="2"/>
        <v/>
      </c>
      <c r="AB31" s="436" t="str">
        <f t="shared" si="3"/>
        <v/>
      </c>
      <c r="AC31" s="419" t="str">
        <f t="shared" si="4"/>
        <v/>
      </c>
      <c r="AD31" s="436" t="str">
        <f t="shared" si="5"/>
        <v/>
      </c>
      <c r="AE31" s="436" t="str">
        <f t="shared" si="6"/>
        <v/>
      </c>
      <c r="AF31" s="436" t="str">
        <f t="shared" si="7"/>
        <v/>
      </c>
      <c r="AG31" s="419" t="str">
        <f t="shared" si="8"/>
        <v/>
      </c>
      <c r="AH31" s="419" t="str">
        <f t="shared" si="9"/>
        <v/>
      </c>
      <c r="AI31" s="436" t="str">
        <f t="shared" si="10"/>
        <v/>
      </c>
      <c r="AJ31" s="436" t="str">
        <f t="shared" si="11"/>
        <v/>
      </c>
      <c r="AK31" s="436" t="str">
        <f t="shared" si="12"/>
        <v/>
      </c>
      <c r="AL31" s="436" t="str">
        <f t="shared" si="13"/>
        <v/>
      </c>
    </row>
    <row r="32" spans="2:43" x14ac:dyDescent="0.2">
      <c r="B32" s="429">
        <v>25</v>
      </c>
      <c r="C32" s="437"/>
      <c r="D32" s="437"/>
      <c r="E32" s="437"/>
      <c r="F32" s="446" t="str">
        <f t="shared" si="16"/>
        <v/>
      </c>
      <c r="G32" s="442" t="str">
        <f t="shared" si="17"/>
        <v/>
      </c>
      <c r="H32" s="433"/>
      <c r="I32" s="433"/>
      <c r="J32" s="433"/>
      <c r="K32" s="433"/>
      <c r="W32" s="435"/>
      <c r="X32" s="416">
        <f t="shared" si="1"/>
        <v>0</v>
      </c>
      <c r="Y32" s="416" t="str">
        <f t="shared" si="2"/>
        <v/>
      </c>
      <c r="Z32" s="416" t="str">
        <f t="shared" si="2"/>
        <v/>
      </c>
      <c r="AA32" s="416" t="str">
        <f t="shared" si="2"/>
        <v/>
      </c>
      <c r="AB32" s="436" t="str">
        <f t="shared" si="3"/>
        <v/>
      </c>
      <c r="AC32" s="419" t="str">
        <f t="shared" si="4"/>
        <v/>
      </c>
      <c r="AD32" s="436" t="str">
        <f t="shared" si="5"/>
        <v/>
      </c>
      <c r="AE32" s="436" t="str">
        <f t="shared" si="6"/>
        <v/>
      </c>
      <c r="AF32" s="436" t="str">
        <f t="shared" si="7"/>
        <v/>
      </c>
      <c r="AG32" s="419" t="str">
        <f t="shared" si="8"/>
        <v/>
      </c>
      <c r="AH32" s="419" t="str">
        <f t="shared" si="9"/>
        <v/>
      </c>
      <c r="AI32" s="436" t="str">
        <f t="shared" si="10"/>
        <v/>
      </c>
      <c r="AJ32" s="436" t="str">
        <f t="shared" si="11"/>
        <v/>
      </c>
      <c r="AK32" s="436" t="str">
        <f t="shared" si="12"/>
        <v/>
      </c>
      <c r="AL32" s="436" t="str">
        <f t="shared" si="13"/>
        <v/>
      </c>
    </row>
    <row r="33" spans="2:38" x14ac:dyDescent="0.2">
      <c r="B33" s="429">
        <v>26</v>
      </c>
      <c r="C33" s="437"/>
      <c r="D33" s="437"/>
      <c r="E33" s="437"/>
      <c r="F33" s="446" t="str">
        <f t="shared" si="16"/>
        <v/>
      </c>
      <c r="G33" s="442" t="str">
        <f t="shared" si="17"/>
        <v/>
      </c>
      <c r="H33" s="433"/>
      <c r="I33" s="433"/>
      <c r="J33" s="433"/>
      <c r="K33" s="433"/>
      <c r="W33" s="435"/>
      <c r="X33" s="416">
        <f t="shared" si="1"/>
        <v>0</v>
      </c>
      <c r="Y33" s="416" t="str">
        <f t="shared" si="2"/>
        <v/>
      </c>
      <c r="Z33" s="416" t="str">
        <f t="shared" si="2"/>
        <v/>
      </c>
      <c r="AA33" s="416" t="str">
        <f t="shared" si="2"/>
        <v/>
      </c>
      <c r="AB33" s="436" t="str">
        <f t="shared" si="3"/>
        <v/>
      </c>
      <c r="AC33" s="419" t="str">
        <f t="shared" si="4"/>
        <v/>
      </c>
      <c r="AD33" s="436" t="str">
        <f t="shared" si="5"/>
        <v/>
      </c>
      <c r="AE33" s="436" t="str">
        <f t="shared" si="6"/>
        <v/>
      </c>
      <c r="AF33" s="436" t="str">
        <f t="shared" si="7"/>
        <v/>
      </c>
      <c r="AG33" s="419" t="str">
        <f t="shared" si="8"/>
        <v/>
      </c>
      <c r="AH33" s="419" t="str">
        <f t="shared" si="9"/>
        <v/>
      </c>
      <c r="AI33" s="436" t="str">
        <f t="shared" si="10"/>
        <v/>
      </c>
      <c r="AJ33" s="436" t="str">
        <f t="shared" si="11"/>
        <v/>
      </c>
      <c r="AK33" s="436" t="str">
        <f t="shared" si="12"/>
        <v/>
      </c>
      <c r="AL33" s="436" t="str">
        <f t="shared" si="13"/>
        <v/>
      </c>
    </row>
    <row r="34" spans="2:38" x14ac:dyDescent="0.2">
      <c r="B34" s="429">
        <v>27</v>
      </c>
      <c r="C34" s="437"/>
      <c r="D34" s="437"/>
      <c r="E34" s="437"/>
      <c r="F34" s="446" t="str">
        <f t="shared" si="16"/>
        <v/>
      </c>
      <c r="G34" s="442" t="str">
        <f t="shared" si="17"/>
        <v/>
      </c>
      <c r="H34" s="433"/>
      <c r="I34" s="433"/>
      <c r="J34" s="433"/>
      <c r="K34" s="433"/>
      <c r="W34" s="435"/>
      <c r="X34" s="416">
        <f t="shared" si="1"/>
        <v>0</v>
      </c>
      <c r="Y34" s="416" t="str">
        <f t="shared" si="2"/>
        <v/>
      </c>
      <c r="Z34" s="416" t="str">
        <f t="shared" si="2"/>
        <v/>
      </c>
      <c r="AA34" s="416" t="str">
        <f t="shared" si="2"/>
        <v/>
      </c>
      <c r="AB34" s="436" t="str">
        <f t="shared" si="3"/>
        <v/>
      </c>
      <c r="AC34" s="419" t="str">
        <f t="shared" si="4"/>
        <v/>
      </c>
      <c r="AD34" s="436" t="str">
        <f t="shared" si="5"/>
        <v/>
      </c>
      <c r="AE34" s="436" t="str">
        <f t="shared" si="6"/>
        <v/>
      </c>
      <c r="AF34" s="436" t="str">
        <f t="shared" si="7"/>
        <v/>
      </c>
      <c r="AG34" s="419" t="str">
        <f t="shared" si="8"/>
        <v/>
      </c>
      <c r="AH34" s="419" t="str">
        <f t="shared" si="9"/>
        <v/>
      </c>
      <c r="AI34" s="436" t="str">
        <f t="shared" si="10"/>
        <v/>
      </c>
      <c r="AJ34" s="436" t="str">
        <f t="shared" si="11"/>
        <v/>
      </c>
      <c r="AK34" s="436" t="str">
        <f t="shared" si="12"/>
        <v/>
      </c>
      <c r="AL34" s="436" t="str">
        <f t="shared" si="13"/>
        <v/>
      </c>
    </row>
    <row r="35" spans="2:38" x14ac:dyDescent="0.2">
      <c r="B35" s="429">
        <v>28</v>
      </c>
      <c r="C35" s="437"/>
      <c r="D35" s="437"/>
      <c r="E35" s="437"/>
      <c r="F35" s="446" t="str">
        <f t="shared" si="16"/>
        <v/>
      </c>
      <c r="G35" s="442" t="str">
        <f t="shared" si="17"/>
        <v/>
      </c>
      <c r="H35" s="433"/>
      <c r="I35" s="433"/>
      <c r="J35" s="433"/>
      <c r="K35" s="433"/>
      <c r="W35" s="435"/>
      <c r="X35" s="416">
        <f t="shared" si="1"/>
        <v>0</v>
      </c>
      <c r="Y35" s="416" t="str">
        <f t="shared" si="2"/>
        <v/>
      </c>
      <c r="Z35" s="416" t="str">
        <f t="shared" si="2"/>
        <v/>
      </c>
      <c r="AA35" s="416" t="str">
        <f t="shared" si="2"/>
        <v/>
      </c>
      <c r="AB35" s="436" t="str">
        <f t="shared" si="3"/>
        <v/>
      </c>
      <c r="AC35" s="419" t="str">
        <f t="shared" si="4"/>
        <v/>
      </c>
      <c r="AD35" s="436" t="str">
        <f t="shared" si="5"/>
        <v/>
      </c>
      <c r="AE35" s="436" t="str">
        <f t="shared" si="6"/>
        <v/>
      </c>
      <c r="AF35" s="436" t="str">
        <f t="shared" si="7"/>
        <v/>
      </c>
      <c r="AG35" s="419" t="str">
        <f t="shared" si="8"/>
        <v/>
      </c>
      <c r="AH35" s="419" t="str">
        <f t="shared" si="9"/>
        <v/>
      </c>
      <c r="AI35" s="436" t="str">
        <f t="shared" si="10"/>
        <v/>
      </c>
      <c r="AJ35" s="436" t="str">
        <f t="shared" si="11"/>
        <v/>
      </c>
      <c r="AK35" s="436" t="str">
        <f t="shared" si="12"/>
        <v/>
      </c>
      <c r="AL35" s="436" t="str">
        <f t="shared" si="13"/>
        <v/>
      </c>
    </row>
    <row r="36" spans="2:38" x14ac:dyDescent="0.2">
      <c r="B36" s="429">
        <v>29</v>
      </c>
      <c r="C36" s="437"/>
      <c r="D36" s="437"/>
      <c r="E36" s="437"/>
      <c r="F36" s="446" t="str">
        <f t="shared" si="16"/>
        <v/>
      </c>
      <c r="G36" s="442" t="str">
        <f t="shared" si="17"/>
        <v/>
      </c>
      <c r="H36" s="433"/>
      <c r="I36" s="433"/>
      <c r="J36" s="433"/>
      <c r="K36" s="433"/>
      <c r="W36" s="435"/>
      <c r="X36" s="416">
        <f t="shared" si="1"/>
        <v>0</v>
      </c>
      <c r="Y36" s="416" t="str">
        <f t="shared" si="2"/>
        <v/>
      </c>
      <c r="Z36" s="416" t="str">
        <f t="shared" si="2"/>
        <v/>
      </c>
      <c r="AA36" s="416" t="str">
        <f t="shared" si="2"/>
        <v/>
      </c>
      <c r="AB36" s="436" t="str">
        <f t="shared" si="3"/>
        <v/>
      </c>
      <c r="AC36" s="419" t="str">
        <f t="shared" si="4"/>
        <v/>
      </c>
      <c r="AD36" s="436" t="str">
        <f t="shared" si="5"/>
        <v/>
      </c>
      <c r="AE36" s="436" t="str">
        <f t="shared" si="6"/>
        <v/>
      </c>
      <c r="AF36" s="436" t="str">
        <f t="shared" si="7"/>
        <v/>
      </c>
      <c r="AG36" s="419" t="str">
        <f t="shared" si="8"/>
        <v/>
      </c>
      <c r="AH36" s="419" t="str">
        <f t="shared" si="9"/>
        <v/>
      </c>
      <c r="AI36" s="436" t="str">
        <f t="shared" si="10"/>
        <v/>
      </c>
      <c r="AJ36" s="436" t="str">
        <f t="shared" si="11"/>
        <v/>
      </c>
      <c r="AK36" s="436" t="str">
        <f t="shared" si="12"/>
        <v/>
      </c>
      <c r="AL36" s="436" t="str">
        <f t="shared" si="13"/>
        <v/>
      </c>
    </row>
    <row r="37" spans="2:38" x14ac:dyDescent="0.2">
      <c r="B37" s="429">
        <v>30</v>
      </c>
      <c r="C37" s="437"/>
      <c r="D37" s="437"/>
      <c r="E37" s="437"/>
      <c r="F37" s="446" t="str">
        <f t="shared" si="16"/>
        <v/>
      </c>
      <c r="G37" s="442" t="str">
        <f t="shared" si="17"/>
        <v/>
      </c>
      <c r="H37" s="433"/>
      <c r="I37" s="433"/>
      <c r="J37" s="433"/>
      <c r="K37" s="433"/>
      <c r="W37" s="435"/>
      <c r="X37" s="416">
        <f t="shared" si="1"/>
        <v>0</v>
      </c>
      <c r="Y37" s="416" t="str">
        <f t="shared" si="2"/>
        <v/>
      </c>
      <c r="Z37" s="416" t="str">
        <f t="shared" si="2"/>
        <v/>
      </c>
      <c r="AA37" s="416" t="str">
        <f t="shared" si="2"/>
        <v/>
      </c>
      <c r="AB37" s="436" t="str">
        <f t="shared" si="3"/>
        <v/>
      </c>
      <c r="AC37" s="419" t="str">
        <f t="shared" si="4"/>
        <v/>
      </c>
      <c r="AD37" s="436" t="str">
        <f t="shared" si="5"/>
        <v/>
      </c>
      <c r="AE37" s="436" t="str">
        <f t="shared" si="6"/>
        <v/>
      </c>
      <c r="AF37" s="436" t="str">
        <f t="shared" si="7"/>
        <v/>
      </c>
      <c r="AG37" s="419" t="str">
        <f t="shared" si="8"/>
        <v/>
      </c>
      <c r="AH37" s="419" t="str">
        <f t="shared" si="9"/>
        <v/>
      </c>
      <c r="AI37" s="436" t="str">
        <f t="shared" si="10"/>
        <v/>
      </c>
      <c r="AJ37" s="436" t="str">
        <f t="shared" si="11"/>
        <v/>
      </c>
      <c r="AK37" s="436" t="str">
        <f t="shared" si="12"/>
        <v/>
      </c>
      <c r="AL37" s="436" t="str">
        <f t="shared" si="13"/>
        <v/>
      </c>
    </row>
    <row r="38" spans="2:38" x14ac:dyDescent="0.2">
      <c r="B38" s="429">
        <v>31</v>
      </c>
      <c r="C38" s="437"/>
      <c r="D38" s="437"/>
      <c r="E38" s="437"/>
      <c r="F38" s="446" t="str">
        <f t="shared" si="16"/>
        <v/>
      </c>
      <c r="G38" s="442" t="str">
        <f t="shared" si="17"/>
        <v/>
      </c>
      <c r="H38" s="433"/>
      <c r="I38" s="433"/>
      <c r="J38" s="433"/>
      <c r="K38" s="433"/>
      <c r="W38" s="435"/>
      <c r="X38" s="416">
        <f t="shared" si="1"/>
        <v>0</v>
      </c>
      <c r="Y38" s="416" t="str">
        <f t="shared" si="2"/>
        <v/>
      </c>
      <c r="Z38" s="416" t="str">
        <f t="shared" si="2"/>
        <v/>
      </c>
      <c r="AA38" s="416" t="str">
        <f t="shared" si="2"/>
        <v/>
      </c>
      <c r="AB38" s="436" t="str">
        <f t="shared" si="3"/>
        <v/>
      </c>
      <c r="AC38" s="419" t="str">
        <f t="shared" si="4"/>
        <v/>
      </c>
      <c r="AD38" s="436" t="str">
        <f t="shared" si="5"/>
        <v/>
      </c>
      <c r="AE38" s="436" t="str">
        <f t="shared" si="6"/>
        <v/>
      </c>
      <c r="AF38" s="436" t="str">
        <f t="shared" si="7"/>
        <v/>
      </c>
      <c r="AG38" s="419" t="str">
        <f t="shared" si="8"/>
        <v/>
      </c>
      <c r="AH38" s="419" t="str">
        <f t="shared" si="9"/>
        <v/>
      </c>
      <c r="AI38" s="436" t="str">
        <f t="shared" si="10"/>
        <v/>
      </c>
      <c r="AJ38" s="436" t="str">
        <f t="shared" si="11"/>
        <v/>
      </c>
      <c r="AK38" s="436" t="str">
        <f t="shared" si="12"/>
        <v/>
      </c>
      <c r="AL38" s="436" t="str">
        <f t="shared" si="13"/>
        <v/>
      </c>
    </row>
    <row r="39" spans="2:38" x14ac:dyDescent="0.2">
      <c r="B39" s="429">
        <v>32</v>
      </c>
      <c r="C39" s="437"/>
      <c r="D39" s="437"/>
      <c r="E39" s="437"/>
      <c r="F39" s="446" t="str">
        <f t="shared" si="16"/>
        <v/>
      </c>
      <c r="G39" s="442" t="str">
        <f t="shared" si="17"/>
        <v/>
      </c>
      <c r="H39" s="433"/>
      <c r="I39" s="433"/>
      <c r="J39" s="433"/>
      <c r="K39" s="433"/>
      <c r="W39" s="435"/>
      <c r="X39" s="416">
        <f t="shared" si="1"/>
        <v>0</v>
      </c>
      <c r="Y39" s="416" t="str">
        <f t="shared" si="2"/>
        <v/>
      </c>
      <c r="Z39" s="416" t="str">
        <f t="shared" si="2"/>
        <v/>
      </c>
      <c r="AA39" s="416" t="str">
        <f t="shared" si="2"/>
        <v/>
      </c>
      <c r="AB39" s="436" t="str">
        <f t="shared" si="3"/>
        <v/>
      </c>
      <c r="AC39" s="419" t="str">
        <f t="shared" si="4"/>
        <v/>
      </c>
      <c r="AD39" s="436" t="str">
        <f t="shared" si="5"/>
        <v/>
      </c>
      <c r="AE39" s="436" t="str">
        <f t="shared" si="6"/>
        <v/>
      </c>
      <c r="AF39" s="436" t="str">
        <f t="shared" si="7"/>
        <v/>
      </c>
      <c r="AG39" s="419" t="str">
        <f t="shared" si="8"/>
        <v/>
      </c>
      <c r="AH39" s="419" t="str">
        <f t="shared" si="9"/>
        <v/>
      </c>
      <c r="AI39" s="436" t="str">
        <f t="shared" si="10"/>
        <v/>
      </c>
      <c r="AJ39" s="436" t="str">
        <f t="shared" si="11"/>
        <v/>
      </c>
      <c r="AK39" s="436" t="str">
        <f t="shared" si="12"/>
        <v/>
      </c>
      <c r="AL39" s="436" t="str">
        <f t="shared" si="13"/>
        <v/>
      </c>
    </row>
    <row r="40" spans="2:38" x14ac:dyDescent="0.2">
      <c r="B40" s="429">
        <v>33</v>
      </c>
      <c r="C40" s="437"/>
      <c r="D40" s="437"/>
      <c r="E40" s="437"/>
      <c r="F40" s="446" t="str">
        <f t="shared" si="16"/>
        <v/>
      </c>
      <c r="G40" s="442" t="str">
        <f t="shared" si="17"/>
        <v/>
      </c>
      <c r="H40" s="433"/>
      <c r="I40" s="433"/>
      <c r="J40" s="433"/>
      <c r="K40" s="433"/>
      <c r="W40" s="435"/>
      <c r="X40" s="416">
        <f t="shared" si="1"/>
        <v>0</v>
      </c>
      <c r="Y40" s="416" t="str">
        <f t="shared" ref="Y40:AA71" si="18">IF($X40,C40,"")</f>
        <v/>
      </c>
      <c r="Z40" s="416" t="str">
        <f t="shared" si="18"/>
        <v/>
      </c>
      <c r="AA40" s="416" t="str">
        <f t="shared" si="18"/>
        <v/>
      </c>
      <c r="AB40" s="436" t="str">
        <f t="shared" si="3"/>
        <v/>
      </c>
      <c r="AC40" s="419" t="str">
        <f t="shared" si="4"/>
        <v/>
      </c>
      <c r="AD40" s="436" t="str">
        <f t="shared" si="5"/>
        <v/>
      </c>
      <c r="AE40" s="436" t="str">
        <f t="shared" si="6"/>
        <v/>
      </c>
      <c r="AF40" s="436" t="str">
        <f t="shared" si="7"/>
        <v/>
      </c>
      <c r="AG40" s="419" t="str">
        <f t="shared" si="8"/>
        <v/>
      </c>
      <c r="AH40" s="419" t="str">
        <f t="shared" si="9"/>
        <v/>
      </c>
      <c r="AI40" s="436" t="str">
        <f t="shared" si="10"/>
        <v/>
      </c>
      <c r="AJ40" s="436" t="str">
        <f t="shared" si="11"/>
        <v/>
      </c>
      <c r="AK40" s="436" t="str">
        <f t="shared" si="12"/>
        <v/>
      </c>
      <c r="AL40" s="436" t="str">
        <f t="shared" si="13"/>
        <v/>
      </c>
    </row>
    <row r="41" spans="2:38" x14ac:dyDescent="0.2">
      <c r="B41" s="429">
        <v>34</v>
      </c>
      <c r="C41" s="437"/>
      <c r="D41" s="437"/>
      <c r="E41" s="437"/>
      <c r="F41" s="446" t="str">
        <f t="shared" si="16"/>
        <v/>
      </c>
      <c r="G41" s="442" t="str">
        <f t="shared" si="17"/>
        <v/>
      </c>
      <c r="H41" s="433"/>
      <c r="I41" s="433"/>
      <c r="J41" s="433"/>
      <c r="K41" s="433"/>
      <c r="W41" s="435"/>
      <c r="X41" s="416">
        <f t="shared" si="1"/>
        <v>0</v>
      </c>
      <c r="Y41" s="416" t="str">
        <f t="shared" si="18"/>
        <v/>
      </c>
      <c r="Z41" s="416" t="str">
        <f t="shared" si="18"/>
        <v/>
      </c>
      <c r="AA41" s="416" t="str">
        <f t="shared" si="18"/>
        <v/>
      </c>
      <c r="AB41" s="436" t="str">
        <f t="shared" si="3"/>
        <v/>
      </c>
      <c r="AC41" s="419" t="str">
        <f t="shared" si="4"/>
        <v/>
      </c>
      <c r="AD41" s="436" t="str">
        <f t="shared" si="5"/>
        <v/>
      </c>
      <c r="AE41" s="436" t="str">
        <f t="shared" si="6"/>
        <v/>
      </c>
      <c r="AF41" s="436" t="str">
        <f t="shared" si="7"/>
        <v/>
      </c>
      <c r="AG41" s="419" t="str">
        <f t="shared" si="8"/>
        <v/>
      </c>
      <c r="AH41" s="419" t="str">
        <f t="shared" si="9"/>
        <v/>
      </c>
      <c r="AI41" s="436" t="str">
        <f t="shared" si="10"/>
        <v/>
      </c>
      <c r="AJ41" s="436" t="str">
        <f t="shared" si="11"/>
        <v/>
      </c>
      <c r="AK41" s="436" t="str">
        <f t="shared" si="12"/>
        <v/>
      </c>
      <c r="AL41" s="436" t="str">
        <f t="shared" si="13"/>
        <v/>
      </c>
    </row>
    <row r="42" spans="2:38" x14ac:dyDescent="0.2">
      <c r="B42" s="429">
        <v>35</v>
      </c>
      <c r="C42" s="437"/>
      <c r="D42" s="437"/>
      <c r="E42" s="437"/>
      <c r="F42" s="446" t="str">
        <f t="shared" si="16"/>
        <v/>
      </c>
      <c r="G42" s="442" t="str">
        <f t="shared" si="17"/>
        <v/>
      </c>
      <c r="H42" s="433"/>
      <c r="I42" s="433"/>
      <c r="J42" s="447"/>
      <c r="K42" s="3"/>
      <c r="L42" s="3"/>
      <c r="M42" s="448"/>
      <c r="N42" s="448"/>
      <c r="O42" s="3"/>
      <c r="W42" s="435"/>
      <c r="X42" s="416">
        <f t="shared" si="1"/>
        <v>0</v>
      </c>
      <c r="Y42" s="416" t="str">
        <f t="shared" si="18"/>
        <v/>
      </c>
      <c r="Z42" s="416" t="str">
        <f t="shared" si="18"/>
        <v/>
      </c>
      <c r="AA42" s="416" t="str">
        <f t="shared" si="18"/>
        <v/>
      </c>
      <c r="AB42" s="436" t="str">
        <f t="shared" si="3"/>
        <v/>
      </c>
      <c r="AC42" s="419" t="str">
        <f t="shared" si="4"/>
        <v/>
      </c>
      <c r="AD42" s="436" t="str">
        <f t="shared" si="5"/>
        <v/>
      </c>
      <c r="AE42" s="436" t="str">
        <f t="shared" si="6"/>
        <v/>
      </c>
      <c r="AF42" s="436" t="str">
        <f t="shared" si="7"/>
        <v/>
      </c>
      <c r="AG42" s="419" t="str">
        <f t="shared" si="8"/>
        <v/>
      </c>
      <c r="AH42" s="419" t="str">
        <f t="shared" si="9"/>
        <v/>
      </c>
      <c r="AI42" s="436" t="str">
        <f t="shared" si="10"/>
        <v/>
      </c>
      <c r="AJ42" s="436" t="str">
        <f t="shared" si="11"/>
        <v/>
      </c>
      <c r="AK42" s="436" t="str">
        <f t="shared" si="12"/>
        <v/>
      </c>
      <c r="AL42" s="436" t="str">
        <f t="shared" si="13"/>
        <v/>
      </c>
    </row>
    <row r="43" spans="2:38" x14ac:dyDescent="0.2">
      <c r="B43" s="429">
        <v>36</v>
      </c>
      <c r="C43" s="437"/>
      <c r="D43" s="437"/>
      <c r="E43" s="437"/>
      <c r="F43" s="446" t="str">
        <f t="shared" si="16"/>
        <v/>
      </c>
      <c r="G43" s="442" t="str">
        <f t="shared" si="17"/>
        <v/>
      </c>
      <c r="H43" s="433"/>
      <c r="I43" s="433"/>
      <c r="J43" s="449"/>
      <c r="K43" s="3"/>
      <c r="L43" s="3"/>
      <c r="M43" s="3"/>
      <c r="N43" s="3"/>
      <c r="O43" s="3"/>
      <c r="W43" s="435"/>
      <c r="X43" s="416">
        <f t="shared" si="1"/>
        <v>0</v>
      </c>
      <c r="Y43" s="416" t="str">
        <f t="shared" si="18"/>
        <v/>
      </c>
      <c r="Z43" s="416" t="str">
        <f t="shared" si="18"/>
        <v/>
      </c>
      <c r="AA43" s="416" t="str">
        <f t="shared" si="18"/>
        <v/>
      </c>
      <c r="AB43" s="436" t="str">
        <f t="shared" si="3"/>
        <v/>
      </c>
      <c r="AC43" s="419" t="str">
        <f t="shared" si="4"/>
        <v/>
      </c>
      <c r="AD43" s="436" t="str">
        <f t="shared" si="5"/>
        <v/>
      </c>
      <c r="AE43" s="436" t="str">
        <f t="shared" si="6"/>
        <v/>
      </c>
      <c r="AF43" s="436" t="str">
        <f t="shared" si="7"/>
        <v/>
      </c>
      <c r="AG43" s="419" t="str">
        <f t="shared" si="8"/>
        <v/>
      </c>
      <c r="AH43" s="419" t="str">
        <f t="shared" si="9"/>
        <v/>
      </c>
      <c r="AI43" s="436" t="str">
        <f t="shared" si="10"/>
        <v/>
      </c>
      <c r="AJ43" s="436" t="str">
        <f t="shared" si="11"/>
        <v/>
      </c>
      <c r="AK43" s="436" t="str">
        <f t="shared" si="12"/>
        <v/>
      </c>
      <c r="AL43" s="436" t="str">
        <f t="shared" si="13"/>
        <v/>
      </c>
    </row>
    <row r="44" spans="2:38" x14ac:dyDescent="0.2">
      <c r="B44" s="429">
        <v>37</v>
      </c>
      <c r="C44" s="437"/>
      <c r="D44" s="437"/>
      <c r="E44" s="437"/>
      <c r="F44" s="446" t="str">
        <f t="shared" si="16"/>
        <v/>
      </c>
      <c r="G44" s="442" t="str">
        <f t="shared" si="17"/>
        <v/>
      </c>
      <c r="H44" s="433"/>
      <c r="I44" s="433"/>
      <c r="J44" s="450"/>
      <c r="K44" s="3"/>
      <c r="L44" s="3"/>
      <c r="M44" s="3"/>
      <c r="N44" s="3"/>
      <c r="O44" s="3"/>
      <c r="W44" s="435"/>
      <c r="X44" s="416">
        <f t="shared" si="1"/>
        <v>0</v>
      </c>
      <c r="Y44" s="416" t="str">
        <f t="shared" si="18"/>
        <v/>
      </c>
      <c r="Z44" s="416" t="str">
        <f t="shared" si="18"/>
        <v/>
      </c>
      <c r="AA44" s="416" t="str">
        <f t="shared" si="18"/>
        <v/>
      </c>
      <c r="AB44" s="436" t="str">
        <f t="shared" si="3"/>
        <v/>
      </c>
      <c r="AC44" s="419" t="str">
        <f t="shared" si="4"/>
        <v/>
      </c>
      <c r="AD44" s="436" t="str">
        <f t="shared" si="5"/>
        <v/>
      </c>
      <c r="AE44" s="436" t="str">
        <f t="shared" si="6"/>
        <v/>
      </c>
      <c r="AF44" s="436" t="str">
        <f t="shared" si="7"/>
        <v/>
      </c>
      <c r="AG44" s="419" t="str">
        <f t="shared" si="8"/>
        <v/>
      </c>
      <c r="AH44" s="419" t="str">
        <f t="shared" si="9"/>
        <v/>
      </c>
      <c r="AI44" s="436" t="str">
        <f t="shared" si="10"/>
        <v/>
      </c>
      <c r="AJ44" s="436" t="str">
        <f t="shared" si="11"/>
        <v/>
      </c>
      <c r="AK44" s="436" t="str">
        <f t="shared" si="12"/>
        <v/>
      </c>
      <c r="AL44" s="436" t="str">
        <f t="shared" si="13"/>
        <v/>
      </c>
    </row>
    <row r="45" spans="2:38" x14ac:dyDescent="0.2">
      <c r="B45" s="429">
        <v>38</v>
      </c>
      <c r="C45" s="437"/>
      <c r="D45" s="437"/>
      <c r="E45" s="437"/>
      <c r="F45" s="446" t="str">
        <f t="shared" si="16"/>
        <v/>
      </c>
      <c r="G45" s="442" t="str">
        <f t="shared" si="17"/>
        <v/>
      </c>
      <c r="H45" s="433"/>
      <c r="I45" s="433"/>
      <c r="J45" s="449"/>
      <c r="K45" s="3"/>
      <c r="L45" s="80"/>
      <c r="M45" s="80"/>
      <c r="N45" s="3"/>
      <c r="O45" s="3"/>
      <c r="W45" s="435"/>
      <c r="X45" s="416">
        <f t="shared" si="1"/>
        <v>0</v>
      </c>
      <c r="Y45" s="416" t="str">
        <f t="shared" si="18"/>
        <v/>
      </c>
      <c r="Z45" s="416" t="str">
        <f t="shared" si="18"/>
        <v/>
      </c>
      <c r="AA45" s="416" t="str">
        <f t="shared" si="18"/>
        <v/>
      </c>
      <c r="AB45" s="436" t="str">
        <f t="shared" si="3"/>
        <v/>
      </c>
      <c r="AC45" s="419" t="str">
        <f t="shared" si="4"/>
        <v/>
      </c>
      <c r="AD45" s="436" t="str">
        <f t="shared" si="5"/>
        <v/>
      </c>
      <c r="AE45" s="436" t="str">
        <f t="shared" si="6"/>
        <v/>
      </c>
      <c r="AF45" s="436" t="str">
        <f t="shared" si="7"/>
        <v/>
      </c>
      <c r="AG45" s="419" t="str">
        <f t="shared" si="8"/>
        <v/>
      </c>
      <c r="AH45" s="419" t="str">
        <f t="shared" si="9"/>
        <v/>
      </c>
      <c r="AI45" s="436" t="str">
        <f t="shared" si="10"/>
        <v/>
      </c>
      <c r="AJ45" s="436" t="str">
        <f t="shared" si="11"/>
        <v/>
      </c>
      <c r="AK45" s="436" t="str">
        <f t="shared" si="12"/>
        <v/>
      </c>
      <c r="AL45" s="436" t="str">
        <f t="shared" si="13"/>
        <v/>
      </c>
    </row>
    <row r="46" spans="2:38" x14ac:dyDescent="0.2">
      <c r="B46" s="429">
        <v>39</v>
      </c>
      <c r="C46" s="437"/>
      <c r="D46" s="437"/>
      <c r="E46" s="437"/>
      <c r="F46" s="446" t="str">
        <f t="shared" si="16"/>
        <v/>
      </c>
      <c r="G46" s="442" t="str">
        <f t="shared" si="17"/>
        <v/>
      </c>
      <c r="H46" s="433"/>
      <c r="I46" s="433"/>
      <c r="J46" s="3"/>
      <c r="K46" s="3"/>
      <c r="L46" s="3"/>
      <c r="M46" s="3"/>
      <c r="N46" s="3"/>
      <c r="O46" s="3"/>
      <c r="W46" s="435"/>
      <c r="X46" s="416">
        <f t="shared" si="1"/>
        <v>0</v>
      </c>
      <c r="Y46" s="416" t="str">
        <f t="shared" si="18"/>
        <v/>
      </c>
      <c r="Z46" s="416" t="str">
        <f t="shared" si="18"/>
        <v/>
      </c>
      <c r="AA46" s="416" t="str">
        <f t="shared" si="18"/>
        <v/>
      </c>
      <c r="AB46" s="436" t="str">
        <f t="shared" si="3"/>
        <v/>
      </c>
      <c r="AC46" s="419" t="str">
        <f t="shared" si="4"/>
        <v/>
      </c>
      <c r="AD46" s="436" t="str">
        <f t="shared" si="5"/>
        <v/>
      </c>
      <c r="AE46" s="436" t="str">
        <f t="shared" si="6"/>
        <v/>
      </c>
      <c r="AF46" s="436" t="str">
        <f t="shared" si="7"/>
        <v/>
      </c>
      <c r="AG46" s="419" t="str">
        <f t="shared" si="8"/>
        <v/>
      </c>
      <c r="AH46" s="419" t="str">
        <f t="shared" si="9"/>
        <v/>
      </c>
      <c r="AI46" s="436" t="str">
        <f t="shared" si="10"/>
        <v/>
      </c>
      <c r="AJ46" s="436" t="str">
        <f t="shared" si="11"/>
        <v/>
      </c>
      <c r="AK46" s="436" t="str">
        <f t="shared" si="12"/>
        <v/>
      </c>
      <c r="AL46" s="436" t="str">
        <f t="shared" si="13"/>
        <v/>
      </c>
    </row>
    <row r="47" spans="2:38" x14ac:dyDescent="0.2">
      <c r="B47" s="429">
        <v>40</v>
      </c>
      <c r="C47" s="437"/>
      <c r="D47" s="437"/>
      <c r="E47" s="437"/>
      <c r="F47" s="446" t="str">
        <f t="shared" si="16"/>
        <v/>
      </c>
      <c r="G47" s="442" t="str">
        <f t="shared" si="17"/>
        <v/>
      </c>
      <c r="H47" s="433"/>
      <c r="I47" s="433"/>
      <c r="J47" s="433"/>
      <c r="K47" s="433"/>
      <c r="W47" s="435"/>
      <c r="X47" s="416">
        <f t="shared" si="1"/>
        <v>0</v>
      </c>
      <c r="Y47" s="416" t="str">
        <f t="shared" si="18"/>
        <v/>
      </c>
      <c r="Z47" s="416" t="str">
        <f t="shared" si="18"/>
        <v/>
      </c>
      <c r="AA47" s="416" t="str">
        <f t="shared" si="18"/>
        <v/>
      </c>
      <c r="AB47" s="436" t="str">
        <f t="shared" si="3"/>
        <v/>
      </c>
      <c r="AC47" s="419" t="str">
        <f t="shared" si="4"/>
        <v/>
      </c>
      <c r="AD47" s="436" t="str">
        <f t="shared" si="5"/>
        <v/>
      </c>
      <c r="AE47" s="436" t="str">
        <f t="shared" si="6"/>
        <v/>
      </c>
      <c r="AF47" s="436" t="str">
        <f t="shared" si="7"/>
        <v/>
      </c>
      <c r="AG47" s="419" t="str">
        <f t="shared" si="8"/>
        <v/>
      </c>
      <c r="AH47" s="419" t="str">
        <f t="shared" si="9"/>
        <v/>
      </c>
      <c r="AI47" s="436" t="str">
        <f t="shared" si="10"/>
        <v/>
      </c>
      <c r="AJ47" s="436" t="str">
        <f t="shared" si="11"/>
        <v/>
      </c>
      <c r="AK47" s="436" t="str">
        <f t="shared" si="12"/>
        <v/>
      </c>
      <c r="AL47" s="436" t="str">
        <f t="shared" si="13"/>
        <v/>
      </c>
    </row>
    <row r="48" spans="2:38" x14ac:dyDescent="0.2">
      <c r="B48" s="429">
        <v>41</v>
      </c>
      <c r="C48" s="437"/>
      <c r="D48" s="437"/>
      <c r="E48" s="437"/>
      <c r="F48" s="446" t="str">
        <f t="shared" si="16"/>
        <v/>
      </c>
      <c r="G48" s="442" t="str">
        <f t="shared" si="17"/>
        <v/>
      </c>
      <c r="H48" s="433"/>
      <c r="I48" s="433"/>
      <c r="J48" s="433"/>
      <c r="K48" s="433"/>
      <c r="W48" s="435"/>
      <c r="X48" s="416">
        <f t="shared" si="1"/>
        <v>0</v>
      </c>
      <c r="Y48" s="416" t="str">
        <f t="shared" si="18"/>
        <v/>
      </c>
      <c r="Z48" s="416" t="str">
        <f t="shared" si="18"/>
        <v/>
      </c>
      <c r="AA48" s="416" t="str">
        <f t="shared" si="18"/>
        <v/>
      </c>
      <c r="AB48" s="436" t="str">
        <f t="shared" si="3"/>
        <v/>
      </c>
      <c r="AC48" s="419" t="str">
        <f t="shared" si="4"/>
        <v/>
      </c>
      <c r="AD48" s="436" t="str">
        <f t="shared" si="5"/>
        <v/>
      </c>
      <c r="AE48" s="436" t="str">
        <f t="shared" si="6"/>
        <v/>
      </c>
      <c r="AF48" s="436" t="str">
        <f t="shared" si="7"/>
        <v/>
      </c>
      <c r="AG48" s="419" t="str">
        <f t="shared" si="8"/>
        <v/>
      </c>
      <c r="AH48" s="419" t="str">
        <f t="shared" si="9"/>
        <v/>
      </c>
      <c r="AI48" s="436" t="str">
        <f t="shared" si="10"/>
        <v/>
      </c>
      <c r="AJ48" s="436" t="str">
        <f t="shared" si="11"/>
        <v/>
      </c>
      <c r="AK48" s="436" t="str">
        <f t="shared" si="12"/>
        <v/>
      </c>
      <c r="AL48" s="436" t="str">
        <f t="shared" si="13"/>
        <v/>
      </c>
    </row>
    <row r="49" spans="2:38" x14ac:dyDescent="0.2">
      <c r="B49" s="429">
        <v>42</v>
      </c>
      <c r="C49" s="437"/>
      <c r="D49" s="437"/>
      <c r="E49" s="437"/>
      <c r="F49" s="446" t="str">
        <f t="shared" si="16"/>
        <v/>
      </c>
      <c r="G49" s="442" t="str">
        <f t="shared" si="17"/>
        <v/>
      </c>
      <c r="H49" s="433"/>
      <c r="I49" s="433"/>
      <c r="J49" s="433"/>
      <c r="K49" s="433"/>
      <c r="W49" s="435"/>
      <c r="X49" s="416">
        <f t="shared" si="1"/>
        <v>0</v>
      </c>
      <c r="Y49" s="416" t="str">
        <f t="shared" si="18"/>
        <v/>
      </c>
      <c r="Z49" s="416" t="str">
        <f t="shared" si="18"/>
        <v/>
      </c>
      <c r="AA49" s="416" t="str">
        <f t="shared" si="18"/>
        <v/>
      </c>
      <c r="AB49" s="436" t="str">
        <f t="shared" si="3"/>
        <v/>
      </c>
      <c r="AC49" s="419" t="str">
        <f t="shared" si="4"/>
        <v/>
      </c>
      <c r="AD49" s="436" t="str">
        <f t="shared" si="5"/>
        <v/>
      </c>
      <c r="AE49" s="436" t="str">
        <f t="shared" si="6"/>
        <v/>
      </c>
      <c r="AF49" s="436" t="str">
        <f t="shared" si="7"/>
        <v/>
      </c>
      <c r="AG49" s="419" t="str">
        <f t="shared" si="8"/>
        <v/>
      </c>
      <c r="AH49" s="419" t="str">
        <f t="shared" si="9"/>
        <v/>
      </c>
      <c r="AI49" s="436" t="str">
        <f t="shared" si="10"/>
        <v/>
      </c>
      <c r="AJ49" s="436" t="str">
        <f t="shared" si="11"/>
        <v/>
      </c>
      <c r="AK49" s="436" t="str">
        <f t="shared" si="12"/>
        <v/>
      </c>
      <c r="AL49" s="436" t="str">
        <f t="shared" si="13"/>
        <v/>
      </c>
    </row>
    <row r="50" spans="2:38" x14ac:dyDescent="0.2">
      <c r="B50" s="429">
        <v>43</v>
      </c>
      <c r="C50" s="437"/>
      <c r="D50" s="437"/>
      <c r="E50" s="437"/>
      <c r="F50" s="446" t="str">
        <f t="shared" si="16"/>
        <v/>
      </c>
      <c r="G50" s="442" t="str">
        <f t="shared" si="17"/>
        <v/>
      </c>
      <c r="H50" s="433"/>
      <c r="I50" s="433"/>
      <c r="J50" s="433"/>
      <c r="K50" s="433"/>
      <c r="W50" s="435"/>
      <c r="X50" s="416">
        <f t="shared" si="1"/>
        <v>0</v>
      </c>
      <c r="Y50" s="416" t="str">
        <f t="shared" si="18"/>
        <v/>
      </c>
      <c r="Z50" s="416" t="str">
        <f t="shared" si="18"/>
        <v/>
      </c>
      <c r="AA50" s="416" t="str">
        <f t="shared" si="18"/>
        <v/>
      </c>
      <c r="AB50" s="436" t="str">
        <f t="shared" si="3"/>
        <v/>
      </c>
      <c r="AC50" s="419" t="str">
        <f t="shared" si="4"/>
        <v/>
      </c>
      <c r="AD50" s="436" t="str">
        <f t="shared" si="5"/>
        <v/>
      </c>
      <c r="AE50" s="436" t="str">
        <f t="shared" si="6"/>
        <v/>
      </c>
      <c r="AF50" s="436" t="str">
        <f t="shared" si="7"/>
        <v/>
      </c>
      <c r="AG50" s="419" t="str">
        <f t="shared" si="8"/>
        <v/>
      </c>
      <c r="AH50" s="419" t="str">
        <f t="shared" si="9"/>
        <v/>
      </c>
      <c r="AI50" s="436" t="str">
        <f t="shared" si="10"/>
        <v/>
      </c>
      <c r="AJ50" s="436" t="str">
        <f t="shared" si="11"/>
        <v/>
      </c>
      <c r="AK50" s="436" t="str">
        <f t="shared" si="12"/>
        <v/>
      </c>
      <c r="AL50" s="436" t="str">
        <f t="shared" si="13"/>
        <v/>
      </c>
    </row>
    <row r="51" spans="2:38" x14ac:dyDescent="0.2">
      <c r="B51" s="429">
        <v>44</v>
      </c>
      <c r="C51" s="437"/>
      <c r="D51" s="437"/>
      <c r="E51" s="437"/>
      <c r="F51" s="446" t="str">
        <f t="shared" si="16"/>
        <v/>
      </c>
      <c r="G51" s="442" t="str">
        <f t="shared" si="17"/>
        <v/>
      </c>
      <c r="H51" s="433"/>
      <c r="I51" s="433"/>
      <c r="J51" s="433"/>
      <c r="K51" s="433"/>
      <c r="W51" s="435"/>
      <c r="X51" s="416">
        <f t="shared" si="1"/>
        <v>0</v>
      </c>
      <c r="Y51" s="416" t="str">
        <f t="shared" si="18"/>
        <v/>
      </c>
      <c r="Z51" s="416" t="str">
        <f t="shared" si="18"/>
        <v/>
      </c>
      <c r="AA51" s="416" t="str">
        <f t="shared" si="18"/>
        <v/>
      </c>
      <c r="AB51" s="436" t="str">
        <f t="shared" si="3"/>
        <v/>
      </c>
      <c r="AC51" s="419" t="str">
        <f t="shared" si="4"/>
        <v/>
      </c>
      <c r="AD51" s="436" t="str">
        <f t="shared" si="5"/>
        <v/>
      </c>
      <c r="AE51" s="436" t="str">
        <f t="shared" si="6"/>
        <v/>
      </c>
      <c r="AF51" s="436" t="str">
        <f t="shared" si="7"/>
        <v/>
      </c>
      <c r="AG51" s="419" t="str">
        <f t="shared" si="8"/>
        <v/>
      </c>
      <c r="AH51" s="419" t="str">
        <f t="shared" si="9"/>
        <v/>
      </c>
      <c r="AI51" s="436" t="str">
        <f t="shared" si="10"/>
        <v/>
      </c>
      <c r="AJ51" s="436" t="str">
        <f t="shared" si="11"/>
        <v/>
      </c>
      <c r="AK51" s="436" t="str">
        <f t="shared" si="12"/>
        <v/>
      </c>
      <c r="AL51" s="436" t="str">
        <f t="shared" si="13"/>
        <v/>
      </c>
    </row>
    <row r="52" spans="2:38" x14ac:dyDescent="0.2">
      <c r="B52" s="429">
        <v>45</v>
      </c>
      <c r="C52" s="437"/>
      <c r="D52" s="437"/>
      <c r="E52" s="437"/>
      <c r="F52" s="446" t="str">
        <f t="shared" si="16"/>
        <v/>
      </c>
      <c r="G52" s="442" t="str">
        <f t="shared" si="17"/>
        <v/>
      </c>
      <c r="H52" s="433"/>
      <c r="I52" s="433"/>
      <c r="J52" s="433"/>
      <c r="K52" s="433"/>
      <c r="W52" s="435"/>
      <c r="X52" s="416">
        <f t="shared" si="1"/>
        <v>0</v>
      </c>
      <c r="Y52" s="416" t="str">
        <f t="shared" si="18"/>
        <v/>
      </c>
      <c r="Z52" s="416" t="str">
        <f t="shared" si="18"/>
        <v/>
      </c>
      <c r="AA52" s="416" t="str">
        <f t="shared" si="18"/>
        <v/>
      </c>
      <c r="AB52" s="436" t="str">
        <f t="shared" si="3"/>
        <v/>
      </c>
      <c r="AC52" s="419" t="str">
        <f t="shared" si="4"/>
        <v/>
      </c>
      <c r="AD52" s="436" t="str">
        <f t="shared" si="5"/>
        <v/>
      </c>
      <c r="AE52" s="436" t="str">
        <f t="shared" si="6"/>
        <v/>
      </c>
      <c r="AF52" s="436" t="str">
        <f t="shared" si="7"/>
        <v/>
      </c>
      <c r="AG52" s="419" t="str">
        <f t="shared" si="8"/>
        <v/>
      </c>
      <c r="AH52" s="419" t="str">
        <f t="shared" si="9"/>
        <v/>
      </c>
      <c r="AI52" s="436" t="str">
        <f t="shared" si="10"/>
        <v/>
      </c>
      <c r="AJ52" s="436" t="str">
        <f t="shared" si="11"/>
        <v/>
      </c>
      <c r="AK52" s="436" t="str">
        <f t="shared" si="12"/>
        <v/>
      </c>
      <c r="AL52" s="436" t="str">
        <f t="shared" si="13"/>
        <v/>
      </c>
    </row>
    <row r="53" spans="2:38" x14ac:dyDescent="0.2">
      <c r="B53" s="429">
        <v>46</v>
      </c>
      <c r="C53" s="437"/>
      <c r="D53" s="437"/>
      <c r="E53" s="437"/>
      <c r="F53" s="446" t="str">
        <f t="shared" si="16"/>
        <v/>
      </c>
      <c r="G53" s="442" t="str">
        <f t="shared" si="17"/>
        <v/>
      </c>
      <c r="H53" s="433"/>
      <c r="I53" s="433"/>
      <c r="J53" s="433"/>
      <c r="K53" s="433"/>
      <c r="W53" s="435"/>
      <c r="X53" s="416">
        <f t="shared" si="1"/>
        <v>0</v>
      </c>
      <c r="Y53" s="416" t="str">
        <f t="shared" si="18"/>
        <v/>
      </c>
      <c r="Z53" s="416" t="str">
        <f t="shared" si="18"/>
        <v/>
      </c>
      <c r="AA53" s="416" t="str">
        <f t="shared" si="18"/>
        <v/>
      </c>
      <c r="AB53" s="436" t="str">
        <f t="shared" si="3"/>
        <v/>
      </c>
      <c r="AC53" s="419" t="str">
        <f t="shared" si="4"/>
        <v/>
      </c>
      <c r="AD53" s="436" t="str">
        <f t="shared" si="5"/>
        <v/>
      </c>
      <c r="AE53" s="436" t="str">
        <f t="shared" si="6"/>
        <v/>
      </c>
      <c r="AF53" s="436" t="str">
        <f t="shared" si="7"/>
        <v/>
      </c>
      <c r="AG53" s="419" t="str">
        <f t="shared" si="8"/>
        <v/>
      </c>
      <c r="AH53" s="419" t="str">
        <f t="shared" si="9"/>
        <v/>
      </c>
      <c r="AI53" s="436" t="str">
        <f t="shared" si="10"/>
        <v/>
      </c>
      <c r="AJ53" s="436" t="str">
        <f t="shared" si="11"/>
        <v/>
      </c>
      <c r="AK53" s="436" t="str">
        <f t="shared" si="12"/>
        <v/>
      </c>
      <c r="AL53" s="436" t="str">
        <f t="shared" si="13"/>
        <v/>
      </c>
    </row>
    <row r="54" spans="2:38" x14ac:dyDescent="0.2">
      <c r="B54" s="429">
        <v>47</v>
      </c>
      <c r="C54" s="437"/>
      <c r="D54" s="437"/>
      <c r="E54" s="437"/>
      <c r="F54" s="446" t="str">
        <f t="shared" si="16"/>
        <v/>
      </c>
      <c r="G54" s="442" t="str">
        <f t="shared" si="17"/>
        <v/>
      </c>
      <c r="H54" s="433"/>
      <c r="I54" s="433"/>
      <c r="J54" s="433"/>
      <c r="K54" s="433"/>
      <c r="W54" s="435"/>
      <c r="X54" s="416">
        <f t="shared" si="1"/>
        <v>0</v>
      </c>
      <c r="Y54" s="416" t="str">
        <f t="shared" si="18"/>
        <v/>
      </c>
      <c r="Z54" s="416" t="str">
        <f t="shared" si="18"/>
        <v/>
      </c>
      <c r="AA54" s="416" t="str">
        <f t="shared" si="18"/>
        <v/>
      </c>
      <c r="AB54" s="436" t="str">
        <f t="shared" si="3"/>
        <v/>
      </c>
      <c r="AC54" s="419" t="str">
        <f t="shared" si="4"/>
        <v/>
      </c>
      <c r="AD54" s="436" t="str">
        <f t="shared" si="5"/>
        <v/>
      </c>
      <c r="AE54" s="436" t="str">
        <f t="shared" si="6"/>
        <v/>
      </c>
      <c r="AF54" s="436" t="str">
        <f t="shared" si="7"/>
        <v/>
      </c>
      <c r="AG54" s="419" t="str">
        <f t="shared" si="8"/>
        <v/>
      </c>
      <c r="AH54" s="419" t="str">
        <f t="shared" si="9"/>
        <v/>
      </c>
      <c r="AI54" s="436" t="str">
        <f t="shared" si="10"/>
        <v/>
      </c>
      <c r="AJ54" s="436" t="str">
        <f t="shared" si="11"/>
        <v/>
      </c>
      <c r="AK54" s="436" t="str">
        <f t="shared" si="12"/>
        <v/>
      </c>
      <c r="AL54" s="436" t="str">
        <f t="shared" si="13"/>
        <v/>
      </c>
    </row>
    <row r="55" spans="2:38" x14ac:dyDescent="0.2">
      <c r="B55" s="429">
        <v>48</v>
      </c>
      <c r="C55" s="437"/>
      <c r="D55" s="437"/>
      <c r="E55" s="437"/>
      <c r="F55" s="446" t="str">
        <f t="shared" si="16"/>
        <v/>
      </c>
      <c r="G55" s="442" t="str">
        <f t="shared" si="17"/>
        <v/>
      </c>
      <c r="H55" s="433"/>
      <c r="I55" s="433"/>
      <c r="J55" s="433"/>
      <c r="K55" s="433"/>
      <c r="W55" s="435"/>
      <c r="X55" s="416">
        <f t="shared" si="1"/>
        <v>0</v>
      </c>
      <c r="Y55" s="416" t="str">
        <f t="shared" si="18"/>
        <v/>
      </c>
      <c r="Z55" s="416" t="str">
        <f t="shared" si="18"/>
        <v/>
      </c>
      <c r="AA55" s="416" t="str">
        <f t="shared" si="18"/>
        <v/>
      </c>
      <c r="AB55" s="436" t="str">
        <f t="shared" si="3"/>
        <v/>
      </c>
      <c r="AC55" s="419" t="str">
        <f t="shared" si="4"/>
        <v/>
      </c>
      <c r="AD55" s="436" t="str">
        <f t="shared" si="5"/>
        <v/>
      </c>
      <c r="AE55" s="436" t="str">
        <f t="shared" si="6"/>
        <v/>
      </c>
      <c r="AF55" s="436" t="str">
        <f t="shared" si="7"/>
        <v/>
      </c>
      <c r="AG55" s="419" t="str">
        <f t="shared" si="8"/>
        <v/>
      </c>
      <c r="AH55" s="419" t="str">
        <f t="shared" si="9"/>
        <v/>
      </c>
      <c r="AI55" s="436" t="str">
        <f t="shared" si="10"/>
        <v/>
      </c>
      <c r="AJ55" s="436" t="str">
        <f t="shared" si="11"/>
        <v/>
      </c>
      <c r="AK55" s="436" t="str">
        <f t="shared" si="12"/>
        <v/>
      </c>
      <c r="AL55" s="436" t="str">
        <f t="shared" si="13"/>
        <v/>
      </c>
    </row>
    <row r="56" spans="2:38" x14ac:dyDescent="0.2">
      <c r="B56" s="429">
        <v>49</v>
      </c>
      <c r="C56" s="437"/>
      <c r="D56" s="437"/>
      <c r="E56" s="437"/>
      <c r="F56" s="446" t="str">
        <f t="shared" si="16"/>
        <v/>
      </c>
      <c r="G56" s="442" t="str">
        <f t="shared" si="17"/>
        <v/>
      </c>
      <c r="H56" s="433"/>
      <c r="I56" s="433"/>
      <c r="J56" s="433"/>
      <c r="K56" s="433"/>
      <c r="W56" s="435"/>
      <c r="X56" s="416">
        <f t="shared" si="1"/>
        <v>0</v>
      </c>
      <c r="Y56" s="416" t="str">
        <f t="shared" si="18"/>
        <v/>
      </c>
      <c r="Z56" s="416" t="str">
        <f t="shared" si="18"/>
        <v/>
      </c>
      <c r="AA56" s="416" t="str">
        <f t="shared" si="18"/>
        <v/>
      </c>
      <c r="AB56" s="436" t="str">
        <f t="shared" si="3"/>
        <v/>
      </c>
      <c r="AC56" s="419" t="str">
        <f t="shared" si="4"/>
        <v/>
      </c>
      <c r="AD56" s="436" t="str">
        <f t="shared" si="5"/>
        <v/>
      </c>
      <c r="AE56" s="436" t="str">
        <f t="shared" si="6"/>
        <v/>
      </c>
      <c r="AF56" s="436" t="str">
        <f t="shared" si="7"/>
        <v/>
      </c>
      <c r="AG56" s="419" t="str">
        <f t="shared" si="8"/>
        <v/>
      </c>
      <c r="AH56" s="419" t="str">
        <f t="shared" si="9"/>
        <v/>
      </c>
      <c r="AI56" s="436" t="str">
        <f t="shared" si="10"/>
        <v/>
      </c>
      <c r="AJ56" s="436" t="str">
        <f t="shared" si="11"/>
        <v/>
      </c>
      <c r="AK56" s="436" t="str">
        <f t="shared" si="12"/>
        <v/>
      </c>
      <c r="AL56" s="436" t="str">
        <f t="shared" si="13"/>
        <v/>
      </c>
    </row>
    <row r="57" spans="2:38" x14ac:dyDescent="0.2">
      <c r="B57" s="429">
        <v>50</v>
      </c>
      <c r="C57" s="437"/>
      <c r="D57" s="437"/>
      <c r="E57" s="437"/>
      <c r="F57" s="446" t="str">
        <f t="shared" si="16"/>
        <v/>
      </c>
      <c r="G57" s="442" t="str">
        <f t="shared" si="17"/>
        <v/>
      </c>
      <c r="H57" s="433"/>
      <c r="I57" s="433"/>
      <c r="J57" s="433"/>
      <c r="K57" s="433"/>
      <c r="W57" s="435"/>
      <c r="X57" s="416">
        <f t="shared" si="1"/>
        <v>0</v>
      </c>
      <c r="Y57" s="416" t="str">
        <f t="shared" si="18"/>
        <v/>
      </c>
      <c r="Z57" s="416" t="str">
        <f t="shared" si="18"/>
        <v/>
      </c>
      <c r="AA57" s="416" t="str">
        <f t="shared" si="18"/>
        <v/>
      </c>
      <c r="AB57" s="436" t="str">
        <f t="shared" si="3"/>
        <v/>
      </c>
      <c r="AC57" s="419" t="str">
        <f t="shared" si="4"/>
        <v/>
      </c>
      <c r="AD57" s="436" t="str">
        <f t="shared" si="5"/>
        <v/>
      </c>
      <c r="AE57" s="436" t="str">
        <f t="shared" si="6"/>
        <v/>
      </c>
      <c r="AF57" s="436" t="str">
        <f t="shared" si="7"/>
        <v/>
      </c>
      <c r="AG57" s="419" t="str">
        <f t="shared" si="8"/>
        <v/>
      </c>
      <c r="AH57" s="419" t="str">
        <f t="shared" si="9"/>
        <v/>
      </c>
      <c r="AI57" s="436" t="str">
        <f t="shared" si="10"/>
        <v/>
      </c>
      <c r="AJ57" s="436" t="str">
        <f t="shared" si="11"/>
        <v/>
      </c>
      <c r="AK57" s="436" t="str">
        <f t="shared" si="12"/>
        <v/>
      </c>
      <c r="AL57" s="436" t="str">
        <f t="shared" si="13"/>
        <v/>
      </c>
    </row>
    <row r="58" spans="2:38" x14ac:dyDescent="0.2">
      <c r="B58" s="429">
        <v>51</v>
      </c>
      <c r="C58" s="437"/>
      <c r="D58" s="437"/>
      <c r="E58" s="437"/>
      <c r="F58" s="446" t="str">
        <f t="shared" si="16"/>
        <v/>
      </c>
      <c r="G58" s="442" t="str">
        <f t="shared" si="17"/>
        <v/>
      </c>
      <c r="H58" s="433"/>
      <c r="I58" s="433"/>
      <c r="J58" s="433"/>
      <c r="K58" s="433"/>
      <c r="W58" s="435"/>
      <c r="X58" s="416">
        <f t="shared" si="1"/>
        <v>0</v>
      </c>
      <c r="Y58" s="416" t="str">
        <f t="shared" si="18"/>
        <v/>
      </c>
      <c r="Z58" s="416" t="str">
        <f t="shared" si="18"/>
        <v/>
      </c>
      <c r="AA58" s="416" t="str">
        <f t="shared" si="18"/>
        <v/>
      </c>
      <c r="AB58" s="436" t="str">
        <f t="shared" si="3"/>
        <v/>
      </c>
      <c r="AC58" s="419" t="str">
        <f t="shared" si="4"/>
        <v/>
      </c>
      <c r="AD58" s="436" t="str">
        <f t="shared" si="5"/>
        <v/>
      </c>
      <c r="AE58" s="436" t="str">
        <f t="shared" si="6"/>
        <v/>
      </c>
      <c r="AF58" s="436" t="str">
        <f t="shared" si="7"/>
        <v/>
      </c>
      <c r="AG58" s="419" t="str">
        <f t="shared" si="8"/>
        <v/>
      </c>
      <c r="AH58" s="419" t="str">
        <f t="shared" si="9"/>
        <v/>
      </c>
      <c r="AI58" s="436" t="str">
        <f t="shared" si="10"/>
        <v/>
      </c>
      <c r="AJ58" s="436" t="str">
        <f t="shared" si="11"/>
        <v/>
      </c>
      <c r="AK58" s="436" t="str">
        <f t="shared" si="12"/>
        <v/>
      </c>
      <c r="AL58" s="436" t="str">
        <f t="shared" si="13"/>
        <v/>
      </c>
    </row>
    <row r="59" spans="2:38" x14ac:dyDescent="0.2">
      <c r="B59" s="429">
        <v>52</v>
      </c>
      <c r="C59" s="437"/>
      <c r="D59" s="437"/>
      <c r="E59" s="437"/>
      <c r="F59" s="446" t="str">
        <f t="shared" si="16"/>
        <v/>
      </c>
      <c r="G59" s="442" t="str">
        <f t="shared" si="17"/>
        <v/>
      </c>
      <c r="H59" s="433"/>
      <c r="I59" s="433"/>
      <c r="J59" s="433"/>
      <c r="K59" s="433"/>
      <c r="W59" s="435"/>
      <c r="X59" s="416">
        <f t="shared" si="1"/>
        <v>0</v>
      </c>
      <c r="Y59" s="416" t="str">
        <f t="shared" si="18"/>
        <v/>
      </c>
      <c r="Z59" s="416" t="str">
        <f t="shared" si="18"/>
        <v/>
      </c>
      <c r="AA59" s="416" t="str">
        <f t="shared" si="18"/>
        <v/>
      </c>
      <c r="AB59" s="436" t="str">
        <f t="shared" si="3"/>
        <v/>
      </c>
      <c r="AC59" s="419" t="str">
        <f t="shared" si="4"/>
        <v/>
      </c>
      <c r="AD59" s="436" t="str">
        <f t="shared" si="5"/>
        <v/>
      </c>
      <c r="AE59" s="436" t="str">
        <f t="shared" si="6"/>
        <v/>
      </c>
      <c r="AF59" s="436" t="str">
        <f t="shared" si="7"/>
        <v/>
      </c>
      <c r="AG59" s="419" t="str">
        <f t="shared" si="8"/>
        <v/>
      </c>
      <c r="AH59" s="419" t="str">
        <f t="shared" si="9"/>
        <v/>
      </c>
      <c r="AI59" s="436" t="str">
        <f t="shared" si="10"/>
        <v/>
      </c>
      <c r="AJ59" s="436" t="str">
        <f t="shared" si="11"/>
        <v/>
      </c>
      <c r="AK59" s="436" t="str">
        <f t="shared" si="12"/>
        <v/>
      </c>
      <c r="AL59" s="436" t="str">
        <f t="shared" si="13"/>
        <v/>
      </c>
    </row>
    <row r="60" spans="2:38" x14ac:dyDescent="0.2">
      <c r="B60" s="429">
        <v>53</v>
      </c>
      <c r="C60" s="437"/>
      <c r="D60" s="437"/>
      <c r="E60" s="437"/>
      <c r="F60" s="446" t="str">
        <f t="shared" si="16"/>
        <v/>
      </c>
      <c r="G60" s="442" t="str">
        <f t="shared" si="17"/>
        <v/>
      </c>
      <c r="H60" s="433"/>
      <c r="I60" s="433"/>
      <c r="J60" s="433"/>
      <c r="K60" s="433"/>
      <c r="W60" s="435"/>
      <c r="X60" s="416">
        <f t="shared" si="1"/>
        <v>0</v>
      </c>
      <c r="Y60" s="416" t="str">
        <f t="shared" si="18"/>
        <v/>
      </c>
      <c r="Z60" s="416" t="str">
        <f t="shared" si="18"/>
        <v/>
      </c>
      <c r="AA60" s="416" t="str">
        <f t="shared" si="18"/>
        <v/>
      </c>
      <c r="AB60" s="436" t="str">
        <f t="shared" si="3"/>
        <v/>
      </c>
      <c r="AC60" s="419" t="str">
        <f t="shared" si="4"/>
        <v/>
      </c>
      <c r="AD60" s="436" t="str">
        <f t="shared" si="5"/>
        <v/>
      </c>
      <c r="AE60" s="436" t="str">
        <f t="shared" si="6"/>
        <v/>
      </c>
      <c r="AF60" s="436" t="str">
        <f t="shared" si="7"/>
        <v/>
      </c>
      <c r="AG60" s="419" t="str">
        <f t="shared" si="8"/>
        <v/>
      </c>
      <c r="AH60" s="419" t="str">
        <f t="shared" si="9"/>
        <v/>
      </c>
      <c r="AI60" s="436" t="str">
        <f t="shared" si="10"/>
        <v/>
      </c>
      <c r="AJ60" s="436" t="str">
        <f t="shared" si="11"/>
        <v/>
      </c>
      <c r="AK60" s="436" t="str">
        <f t="shared" si="12"/>
        <v/>
      </c>
      <c r="AL60" s="436" t="str">
        <f t="shared" si="13"/>
        <v/>
      </c>
    </row>
    <row r="61" spans="2:38" x14ac:dyDescent="0.2">
      <c r="B61" s="429">
        <v>54</v>
      </c>
      <c r="C61" s="437"/>
      <c r="D61" s="437"/>
      <c r="E61" s="437"/>
      <c r="F61" s="446" t="str">
        <f t="shared" si="16"/>
        <v/>
      </c>
      <c r="G61" s="442" t="str">
        <f t="shared" si="17"/>
        <v/>
      </c>
      <c r="H61" s="433"/>
      <c r="I61" s="433"/>
      <c r="J61" s="433"/>
      <c r="K61" s="433"/>
      <c r="W61" s="435"/>
      <c r="X61" s="416">
        <f t="shared" si="1"/>
        <v>0</v>
      </c>
      <c r="Y61" s="416" t="str">
        <f t="shared" si="18"/>
        <v/>
      </c>
      <c r="Z61" s="416" t="str">
        <f t="shared" si="18"/>
        <v/>
      </c>
      <c r="AA61" s="416" t="str">
        <f t="shared" si="18"/>
        <v/>
      </c>
      <c r="AB61" s="436" t="str">
        <f t="shared" si="3"/>
        <v/>
      </c>
      <c r="AC61" s="419" t="str">
        <f t="shared" si="4"/>
        <v/>
      </c>
      <c r="AD61" s="436" t="str">
        <f t="shared" si="5"/>
        <v/>
      </c>
      <c r="AE61" s="436" t="str">
        <f t="shared" si="6"/>
        <v/>
      </c>
      <c r="AF61" s="436" t="str">
        <f t="shared" si="7"/>
        <v/>
      </c>
      <c r="AG61" s="419" t="str">
        <f t="shared" si="8"/>
        <v/>
      </c>
      <c r="AH61" s="419" t="str">
        <f t="shared" si="9"/>
        <v/>
      </c>
      <c r="AI61" s="436" t="str">
        <f t="shared" si="10"/>
        <v/>
      </c>
      <c r="AJ61" s="436" t="str">
        <f t="shared" si="11"/>
        <v/>
      </c>
      <c r="AK61" s="436" t="str">
        <f t="shared" si="12"/>
        <v/>
      </c>
      <c r="AL61" s="436" t="str">
        <f t="shared" si="13"/>
        <v/>
      </c>
    </row>
    <row r="62" spans="2:38" x14ac:dyDescent="0.2">
      <c r="B62" s="429">
        <v>55</v>
      </c>
      <c r="C62" s="437"/>
      <c r="D62" s="437"/>
      <c r="E62" s="437"/>
      <c r="F62" s="446" t="str">
        <f t="shared" si="16"/>
        <v/>
      </c>
      <c r="G62" s="442" t="str">
        <f t="shared" si="17"/>
        <v/>
      </c>
      <c r="H62" s="433"/>
      <c r="I62" s="433"/>
      <c r="J62" s="433"/>
      <c r="K62" s="433"/>
      <c r="W62" s="435"/>
      <c r="X62" s="416">
        <f t="shared" si="1"/>
        <v>0</v>
      </c>
      <c r="Y62" s="416" t="str">
        <f t="shared" si="18"/>
        <v/>
      </c>
      <c r="Z62" s="416" t="str">
        <f t="shared" si="18"/>
        <v/>
      </c>
      <c r="AA62" s="416" t="str">
        <f t="shared" si="18"/>
        <v/>
      </c>
      <c r="AB62" s="436" t="str">
        <f t="shared" si="3"/>
        <v/>
      </c>
      <c r="AC62" s="419" t="str">
        <f t="shared" si="4"/>
        <v/>
      </c>
      <c r="AD62" s="436" t="str">
        <f t="shared" si="5"/>
        <v/>
      </c>
      <c r="AE62" s="436" t="str">
        <f t="shared" si="6"/>
        <v/>
      </c>
      <c r="AF62" s="436" t="str">
        <f t="shared" si="7"/>
        <v/>
      </c>
      <c r="AG62" s="419" t="str">
        <f t="shared" si="8"/>
        <v/>
      </c>
      <c r="AH62" s="419" t="str">
        <f t="shared" si="9"/>
        <v/>
      </c>
      <c r="AI62" s="436" t="str">
        <f t="shared" si="10"/>
        <v/>
      </c>
      <c r="AJ62" s="436" t="str">
        <f t="shared" si="11"/>
        <v/>
      </c>
      <c r="AK62" s="436" t="str">
        <f t="shared" si="12"/>
        <v/>
      </c>
      <c r="AL62" s="436" t="str">
        <f t="shared" si="13"/>
        <v/>
      </c>
    </row>
    <row r="63" spans="2:38" x14ac:dyDescent="0.2">
      <c r="B63" s="429">
        <v>56</v>
      </c>
      <c r="C63" s="437"/>
      <c r="D63" s="437"/>
      <c r="E63" s="437"/>
      <c r="F63" s="446" t="str">
        <f t="shared" si="16"/>
        <v/>
      </c>
      <c r="G63" s="442" t="str">
        <f t="shared" si="17"/>
        <v/>
      </c>
      <c r="H63" s="433"/>
      <c r="I63" s="433"/>
      <c r="J63" s="433"/>
      <c r="K63" s="433"/>
      <c r="W63" s="435"/>
      <c r="X63" s="416">
        <f t="shared" si="1"/>
        <v>0</v>
      </c>
      <c r="Y63" s="416" t="str">
        <f t="shared" si="18"/>
        <v/>
      </c>
      <c r="Z63" s="416" t="str">
        <f t="shared" si="18"/>
        <v/>
      </c>
      <c r="AA63" s="416" t="str">
        <f t="shared" si="18"/>
        <v/>
      </c>
      <c r="AB63" s="436" t="str">
        <f t="shared" si="3"/>
        <v/>
      </c>
      <c r="AC63" s="419" t="str">
        <f t="shared" si="4"/>
        <v/>
      </c>
      <c r="AD63" s="436" t="str">
        <f t="shared" si="5"/>
        <v/>
      </c>
      <c r="AE63" s="436" t="str">
        <f t="shared" si="6"/>
        <v/>
      </c>
      <c r="AF63" s="436" t="str">
        <f t="shared" si="7"/>
        <v/>
      </c>
      <c r="AG63" s="419" t="str">
        <f t="shared" si="8"/>
        <v/>
      </c>
      <c r="AH63" s="419" t="str">
        <f t="shared" si="9"/>
        <v/>
      </c>
      <c r="AI63" s="436" t="str">
        <f t="shared" si="10"/>
        <v/>
      </c>
      <c r="AJ63" s="436" t="str">
        <f t="shared" si="11"/>
        <v/>
      </c>
      <c r="AK63" s="436" t="str">
        <f t="shared" si="12"/>
        <v/>
      </c>
      <c r="AL63" s="436" t="str">
        <f t="shared" si="13"/>
        <v/>
      </c>
    </row>
    <row r="64" spans="2:38" x14ac:dyDescent="0.2">
      <c r="B64" s="429">
        <v>57</v>
      </c>
      <c r="C64" s="437"/>
      <c r="D64" s="437"/>
      <c r="E64" s="437"/>
      <c r="F64" s="446" t="str">
        <f t="shared" si="16"/>
        <v/>
      </c>
      <c r="G64" s="442" t="str">
        <f t="shared" si="17"/>
        <v/>
      </c>
      <c r="H64" s="433"/>
      <c r="I64" s="433"/>
      <c r="J64" s="433"/>
      <c r="K64" s="433"/>
      <c r="W64" s="435"/>
      <c r="X64" s="416">
        <f t="shared" si="1"/>
        <v>0</v>
      </c>
      <c r="Y64" s="416" t="str">
        <f t="shared" si="18"/>
        <v/>
      </c>
      <c r="Z64" s="416" t="str">
        <f t="shared" si="18"/>
        <v/>
      </c>
      <c r="AA64" s="416" t="str">
        <f t="shared" si="18"/>
        <v/>
      </c>
      <c r="AB64" s="436" t="str">
        <f t="shared" si="3"/>
        <v/>
      </c>
      <c r="AC64" s="419" t="str">
        <f t="shared" si="4"/>
        <v/>
      </c>
      <c r="AD64" s="436" t="str">
        <f t="shared" si="5"/>
        <v/>
      </c>
      <c r="AE64" s="436" t="str">
        <f t="shared" si="6"/>
        <v/>
      </c>
      <c r="AF64" s="436" t="str">
        <f t="shared" si="7"/>
        <v/>
      </c>
      <c r="AG64" s="419" t="str">
        <f t="shared" si="8"/>
        <v/>
      </c>
      <c r="AH64" s="419" t="str">
        <f t="shared" si="9"/>
        <v/>
      </c>
      <c r="AI64" s="436" t="str">
        <f t="shared" si="10"/>
        <v/>
      </c>
      <c r="AJ64" s="436" t="str">
        <f t="shared" si="11"/>
        <v/>
      </c>
      <c r="AK64" s="436" t="str">
        <f t="shared" si="12"/>
        <v/>
      </c>
      <c r="AL64" s="436" t="str">
        <f t="shared" si="13"/>
        <v/>
      </c>
    </row>
    <row r="65" spans="2:38" x14ac:dyDescent="0.2">
      <c r="B65" s="429">
        <v>58</v>
      </c>
      <c r="C65" s="437"/>
      <c r="D65" s="437"/>
      <c r="E65" s="437"/>
      <c r="F65" s="446" t="str">
        <f t="shared" si="16"/>
        <v/>
      </c>
      <c r="G65" s="442" t="str">
        <f t="shared" si="17"/>
        <v/>
      </c>
      <c r="H65" s="433"/>
      <c r="I65" s="433"/>
      <c r="J65" s="433"/>
      <c r="K65" s="433"/>
      <c r="W65" s="435"/>
      <c r="X65" s="416">
        <f t="shared" si="1"/>
        <v>0</v>
      </c>
      <c r="Y65" s="416" t="str">
        <f t="shared" si="18"/>
        <v/>
      </c>
      <c r="Z65" s="416" t="str">
        <f t="shared" si="18"/>
        <v/>
      </c>
      <c r="AA65" s="416" t="str">
        <f t="shared" si="18"/>
        <v/>
      </c>
      <c r="AB65" s="436" t="str">
        <f t="shared" si="3"/>
        <v/>
      </c>
      <c r="AC65" s="419" t="str">
        <f t="shared" si="4"/>
        <v/>
      </c>
      <c r="AD65" s="436" t="str">
        <f t="shared" si="5"/>
        <v/>
      </c>
      <c r="AE65" s="436" t="str">
        <f t="shared" si="6"/>
        <v/>
      </c>
      <c r="AF65" s="436" t="str">
        <f t="shared" si="7"/>
        <v/>
      </c>
      <c r="AG65" s="419" t="str">
        <f t="shared" si="8"/>
        <v/>
      </c>
      <c r="AH65" s="419" t="str">
        <f t="shared" si="9"/>
        <v/>
      </c>
      <c r="AI65" s="436" t="str">
        <f t="shared" si="10"/>
        <v/>
      </c>
      <c r="AJ65" s="436" t="str">
        <f t="shared" si="11"/>
        <v/>
      </c>
      <c r="AK65" s="436" t="str">
        <f t="shared" si="12"/>
        <v/>
      </c>
      <c r="AL65" s="436" t="str">
        <f t="shared" si="13"/>
        <v/>
      </c>
    </row>
    <row r="66" spans="2:38" x14ac:dyDescent="0.2">
      <c r="B66" s="429">
        <v>59</v>
      </c>
      <c r="C66" s="437"/>
      <c r="D66" s="437"/>
      <c r="E66" s="437"/>
      <c r="F66" s="446" t="str">
        <f t="shared" si="16"/>
        <v/>
      </c>
      <c r="G66" s="442" t="str">
        <f t="shared" si="17"/>
        <v/>
      </c>
      <c r="H66" s="433"/>
      <c r="I66" s="433"/>
      <c r="J66" s="433"/>
      <c r="K66" s="433"/>
      <c r="W66" s="435"/>
      <c r="X66" s="416">
        <f t="shared" si="1"/>
        <v>0</v>
      </c>
      <c r="Y66" s="416" t="str">
        <f t="shared" si="18"/>
        <v/>
      </c>
      <c r="Z66" s="416" t="str">
        <f t="shared" si="18"/>
        <v/>
      </c>
      <c r="AA66" s="416" t="str">
        <f t="shared" si="18"/>
        <v/>
      </c>
      <c r="AB66" s="436" t="str">
        <f t="shared" si="3"/>
        <v/>
      </c>
      <c r="AC66" s="419" t="str">
        <f t="shared" si="4"/>
        <v/>
      </c>
      <c r="AD66" s="436" t="str">
        <f t="shared" si="5"/>
        <v/>
      </c>
      <c r="AE66" s="436" t="str">
        <f t="shared" si="6"/>
        <v/>
      </c>
      <c r="AF66" s="436" t="str">
        <f t="shared" si="7"/>
        <v/>
      </c>
      <c r="AG66" s="419" t="str">
        <f t="shared" si="8"/>
        <v/>
      </c>
      <c r="AH66" s="419" t="str">
        <f t="shared" si="9"/>
        <v/>
      </c>
      <c r="AI66" s="436" t="str">
        <f t="shared" si="10"/>
        <v/>
      </c>
      <c r="AJ66" s="436" t="str">
        <f t="shared" si="11"/>
        <v/>
      </c>
      <c r="AK66" s="436" t="str">
        <f t="shared" si="12"/>
        <v/>
      </c>
      <c r="AL66" s="436" t="str">
        <f t="shared" si="13"/>
        <v/>
      </c>
    </row>
    <row r="67" spans="2:38" x14ac:dyDescent="0.2">
      <c r="B67" s="429">
        <v>60</v>
      </c>
      <c r="C67" s="437"/>
      <c r="D67" s="437"/>
      <c r="E67" s="437"/>
      <c r="F67" s="446" t="str">
        <f t="shared" si="16"/>
        <v/>
      </c>
      <c r="G67" s="442" t="str">
        <f t="shared" si="17"/>
        <v/>
      </c>
      <c r="H67" s="433"/>
      <c r="I67" s="433"/>
      <c r="J67" s="433"/>
      <c r="K67" s="433"/>
      <c r="W67" s="435"/>
      <c r="X67" s="416">
        <f t="shared" si="1"/>
        <v>0</v>
      </c>
      <c r="Y67" s="416" t="str">
        <f t="shared" si="18"/>
        <v/>
      </c>
      <c r="Z67" s="416" t="str">
        <f t="shared" si="18"/>
        <v/>
      </c>
      <c r="AA67" s="416" t="str">
        <f t="shared" si="18"/>
        <v/>
      </c>
      <c r="AB67" s="436" t="str">
        <f t="shared" si="3"/>
        <v/>
      </c>
      <c r="AC67" s="419" t="str">
        <f t="shared" si="4"/>
        <v/>
      </c>
      <c r="AD67" s="436" t="str">
        <f t="shared" si="5"/>
        <v/>
      </c>
      <c r="AE67" s="436" t="str">
        <f t="shared" si="6"/>
        <v/>
      </c>
      <c r="AF67" s="436" t="str">
        <f t="shared" si="7"/>
        <v/>
      </c>
      <c r="AG67" s="419" t="str">
        <f t="shared" si="8"/>
        <v/>
      </c>
      <c r="AH67" s="419" t="str">
        <f t="shared" si="9"/>
        <v/>
      </c>
      <c r="AI67" s="436" t="str">
        <f t="shared" si="10"/>
        <v/>
      </c>
      <c r="AJ67" s="436" t="str">
        <f t="shared" si="11"/>
        <v/>
      </c>
      <c r="AK67" s="436" t="str">
        <f t="shared" si="12"/>
        <v/>
      </c>
      <c r="AL67" s="436" t="str">
        <f t="shared" si="13"/>
        <v/>
      </c>
    </row>
    <row r="68" spans="2:38" x14ac:dyDescent="0.2">
      <c r="B68" s="429">
        <v>61</v>
      </c>
      <c r="C68" s="437"/>
      <c r="D68" s="437"/>
      <c r="E68" s="437"/>
      <c r="F68" s="446" t="str">
        <f t="shared" si="16"/>
        <v/>
      </c>
      <c r="G68" s="442" t="str">
        <f t="shared" si="17"/>
        <v/>
      </c>
      <c r="H68" s="433"/>
      <c r="I68" s="433"/>
      <c r="J68" s="433"/>
      <c r="K68" s="433"/>
      <c r="W68" s="435"/>
      <c r="X68" s="416">
        <f t="shared" si="1"/>
        <v>0</v>
      </c>
      <c r="Y68" s="416" t="str">
        <f t="shared" si="18"/>
        <v/>
      </c>
      <c r="Z68" s="416" t="str">
        <f t="shared" si="18"/>
        <v/>
      </c>
      <c r="AA68" s="416" t="str">
        <f t="shared" si="18"/>
        <v/>
      </c>
      <c r="AB68" s="436" t="str">
        <f t="shared" si="3"/>
        <v/>
      </c>
      <c r="AC68" s="419" t="str">
        <f t="shared" si="4"/>
        <v/>
      </c>
      <c r="AD68" s="436" t="str">
        <f t="shared" si="5"/>
        <v/>
      </c>
      <c r="AE68" s="436" t="str">
        <f t="shared" si="6"/>
        <v/>
      </c>
      <c r="AF68" s="436" t="str">
        <f t="shared" si="7"/>
        <v/>
      </c>
      <c r="AG68" s="419" t="str">
        <f t="shared" si="8"/>
        <v/>
      </c>
      <c r="AH68" s="419" t="str">
        <f t="shared" si="9"/>
        <v/>
      </c>
      <c r="AI68" s="436" t="str">
        <f t="shared" si="10"/>
        <v/>
      </c>
      <c r="AJ68" s="436" t="str">
        <f t="shared" si="11"/>
        <v/>
      </c>
      <c r="AK68" s="436" t="str">
        <f t="shared" si="12"/>
        <v/>
      </c>
      <c r="AL68" s="436" t="str">
        <f t="shared" si="13"/>
        <v/>
      </c>
    </row>
    <row r="69" spans="2:38" x14ac:dyDescent="0.2">
      <c r="B69" s="429">
        <v>62</v>
      </c>
      <c r="C69" s="437"/>
      <c r="D69" s="437"/>
      <c r="E69" s="437"/>
      <c r="F69" s="446" t="str">
        <f t="shared" si="16"/>
        <v/>
      </c>
      <c r="G69" s="442" t="str">
        <f t="shared" si="17"/>
        <v/>
      </c>
      <c r="H69" s="433"/>
      <c r="I69" s="433"/>
      <c r="J69" s="433"/>
      <c r="K69" s="433"/>
      <c r="W69" s="435"/>
      <c r="X69" s="416">
        <f t="shared" si="1"/>
        <v>0</v>
      </c>
      <c r="Y69" s="416" t="str">
        <f t="shared" si="18"/>
        <v/>
      </c>
      <c r="Z69" s="416" t="str">
        <f t="shared" si="18"/>
        <v/>
      </c>
      <c r="AA69" s="416" t="str">
        <f t="shared" si="18"/>
        <v/>
      </c>
      <c r="AB69" s="436" t="str">
        <f t="shared" si="3"/>
        <v/>
      </c>
      <c r="AC69" s="419" t="str">
        <f t="shared" si="4"/>
        <v/>
      </c>
      <c r="AD69" s="436" t="str">
        <f t="shared" si="5"/>
        <v/>
      </c>
      <c r="AE69" s="436" t="str">
        <f t="shared" si="6"/>
        <v/>
      </c>
      <c r="AF69" s="436" t="str">
        <f t="shared" si="7"/>
        <v/>
      </c>
      <c r="AG69" s="419" t="str">
        <f t="shared" si="8"/>
        <v/>
      </c>
      <c r="AH69" s="419" t="str">
        <f t="shared" si="9"/>
        <v/>
      </c>
      <c r="AI69" s="436" t="str">
        <f t="shared" si="10"/>
        <v/>
      </c>
      <c r="AJ69" s="436" t="str">
        <f t="shared" si="11"/>
        <v/>
      </c>
      <c r="AK69" s="436" t="str">
        <f t="shared" si="12"/>
        <v/>
      </c>
      <c r="AL69" s="436" t="str">
        <f t="shared" si="13"/>
        <v/>
      </c>
    </row>
    <row r="70" spans="2:38" x14ac:dyDescent="0.2">
      <c r="B70" s="429">
        <v>63</v>
      </c>
      <c r="C70" s="437"/>
      <c r="D70" s="437"/>
      <c r="E70" s="437"/>
      <c r="F70" s="446" t="str">
        <f t="shared" si="16"/>
        <v/>
      </c>
      <c r="G70" s="442" t="str">
        <f t="shared" si="17"/>
        <v/>
      </c>
      <c r="H70" s="433"/>
      <c r="I70" s="433"/>
      <c r="J70" s="433"/>
      <c r="K70" s="433"/>
      <c r="W70" s="435"/>
      <c r="X70" s="416">
        <f t="shared" si="1"/>
        <v>0</v>
      </c>
      <c r="Y70" s="416" t="str">
        <f t="shared" si="18"/>
        <v/>
      </c>
      <c r="Z70" s="416" t="str">
        <f t="shared" si="18"/>
        <v/>
      </c>
      <c r="AA70" s="416" t="str">
        <f t="shared" si="18"/>
        <v/>
      </c>
      <c r="AB70" s="436" t="str">
        <f t="shared" si="3"/>
        <v/>
      </c>
      <c r="AC70" s="419" t="str">
        <f t="shared" si="4"/>
        <v/>
      </c>
      <c r="AD70" s="436" t="str">
        <f t="shared" si="5"/>
        <v/>
      </c>
      <c r="AE70" s="436" t="str">
        <f t="shared" si="6"/>
        <v/>
      </c>
      <c r="AF70" s="436" t="str">
        <f t="shared" si="7"/>
        <v/>
      </c>
      <c r="AG70" s="419" t="str">
        <f t="shared" si="8"/>
        <v/>
      </c>
      <c r="AH70" s="419" t="str">
        <f t="shared" si="9"/>
        <v/>
      </c>
      <c r="AI70" s="436" t="str">
        <f t="shared" si="10"/>
        <v/>
      </c>
      <c r="AJ70" s="436" t="str">
        <f t="shared" si="11"/>
        <v/>
      </c>
      <c r="AK70" s="436" t="str">
        <f t="shared" si="12"/>
        <v/>
      </c>
      <c r="AL70" s="436" t="str">
        <f t="shared" si="13"/>
        <v/>
      </c>
    </row>
    <row r="71" spans="2:38" x14ac:dyDescent="0.2">
      <c r="B71" s="429">
        <v>64</v>
      </c>
      <c r="C71" s="437"/>
      <c r="D71" s="437"/>
      <c r="E71" s="437"/>
      <c r="F71" s="446" t="str">
        <f t="shared" si="16"/>
        <v/>
      </c>
      <c r="G71" s="442" t="str">
        <f t="shared" si="17"/>
        <v/>
      </c>
      <c r="H71" s="433"/>
      <c r="I71" s="433"/>
      <c r="J71" s="433"/>
      <c r="K71" s="433"/>
      <c r="W71" s="435"/>
      <c r="X71" s="416">
        <f t="shared" si="1"/>
        <v>0</v>
      </c>
      <c r="Y71" s="416" t="str">
        <f t="shared" si="18"/>
        <v/>
      </c>
      <c r="Z71" s="416" t="str">
        <f t="shared" si="18"/>
        <v/>
      </c>
      <c r="AA71" s="416" t="str">
        <f t="shared" si="18"/>
        <v/>
      </c>
      <c r="AB71" s="436" t="str">
        <f t="shared" si="3"/>
        <v/>
      </c>
      <c r="AC71" s="419" t="str">
        <f t="shared" si="4"/>
        <v/>
      </c>
      <c r="AD71" s="436" t="str">
        <f t="shared" si="5"/>
        <v/>
      </c>
      <c r="AE71" s="436" t="str">
        <f t="shared" si="6"/>
        <v/>
      </c>
      <c r="AF71" s="436" t="str">
        <f t="shared" si="7"/>
        <v/>
      </c>
      <c r="AG71" s="419" t="str">
        <f t="shared" si="8"/>
        <v/>
      </c>
      <c r="AH71" s="419" t="str">
        <f t="shared" si="9"/>
        <v/>
      </c>
      <c r="AI71" s="436" t="str">
        <f t="shared" si="10"/>
        <v/>
      </c>
      <c r="AJ71" s="436" t="str">
        <f t="shared" si="11"/>
        <v/>
      </c>
      <c r="AK71" s="436" t="str">
        <f t="shared" si="12"/>
        <v/>
      </c>
      <c r="AL71" s="436" t="str">
        <f t="shared" si="13"/>
        <v/>
      </c>
    </row>
    <row r="72" spans="2:38" x14ac:dyDescent="0.2">
      <c r="B72" s="429">
        <v>65</v>
      </c>
      <c r="C72" s="437"/>
      <c r="D72" s="437"/>
      <c r="E72" s="437"/>
      <c r="F72" s="446" t="str">
        <f t="shared" si="16"/>
        <v/>
      </c>
      <c r="G72" s="442" t="str">
        <f t="shared" si="17"/>
        <v/>
      </c>
      <c r="H72" s="433"/>
      <c r="I72" s="433"/>
      <c r="J72" s="433"/>
      <c r="K72" s="433"/>
      <c r="W72" s="435"/>
      <c r="X72" s="416">
        <f t="shared" ref="X72:X107" si="19">IF(AND(ISNUMBER(D72),ISNUMBER(E72)),1,0)</f>
        <v>0</v>
      </c>
      <c r="Y72" s="416" t="str">
        <f t="shared" ref="Y72:AA107" si="20">IF($X72,C72,"")</f>
        <v/>
      </c>
      <c r="Z72" s="416" t="str">
        <f t="shared" si="20"/>
        <v/>
      </c>
      <c r="AA72" s="416" t="str">
        <f t="shared" si="20"/>
        <v/>
      </c>
      <c r="AB72" s="436" t="str">
        <f t="shared" ref="AB72:AB107" si="21">IF(X72,E72-D72,"")</f>
        <v/>
      </c>
      <c r="AC72" s="419" t="str">
        <f t="shared" ref="AC72:AC107" si="22">IF(X72,D72*C72,"")</f>
        <v/>
      </c>
      <c r="AD72" s="436" t="str">
        <f t="shared" ref="AD72:AD107" si="23">IF(X72,E72*C72,"")</f>
        <v/>
      </c>
      <c r="AE72" s="436" t="str">
        <f t="shared" ref="AE72:AE107" si="24">IF(X72,AB72*C72,"")</f>
        <v/>
      </c>
      <c r="AF72" s="436" t="str">
        <f t="shared" ref="AF72:AF107" si="25">IF(X72,E72*C72^2,"")</f>
        <v/>
      </c>
      <c r="AG72" s="419" t="str">
        <f t="shared" ref="AG72:AG107" si="26">IF(X72,D72*C72^2,"")</f>
        <v/>
      </c>
      <c r="AH72" s="419" t="str">
        <f t="shared" ref="AH72:AH107" si="27">IF(X72,AE72*C72,"")</f>
        <v/>
      </c>
      <c r="AI72" s="436" t="str">
        <f t="shared" ref="AI72:AI107" si="28">IF(X72,(Z72^2)/AK72,"")</f>
        <v/>
      </c>
      <c r="AJ72" s="436" t="str">
        <f t="shared" ref="AJ72:AJ103" si="29">IF(X72,((AB72)^2)/AK72,"")</f>
        <v/>
      </c>
      <c r="AK72" s="436" t="str">
        <f t="shared" ref="AK72:AK107" si="30">IF(X72,(G72*AA72),"")</f>
        <v/>
      </c>
      <c r="AL72" s="436" t="str">
        <f t="shared" ref="AL72:AL107" si="31">IF(X72,((1-G72)*AA72),"")</f>
        <v/>
      </c>
    </row>
    <row r="73" spans="2:38" x14ac:dyDescent="0.2">
      <c r="B73" s="429">
        <v>66</v>
      </c>
      <c r="C73" s="437"/>
      <c r="D73" s="437"/>
      <c r="E73" s="437"/>
      <c r="F73" s="446" t="str">
        <f t="shared" si="16"/>
        <v/>
      </c>
      <c r="G73" s="442" t="str">
        <f t="shared" si="17"/>
        <v/>
      </c>
      <c r="H73" s="433"/>
      <c r="I73" s="433"/>
      <c r="J73" s="433"/>
      <c r="K73" s="433"/>
      <c r="W73" s="435"/>
      <c r="X73" s="416">
        <f t="shared" si="19"/>
        <v>0</v>
      </c>
      <c r="Y73" s="416" t="str">
        <f t="shared" si="20"/>
        <v/>
      </c>
      <c r="Z73" s="416" t="str">
        <f t="shared" si="20"/>
        <v/>
      </c>
      <c r="AA73" s="416" t="str">
        <f t="shared" si="20"/>
        <v/>
      </c>
      <c r="AB73" s="436" t="str">
        <f t="shared" si="21"/>
        <v/>
      </c>
      <c r="AC73" s="419" t="str">
        <f t="shared" si="22"/>
        <v/>
      </c>
      <c r="AD73" s="436" t="str">
        <f t="shared" si="23"/>
        <v/>
      </c>
      <c r="AE73" s="436" t="str">
        <f t="shared" si="24"/>
        <v/>
      </c>
      <c r="AF73" s="436" t="str">
        <f t="shared" si="25"/>
        <v/>
      </c>
      <c r="AG73" s="419" t="str">
        <f t="shared" si="26"/>
        <v/>
      </c>
      <c r="AH73" s="419" t="str">
        <f t="shared" si="27"/>
        <v/>
      </c>
      <c r="AI73" s="436" t="str">
        <f t="shared" si="28"/>
        <v/>
      </c>
      <c r="AJ73" s="436" t="str">
        <f t="shared" si="29"/>
        <v/>
      </c>
      <c r="AK73" s="436" t="str">
        <f t="shared" si="30"/>
        <v/>
      </c>
      <c r="AL73" s="436" t="str">
        <f t="shared" si="31"/>
        <v/>
      </c>
    </row>
    <row r="74" spans="2:38" x14ac:dyDescent="0.2">
      <c r="B74" s="429">
        <v>67</v>
      </c>
      <c r="C74" s="437"/>
      <c r="D74" s="437"/>
      <c r="E74" s="437"/>
      <c r="F74" s="446" t="str">
        <f t="shared" si="16"/>
        <v/>
      </c>
      <c r="G74" s="442" t="str">
        <f t="shared" si="17"/>
        <v/>
      </c>
      <c r="H74" s="433"/>
      <c r="I74" s="433"/>
      <c r="J74" s="433"/>
      <c r="K74" s="433"/>
      <c r="W74" s="435"/>
      <c r="X74" s="416">
        <f t="shared" si="19"/>
        <v>0</v>
      </c>
      <c r="Y74" s="416" t="str">
        <f t="shared" si="20"/>
        <v/>
      </c>
      <c r="Z74" s="416" t="str">
        <f t="shared" si="20"/>
        <v/>
      </c>
      <c r="AA74" s="416" t="str">
        <f t="shared" si="20"/>
        <v/>
      </c>
      <c r="AB74" s="436" t="str">
        <f t="shared" si="21"/>
        <v/>
      </c>
      <c r="AC74" s="419" t="str">
        <f t="shared" si="22"/>
        <v/>
      </c>
      <c r="AD74" s="436" t="str">
        <f t="shared" si="23"/>
        <v/>
      </c>
      <c r="AE74" s="436" t="str">
        <f t="shared" si="24"/>
        <v/>
      </c>
      <c r="AF74" s="436" t="str">
        <f t="shared" si="25"/>
        <v/>
      </c>
      <c r="AG74" s="419" t="str">
        <f t="shared" si="26"/>
        <v/>
      </c>
      <c r="AH74" s="419" t="str">
        <f t="shared" si="27"/>
        <v/>
      </c>
      <c r="AI74" s="436" t="str">
        <f t="shared" si="28"/>
        <v/>
      </c>
      <c r="AJ74" s="436" t="str">
        <f t="shared" si="29"/>
        <v/>
      </c>
      <c r="AK74" s="436" t="str">
        <f t="shared" si="30"/>
        <v/>
      </c>
      <c r="AL74" s="436" t="str">
        <f t="shared" si="31"/>
        <v/>
      </c>
    </row>
    <row r="75" spans="2:38" x14ac:dyDescent="0.2">
      <c r="B75" s="429">
        <v>68</v>
      </c>
      <c r="C75" s="437"/>
      <c r="D75" s="437"/>
      <c r="E75" s="437"/>
      <c r="F75" s="446" t="str">
        <f t="shared" si="16"/>
        <v/>
      </c>
      <c r="G75" s="442" t="str">
        <f t="shared" si="17"/>
        <v/>
      </c>
      <c r="H75" s="433"/>
      <c r="I75" s="433"/>
      <c r="J75" s="433"/>
      <c r="K75" s="433"/>
      <c r="W75" s="435"/>
      <c r="X75" s="416">
        <f t="shared" si="19"/>
        <v>0</v>
      </c>
      <c r="Y75" s="416" t="str">
        <f t="shared" si="20"/>
        <v/>
      </c>
      <c r="Z75" s="416" t="str">
        <f t="shared" si="20"/>
        <v/>
      </c>
      <c r="AA75" s="416" t="str">
        <f t="shared" si="20"/>
        <v/>
      </c>
      <c r="AB75" s="436" t="str">
        <f t="shared" si="21"/>
        <v/>
      </c>
      <c r="AC75" s="419" t="str">
        <f t="shared" si="22"/>
        <v/>
      </c>
      <c r="AD75" s="436" t="str">
        <f t="shared" si="23"/>
        <v/>
      </c>
      <c r="AE75" s="436" t="str">
        <f t="shared" si="24"/>
        <v/>
      </c>
      <c r="AF75" s="436" t="str">
        <f t="shared" si="25"/>
        <v/>
      </c>
      <c r="AG75" s="419" t="str">
        <f t="shared" si="26"/>
        <v/>
      </c>
      <c r="AH75" s="419" t="str">
        <f t="shared" si="27"/>
        <v/>
      </c>
      <c r="AI75" s="436" t="str">
        <f t="shared" si="28"/>
        <v/>
      </c>
      <c r="AJ75" s="436" t="str">
        <f t="shared" si="29"/>
        <v/>
      </c>
      <c r="AK75" s="436" t="str">
        <f t="shared" si="30"/>
        <v/>
      </c>
      <c r="AL75" s="436" t="str">
        <f t="shared" si="31"/>
        <v/>
      </c>
    </row>
    <row r="76" spans="2:38" x14ac:dyDescent="0.2">
      <c r="B76" s="429">
        <v>69</v>
      </c>
      <c r="C76" s="437"/>
      <c r="D76" s="437"/>
      <c r="E76" s="437"/>
      <c r="F76" s="446" t="str">
        <f t="shared" si="16"/>
        <v/>
      </c>
      <c r="G76" s="442" t="str">
        <f t="shared" si="17"/>
        <v/>
      </c>
      <c r="H76" s="433"/>
      <c r="I76" s="433"/>
      <c r="J76" s="433"/>
      <c r="K76" s="433"/>
      <c r="W76" s="435"/>
      <c r="X76" s="416">
        <f t="shared" si="19"/>
        <v>0</v>
      </c>
      <c r="Y76" s="416" t="str">
        <f t="shared" si="20"/>
        <v/>
      </c>
      <c r="Z76" s="416" t="str">
        <f t="shared" si="20"/>
        <v/>
      </c>
      <c r="AA76" s="416" t="str">
        <f t="shared" si="20"/>
        <v/>
      </c>
      <c r="AB76" s="436" t="str">
        <f t="shared" si="21"/>
        <v/>
      </c>
      <c r="AC76" s="419" t="str">
        <f t="shared" si="22"/>
        <v/>
      </c>
      <c r="AD76" s="436" t="str">
        <f t="shared" si="23"/>
        <v/>
      </c>
      <c r="AE76" s="436" t="str">
        <f t="shared" si="24"/>
        <v/>
      </c>
      <c r="AF76" s="436" t="str">
        <f t="shared" si="25"/>
        <v/>
      </c>
      <c r="AG76" s="419" t="str">
        <f t="shared" si="26"/>
        <v/>
      </c>
      <c r="AH76" s="419" t="str">
        <f t="shared" si="27"/>
        <v/>
      </c>
      <c r="AI76" s="436" t="str">
        <f t="shared" si="28"/>
        <v/>
      </c>
      <c r="AJ76" s="436" t="str">
        <f t="shared" si="29"/>
        <v/>
      </c>
      <c r="AK76" s="436" t="str">
        <f t="shared" si="30"/>
        <v/>
      </c>
      <c r="AL76" s="436" t="str">
        <f t="shared" si="31"/>
        <v/>
      </c>
    </row>
    <row r="77" spans="2:38" x14ac:dyDescent="0.2">
      <c r="B77" s="429">
        <v>70</v>
      </c>
      <c r="C77" s="437"/>
      <c r="D77" s="437"/>
      <c r="E77" s="437"/>
      <c r="F77" s="446" t="str">
        <f t="shared" si="16"/>
        <v/>
      </c>
      <c r="G77" s="442" t="str">
        <f t="shared" si="17"/>
        <v/>
      </c>
      <c r="H77" s="433"/>
      <c r="I77" s="433"/>
      <c r="J77" s="433"/>
      <c r="K77" s="433"/>
      <c r="W77" s="435"/>
      <c r="X77" s="416">
        <f t="shared" si="19"/>
        <v>0</v>
      </c>
      <c r="Y77" s="416" t="str">
        <f t="shared" si="20"/>
        <v/>
      </c>
      <c r="Z77" s="416" t="str">
        <f t="shared" si="20"/>
        <v/>
      </c>
      <c r="AA77" s="416" t="str">
        <f t="shared" si="20"/>
        <v/>
      </c>
      <c r="AB77" s="436" t="str">
        <f t="shared" si="21"/>
        <v/>
      </c>
      <c r="AC77" s="419" t="str">
        <f t="shared" si="22"/>
        <v/>
      </c>
      <c r="AD77" s="436" t="str">
        <f t="shared" si="23"/>
        <v/>
      </c>
      <c r="AE77" s="436" t="str">
        <f t="shared" si="24"/>
        <v/>
      </c>
      <c r="AF77" s="436" t="str">
        <f t="shared" si="25"/>
        <v/>
      </c>
      <c r="AG77" s="419" t="str">
        <f t="shared" si="26"/>
        <v/>
      </c>
      <c r="AH77" s="419" t="str">
        <f t="shared" si="27"/>
        <v/>
      </c>
      <c r="AI77" s="436" t="str">
        <f t="shared" si="28"/>
        <v/>
      </c>
      <c r="AJ77" s="436" t="str">
        <f t="shared" si="29"/>
        <v/>
      </c>
      <c r="AK77" s="436" t="str">
        <f t="shared" si="30"/>
        <v/>
      </c>
      <c r="AL77" s="436" t="str">
        <f t="shared" si="31"/>
        <v/>
      </c>
    </row>
    <row r="78" spans="2:38" x14ac:dyDescent="0.2">
      <c r="B78" s="429">
        <v>71</v>
      </c>
      <c r="C78" s="437"/>
      <c r="D78" s="437"/>
      <c r="E78" s="437"/>
      <c r="F78" s="446" t="str">
        <f t="shared" si="16"/>
        <v/>
      </c>
      <c r="G78" s="442" t="str">
        <f t="shared" si="17"/>
        <v/>
      </c>
      <c r="H78" s="433"/>
      <c r="I78" s="433"/>
      <c r="J78" s="433"/>
      <c r="K78" s="433"/>
      <c r="W78" s="435"/>
      <c r="X78" s="416">
        <f t="shared" si="19"/>
        <v>0</v>
      </c>
      <c r="Y78" s="416" t="str">
        <f t="shared" si="20"/>
        <v/>
      </c>
      <c r="Z78" s="416" t="str">
        <f t="shared" si="20"/>
        <v/>
      </c>
      <c r="AA78" s="416" t="str">
        <f t="shared" si="20"/>
        <v/>
      </c>
      <c r="AB78" s="436" t="str">
        <f t="shared" si="21"/>
        <v/>
      </c>
      <c r="AC78" s="419" t="str">
        <f t="shared" si="22"/>
        <v/>
      </c>
      <c r="AD78" s="436" t="str">
        <f t="shared" si="23"/>
        <v/>
      </c>
      <c r="AE78" s="436" t="str">
        <f t="shared" si="24"/>
        <v/>
      </c>
      <c r="AF78" s="436" t="str">
        <f t="shared" si="25"/>
        <v/>
      </c>
      <c r="AG78" s="419" t="str">
        <f t="shared" si="26"/>
        <v/>
      </c>
      <c r="AH78" s="419" t="str">
        <f t="shared" si="27"/>
        <v/>
      </c>
      <c r="AI78" s="436" t="str">
        <f t="shared" si="28"/>
        <v/>
      </c>
      <c r="AJ78" s="436" t="str">
        <f t="shared" si="29"/>
        <v/>
      </c>
      <c r="AK78" s="436" t="str">
        <f t="shared" si="30"/>
        <v/>
      </c>
      <c r="AL78" s="436" t="str">
        <f t="shared" si="31"/>
        <v/>
      </c>
    </row>
    <row r="79" spans="2:38" x14ac:dyDescent="0.2">
      <c r="B79" s="429">
        <v>72</v>
      </c>
      <c r="C79" s="437"/>
      <c r="D79" s="437"/>
      <c r="E79" s="437"/>
      <c r="F79" s="446" t="str">
        <f t="shared" si="16"/>
        <v/>
      </c>
      <c r="G79" s="442" t="str">
        <f t="shared" si="17"/>
        <v/>
      </c>
      <c r="H79" s="433"/>
      <c r="I79" s="433"/>
      <c r="J79" s="433"/>
      <c r="K79" s="433"/>
      <c r="W79" s="435"/>
      <c r="X79" s="416">
        <f t="shared" si="19"/>
        <v>0</v>
      </c>
      <c r="Y79" s="416" t="str">
        <f t="shared" si="20"/>
        <v/>
      </c>
      <c r="Z79" s="416" t="str">
        <f t="shared" si="20"/>
        <v/>
      </c>
      <c r="AA79" s="416" t="str">
        <f t="shared" si="20"/>
        <v/>
      </c>
      <c r="AB79" s="436" t="str">
        <f t="shared" si="21"/>
        <v/>
      </c>
      <c r="AC79" s="419" t="str">
        <f t="shared" si="22"/>
        <v/>
      </c>
      <c r="AD79" s="436" t="str">
        <f t="shared" si="23"/>
        <v/>
      </c>
      <c r="AE79" s="436" t="str">
        <f t="shared" si="24"/>
        <v/>
      </c>
      <c r="AF79" s="436" t="str">
        <f t="shared" si="25"/>
        <v/>
      </c>
      <c r="AG79" s="419" t="str">
        <f t="shared" si="26"/>
        <v/>
      </c>
      <c r="AH79" s="419" t="str">
        <f t="shared" si="27"/>
        <v/>
      </c>
      <c r="AI79" s="436" t="str">
        <f t="shared" si="28"/>
        <v/>
      </c>
      <c r="AJ79" s="436" t="str">
        <f t="shared" si="29"/>
        <v/>
      </c>
      <c r="AK79" s="436" t="str">
        <f t="shared" si="30"/>
        <v/>
      </c>
      <c r="AL79" s="436" t="str">
        <f t="shared" si="31"/>
        <v/>
      </c>
    </row>
    <row r="80" spans="2:38" x14ac:dyDescent="0.2">
      <c r="B80" s="429">
        <v>73</v>
      </c>
      <c r="C80" s="437"/>
      <c r="D80" s="437"/>
      <c r="E80" s="437"/>
      <c r="F80" s="446" t="str">
        <f t="shared" si="16"/>
        <v/>
      </c>
      <c r="G80" s="442" t="str">
        <f t="shared" si="17"/>
        <v/>
      </c>
      <c r="H80" s="433"/>
      <c r="I80" s="433"/>
      <c r="J80" s="433"/>
      <c r="K80" s="433"/>
      <c r="W80" s="435"/>
      <c r="X80" s="416">
        <f t="shared" si="19"/>
        <v>0</v>
      </c>
      <c r="Y80" s="416" t="str">
        <f t="shared" si="20"/>
        <v/>
      </c>
      <c r="Z80" s="416" t="str">
        <f t="shared" si="20"/>
        <v/>
      </c>
      <c r="AA80" s="416" t="str">
        <f t="shared" si="20"/>
        <v/>
      </c>
      <c r="AB80" s="436" t="str">
        <f t="shared" si="21"/>
        <v/>
      </c>
      <c r="AC80" s="419" t="str">
        <f t="shared" si="22"/>
        <v/>
      </c>
      <c r="AD80" s="436" t="str">
        <f t="shared" si="23"/>
        <v/>
      </c>
      <c r="AE80" s="436" t="str">
        <f t="shared" si="24"/>
        <v/>
      </c>
      <c r="AF80" s="436" t="str">
        <f t="shared" si="25"/>
        <v/>
      </c>
      <c r="AG80" s="419" t="str">
        <f t="shared" si="26"/>
        <v/>
      </c>
      <c r="AH80" s="419" t="str">
        <f t="shared" si="27"/>
        <v/>
      </c>
      <c r="AI80" s="436" t="str">
        <f t="shared" si="28"/>
        <v/>
      </c>
      <c r="AJ80" s="436" t="str">
        <f t="shared" si="29"/>
        <v/>
      </c>
      <c r="AK80" s="436" t="str">
        <f t="shared" si="30"/>
        <v/>
      </c>
      <c r="AL80" s="436" t="str">
        <f t="shared" si="31"/>
        <v/>
      </c>
    </row>
    <row r="81" spans="2:38" x14ac:dyDescent="0.2">
      <c r="B81" s="429">
        <v>74</v>
      </c>
      <c r="C81" s="437"/>
      <c r="D81" s="437"/>
      <c r="E81" s="437"/>
      <c r="F81" s="446" t="str">
        <f t="shared" si="16"/>
        <v/>
      </c>
      <c r="G81" s="442" t="str">
        <f t="shared" si="17"/>
        <v/>
      </c>
      <c r="H81" s="433"/>
      <c r="I81" s="433"/>
      <c r="J81" s="433"/>
      <c r="K81" s="433"/>
      <c r="W81" s="435"/>
      <c r="X81" s="416">
        <f t="shared" si="19"/>
        <v>0</v>
      </c>
      <c r="Y81" s="416" t="str">
        <f t="shared" si="20"/>
        <v/>
      </c>
      <c r="Z81" s="416" t="str">
        <f t="shared" si="20"/>
        <v/>
      </c>
      <c r="AA81" s="416" t="str">
        <f t="shared" si="20"/>
        <v/>
      </c>
      <c r="AB81" s="436" t="str">
        <f t="shared" si="21"/>
        <v/>
      </c>
      <c r="AC81" s="419" t="str">
        <f t="shared" si="22"/>
        <v/>
      </c>
      <c r="AD81" s="436" t="str">
        <f t="shared" si="23"/>
        <v/>
      </c>
      <c r="AE81" s="436" t="str">
        <f t="shared" si="24"/>
        <v/>
      </c>
      <c r="AF81" s="436" t="str">
        <f t="shared" si="25"/>
        <v/>
      </c>
      <c r="AG81" s="419" t="str">
        <f t="shared" si="26"/>
        <v/>
      </c>
      <c r="AH81" s="419" t="str">
        <f t="shared" si="27"/>
        <v/>
      </c>
      <c r="AI81" s="436" t="str">
        <f t="shared" si="28"/>
        <v/>
      </c>
      <c r="AJ81" s="436" t="str">
        <f t="shared" si="29"/>
        <v/>
      </c>
      <c r="AK81" s="436" t="str">
        <f t="shared" si="30"/>
        <v/>
      </c>
      <c r="AL81" s="436" t="str">
        <f t="shared" si="31"/>
        <v/>
      </c>
    </row>
    <row r="82" spans="2:38" x14ac:dyDescent="0.2">
      <c r="B82" s="429">
        <v>75</v>
      </c>
      <c r="C82" s="437"/>
      <c r="D82" s="437"/>
      <c r="E82" s="437"/>
      <c r="F82" s="446" t="str">
        <f t="shared" si="16"/>
        <v/>
      </c>
      <c r="G82" s="442" t="str">
        <f t="shared" si="17"/>
        <v/>
      </c>
      <c r="H82" s="433"/>
      <c r="I82" s="433"/>
      <c r="J82" s="433"/>
      <c r="K82" s="433"/>
      <c r="W82" s="435"/>
      <c r="X82" s="416">
        <f t="shared" si="19"/>
        <v>0</v>
      </c>
      <c r="Y82" s="416" t="str">
        <f t="shared" si="20"/>
        <v/>
      </c>
      <c r="Z82" s="416" t="str">
        <f t="shared" si="20"/>
        <v/>
      </c>
      <c r="AA82" s="416" t="str">
        <f t="shared" si="20"/>
        <v/>
      </c>
      <c r="AB82" s="436" t="str">
        <f t="shared" si="21"/>
        <v/>
      </c>
      <c r="AC82" s="419" t="str">
        <f t="shared" si="22"/>
        <v/>
      </c>
      <c r="AD82" s="436" t="str">
        <f t="shared" si="23"/>
        <v/>
      </c>
      <c r="AE82" s="436" t="str">
        <f t="shared" si="24"/>
        <v/>
      </c>
      <c r="AF82" s="436" t="str">
        <f t="shared" si="25"/>
        <v/>
      </c>
      <c r="AG82" s="419" t="str">
        <f t="shared" si="26"/>
        <v/>
      </c>
      <c r="AH82" s="419" t="str">
        <f t="shared" si="27"/>
        <v/>
      </c>
      <c r="AI82" s="436" t="str">
        <f t="shared" si="28"/>
        <v/>
      </c>
      <c r="AJ82" s="436" t="str">
        <f t="shared" si="29"/>
        <v/>
      </c>
      <c r="AK82" s="436" t="str">
        <f t="shared" si="30"/>
        <v/>
      </c>
      <c r="AL82" s="436" t="str">
        <f t="shared" si="31"/>
        <v/>
      </c>
    </row>
    <row r="83" spans="2:38" x14ac:dyDescent="0.2">
      <c r="B83" s="429">
        <v>76</v>
      </c>
      <c r="C83" s="437"/>
      <c r="D83" s="437"/>
      <c r="E83" s="437"/>
      <c r="F83" s="446" t="str">
        <f t="shared" ref="F83:F103" si="32">IF(X83,D83/E83,"")</f>
        <v/>
      </c>
      <c r="G83" s="442" t="str">
        <f t="shared" ref="G83:G107" si="33">IF(X83,$K$11+$L$11*C83,"")</f>
        <v/>
      </c>
      <c r="H83" s="433"/>
      <c r="I83" s="433"/>
      <c r="J83" s="433"/>
      <c r="K83" s="433"/>
      <c r="W83" s="435"/>
      <c r="X83" s="416">
        <f t="shared" si="19"/>
        <v>0</v>
      </c>
      <c r="Y83" s="416" t="str">
        <f t="shared" si="20"/>
        <v/>
      </c>
      <c r="Z83" s="416" t="str">
        <f t="shared" si="20"/>
        <v/>
      </c>
      <c r="AA83" s="416" t="str">
        <f t="shared" si="20"/>
        <v/>
      </c>
      <c r="AB83" s="436" t="str">
        <f t="shared" si="21"/>
        <v/>
      </c>
      <c r="AC83" s="419" t="str">
        <f t="shared" si="22"/>
        <v/>
      </c>
      <c r="AD83" s="436" t="str">
        <f t="shared" si="23"/>
        <v/>
      </c>
      <c r="AE83" s="436" t="str">
        <f t="shared" si="24"/>
        <v/>
      </c>
      <c r="AF83" s="436" t="str">
        <f t="shared" si="25"/>
        <v/>
      </c>
      <c r="AG83" s="419" t="str">
        <f t="shared" si="26"/>
        <v/>
      </c>
      <c r="AH83" s="419" t="str">
        <f t="shared" si="27"/>
        <v/>
      </c>
      <c r="AI83" s="436" t="str">
        <f t="shared" si="28"/>
        <v/>
      </c>
      <c r="AJ83" s="436" t="str">
        <f t="shared" si="29"/>
        <v/>
      </c>
      <c r="AK83" s="436" t="str">
        <f t="shared" si="30"/>
        <v/>
      </c>
      <c r="AL83" s="436" t="str">
        <f t="shared" si="31"/>
        <v/>
      </c>
    </row>
    <row r="84" spans="2:38" x14ac:dyDescent="0.2">
      <c r="B84" s="429">
        <v>77</v>
      </c>
      <c r="C84" s="437"/>
      <c r="D84" s="437"/>
      <c r="E84" s="437"/>
      <c r="F84" s="446" t="str">
        <f t="shared" si="32"/>
        <v/>
      </c>
      <c r="G84" s="442" t="str">
        <f t="shared" si="33"/>
        <v/>
      </c>
      <c r="H84" s="433"/>
      <c r="I84" s="433"/>
      <c r="J84" s="433"/>
      <c r="K84" s="433"/>
      <c r="W84" s="435"/>
      <c r="X84" s="416">
        <f t="shared" si="19"/>
        <v>0</v>
      </c>
      <c r="Y84" s="416" t="str">
        <f t="shared" si="20"/>
        <v/>
      </c>
      <c r="Z84" s="416" t="str">
        <f t="shared" si="20"/>
        <v/>
      </c>
      <c r="AA84" s="416" t="str">
        <f t="shared" si="20"/>
        <v/>
      </c>
      <c r="AB84" s="436" t="str">
        <f t="shared" si="21"/>
        <v/>
      </c>
      <c r="AC84" s="419" t="str">
        <f t="shared" si="22"/>
        <v/>
      </c>
      <c r="AD84" s="436" t="str">
        <f t="shared" si="23"/>
        <v/>
      </c>
      <c r="AE84" s="436" t="str">
        <f t="shared" si="24"/>
        <v/>
      </c>
      <c r="AF84" s="436" t="str">
        <f t="shared" si="25"/>
        <v/>
      </c>
      <c r="AG84" s="419" t="str">
        <f t="shared" si="26"/>
        <v/>
      </c>
      <c r="AH84" s="419" t="str">
        <f t="shared" si="27"/>
        <v/>
      </c>
      <c r="AI84" s="436" t="str">
        <f t="shared" si="28"/>
        <v/>
      </c>
      <c r="AJ84" s="436" t="str">
        <f t="shared" si="29"/>
        <v/>
      </c>
      <c r="AK84" s="436" t="str">
        <f t="shared" si="30"/>
        <v/>
      </c>
      <c r="AL84" s="436" t="str">
        <f t="shared" si="31"/>
        <v/>
      </c>
    </row>
    <row r="85" spans="2:38" x14ac:dyDescent="0.2">
      <c r="B85" s="429">
        <v>78</v>
      </c>
      <c r="C85" s="437"/>
      <c r="D85" s="437"/>
      <c r="E85" s="437"/>
      <c r="F85" s="446" t="str">
        <f t="shared" si="32"/>
        <v/>
      </c>
      <c r="G85" s="442" t="str">
        <f t="shared" si="33"/>
        <v/>
      </c>
      <c r="H85" s="433"/>
      <c r="I85" s="433"/>
      <c r="J85" s="433"/>
      <c r="K85" s="433"/>
      <c r="W85" s="435"/>
      <c r="X85" s="416">
        <f t="shared" si="19"/>
        <v>0</v>
      </c>
      <c r="Y85" s="416" t="str">
        <f t="shared" si="20"/>
        <v/>
      </c>
      <c r="Z85" s="416" t="str">
        <f t="shared" si="20"/>
        <v/>
      </c>
      <c r="AA85" s="416" t="str">
        <f t="shared" si="20"/>
        <v/>
      </c>
      <c r="AB85" s="436" t="str">
        <f t="shared" si="21"/>
        <v/>
      </c>
      <c r="AC85" s="419" t="str">
        <f t="shared" si="22"/>
        <v/>
      </c>
      <c r="AD85" s="436" t="str">
        <f t="shared" si="23"/>
        <v/>
      </c>
      <c r="AE85" s="436" t="str">
        <f t="shared" si="24"/>
        <v/>
      </c>
      <c r="AF85" s="436" t="str">
        <f t="shared" si="25"/>
        <v/>
      </c>
      <c r="AG85" s="419" t="str">
        <f t="shared" si="26"/>
        <v/>
      </c>
      <c r="AH85" s="419" t="str">
        <f t="shared" si="27"/>
        <v/>
      </c>
      <c r="AI85" s="436" t="str">
        <f t="shared" si="28"/>
        <v/>
      </c>
      <c r="AJ85" s="436" t="str">
        <f t="shared" si="29"/>
        <v/>
      </c>
      <c r="AK85" s="436" t="str">
        <f t="shared" si="30"/>
        <v/>
      </c>
      <c r="AL85" s="436" t="str">
        <f t="shared" si="31"/>
        <v/>
      </c>
    </row>
    <row r="86" spans="2:38" x14ac:dyDescent="0.2">
      <c r="B86" s="429">
        <v>79</v>
      </c>
      <c r="C86" s="437"/>
      <c r="D86" s="437"/>
      <c r="E86" s="437"/>
      <c r="F86" s="446" t="str">
        <f t="shared" si="32"/>
        <v/>
      </c>
      <c r="G86" s="442" t="str">
        <f t="shared" si="33"/>
        <v/>
      </c>
      <c r="H86" s="433"/>
      <c r="I86" s="433"/>
      <c r="J86" s="433"/>
      <c r="K86" s="433"/>
      <c r="W86" s="435"/>
      <c r="X86" s="416">
        <f t="shared" si="19"/>
        <v>0</v>
      </c>
      <c r="Y86" s="416" t="str">
        <f t="shared" si="20"/>
        <v/>
      </c>
      <c r="Z86" s="416" t="str">
        <f t="shared" si="20"/>
        <v/>
      </c>
      <c r="AA86" s="416" t="str">
        <f t="shared" si="20"/>
        <v/>
      </c>
      <c r="AB86" s="436" t="str">
        <f t="shared" si="21"/>
        <v/>
      </c>
      <c r="AC86" s="419" t="str">
        <f t="shared" si="22"/>
        <v/>
      </c>
      <c r="AD86" s="436" t="str">
        <f t="shared" si="23"/>
        <v/>
      </c>
      <c r="AE86" s="436" t="str">
        <f t="shared" si="24"/>
        <v/>
      </c>
      <c r="AF86" s="436" t="str">
        <f t="shared" si="25"/>
        <v/>
      </c>
      <c r="AG86" s="419" t="str">
        <f t="shared" si="26"/>
        <v/>
      </c>
      <c r="AH86" s="419" t="str">
        <f t="shared" si="27"/>
        <v/>
      </c>
      <c r="AI86" s="436" t="str">
        <f t="shared" si="28"/>
        <v/>
      </c>
      <c r="AJ86" s="436" t="str">
        <f t="shared" si="29"/>
        <v/>
      </c>
      <c r="AK86" s="436" t="str">
        <f t="shared" si="30"/>
        <v/>
      </c>
      <c r="AL86" s="436" t="str">
        <f t="shared" si="31"/>
        <v/>
      </c>
    </row>
    <row r="87" spans="2:38" x14ac:dyDescent="0.2">
      <c r="B87" s="429">
        <v>80</v>
      </c>
      <c r="C87" s="437"/>
      <c r="D87" s="437"/>
      <c r="E87" s="437"/>
      <c r="F87" s="446" t="str">
        <f t="shared" si="32"/>
        <v/>
      </c>
      <c r="G87" s="442" t="str">
        <f t="shared" si="33"/>
        <v/>
      </c>
      <c r="H87" s="433"/>
      <c r="I87" s="433"/>
      <c r="J87" s="433"/>
      <c r="K87" s="433"/>
      <c r="W87" s="435"/>
      <c r="X87" s="416">
        <f t="shared" si="19"/>
        <v>0</v>
      </c>
      <c r="Y87" s="416" t="str">
        <f t="shared" si="20"/>
        <v/>
      </c>
      <c r="Z87" s="416" t="str">
        <f t="shared" si="20"/>
        <v/>
      </c>
      <c r="AA87" s="416" t="str">
        <f t="shared" si="20"/>
        <v/>
      </c>
      <c r="AB87" s="436" t="str">
        <f t="shared" si="21"/>
        <v/>
      </c>
      <c r="AC87" s="419" t="str">
        <f t="shared" si="22"/>
        <v/>
      </c>
      <c r="AD87" s="436" t="str">
        <f t="shared" si="23"/>
        <v/>
      </c>
      <c r="AE87" s="436" t="str">
        <f t="shared" si="24"/>
        <v/>
      </c>
      <c r="AF87" s="436" t="str">
        <f t="shared" si="25"/>
        <v/>
      </c>
      <c r="AG87" s="419" t="str">
        <f t="shared" si="26"/>
        <v/>
      </c>
      <c r="AH87" s="419" t="str">
        <f t="shared" si="27"/>
        <v/>
      </c>
      <c r="AI87" s="436" t="str">
        <f t="shared" si="28"/>
        <v/>
      </c>
      <c r="AJ87" s="436" t="str">
        <f t="shared" si="29"/>
        <v/>
      </c>
      <c r="AK87" s="436" t="str">
        <f t="shared" si="30"/>
        <v/>
      </c>
      <c r="AL87" s="436" t="str">
        <f t="shared" si="31"/>
        <v/>
      </c>
    </row>
    <row r="88" spans="2:38" x14ac:dyDescent="0.2">
      <c r="B88" s="429">
        <v>81</v>
      </c>
      <c r="C88" s="437"/>
      <c r="D88" s="437"/>
      <c r="E88" s="437"/>
      <c r="F88" s="446" t="str">
        <f t="shared" si="32"/>
        <v/>
      </c>
      <c r="G88" s="442" t="str">
        <f t="shared" si="33"/>
        <v/>
      </c>
      <c r="H88" s="433"/>
      <c r="I88" s="433"/>
      <c r="J88" s="433"/>
      <c r="K88" s="433"/>
      <c r="W88" s="435"/>
      <c r="X88" s="416">
        <f t="shared" si="19"/>
        <v>0</v>
      </c>
      <c r="Y88" s="416" t="str">
        <f t="shared" si="20"/>
        <v/>
      </c>
      <c r="Z88" s="416" t="str">
        <f t="shared" si="20"/>
        <v/>
      </c>
      <c r="AA88" s="416" t="str">
        <f t="shared" si="20"/>
        <v/>
      </c>
      <c r="AB88" s="436" t="str">
        <f t="shared" si="21"/>
        <v/>
      </c>
      <c r="AC88" s="419" t="str">
        <f t="shared" si="22"/>
        <v/>
      </c>
      <c r="AD88" s="436" t="str">
        <f t="shared" si="23"/>
        <v/>
      </c>
      <c r="AE88" s="436" t="str">
        <f t="shared" si="24"/>
        <v/>
      </c>
      <c r="AF88" s="436" t="str">
        <f t="shared" si="25"/>
        <v/>
      </c>
      <c r="AG88" s="419" t="str">
        <f t="shared" si="26"/>
        <v/>
      </c>
      <c r="AH88" s="419" t="str">
        <f t="shared" si="27"/>
        <v/>
      </c>
      <c r="AI88" s="436" t="str">
        <f t="shared" si="28"/>
        <v/>
      </c>
      <c r="AJ88" s="436" t="str">
        <f t="shared" si="29"/>
        <v/>
      </c>
      <c r="AK88" s="436" t="str">
        <f t="shared" si="30"/>
        <v/>
      </c>
      <c r="AL88" s="436" t="str">
        <f t="shared" si="31"/>
        <v/>
      </c>
    </row>
    <row r="89" spans="2:38" x14ac:dyDescent="0.2">
      <c r="B89" s="429">
        <v>82</v>
      </c>
      <c r="C89" s="437"/>
      <c r="D89" s="437"/>
      <c r="E89" s="437"/>
      <c r="F89" s="446" t="str">
        <f t="shared" si="32"/>
        <v/>
      </c>
      <c r="G89" s="442" t="str">
        <f t="shared" si="33"/>
        <v/>
      </c>
      <c r="H89" s="433"/>
      <c r="I89" s="433"/>
      <c r="J89" s="433"/>
      <c r="K89" s="433"/>
      <c r="W89" s="435"/>
      <c r="X89" s="416">
        <f t="shared" si="19"/>
        <v>0</v>
      </c>
      <c r="Y89" s="416" t="str">
        <f t="shared" si="20"/>
        <v/>
      </c>
      <c r="Z89" s="416" t="str">
        <f t="shared" si="20"/>
        <v/>
      </c>
      <c r="AA89" s="416" t="str">
        <f t="shared" si="20"/>
        <v/>
      </c>
      <c r="AB89" s="436" t="str">
        <f t="shared" si="21"/>
        <v/>
      </c>
      <c r="AC89" s="419" t="str">
        <f t="shared" si="22"/>
        <v/>
      </c>
      <c r="AD89" s="436" t="str">
        <f t="shared" si="23"/>
        <v/>
      </c>
      <c r="AE89" s="436" t="str">
        <f t="shared" si="24"/>
        <v/>
      </c>
      <c r="AF89" s="436" t="str">
        <f t="shared" si="25"/>
        <v/>
      </c>
      <c r="AG89" s="419" t="str">
        <f t="shared" si="26"/>
        <v/>
      </c>
      <c r="AH89" s="419" t="str">
        <f t="shared" si="27"/>
        <v/>
      </c>
      <c r="AI89" s="436" t="str">
        <f t="shared" si="28"/>
        <v/>
      </c>
      <c r="AJ89" s="436" t="str">
        <f t="shared" si="29"/>
        <v/>
      </c>
      <c r="AK89" s="436" t="str">
        <f t="shared" si="30"/>
        <v/>
      </c>
      <c r="AL89" s="436" t="str">
        <f t="shared" si="31"/>
        <v/>
      </c>
    </row>
    <row r="90" spans="2:38" x14ac:dyDescent="0.2">
      <c r="B90" s="429">
        <v>83</v>
      </c>
      <c r="C90" s="437"/>
      <c r="D90" s="437"/>
      <c r="E90" s="437"/>
      <c r="F90" s="446" t="str">
        <f t="shared" si="32"/>
        <v/>
      </c>
      <c r="G90" s="442" t="str">
        <f t="shared" si="33"/>
        <v/>
      </c>
      <c r="H90" s="433"/>
      <c r="I90" s="433"/>
      <c r="J90" s="433"/>
      <c r="K90" s="433"/>
      <c r="W90" s="435"/>
      <c r="X90" s="416">
        <f t="shared" si="19"/>
        <v>0</v>
      </c>
      <c r="Y90" s="416" t="str">
        <f t="shared" si="20"/>
        <v/>
      </c>
      <c r="Z90" s="416" t="str">
        <f t="shared" si="20"/>
        <v/>
      </c>
      <c r="AA90" s="416" t="str">
        <f t="shared" si="20"/>
        <v/>
      </c>
      <c r="AB90" s="436" t="str">
        <f t="shared" si="21"/>
        <v/>
      </c>
      <c r="AC90" s="419" t="str">
        <f t="shared" si="22"/>
        <v/>
      </c>
      <c r="AD90" s="436" t="str">
        <f t="shared" si="23"/>
        <v/>
      </c>
      <c r="AE90" s="436" t="str">
        <f t="shared" si="24"/>
        <v/>
      </c>
      <c r="AF90" s="436" t="str">
        <f t="shared" si="25"/>
        <v/>
      </c>
      <c r="AG90" s="419" t="str">
        <f t="shared" si="26"/>
        <v/>
      </c>
      <c r="AH90" s="419" t="str">
        <f t="shared" si="27"/>
        <v/>
      </c>
      <c r="AI90" s="436" t="str">
        <f t="shared" si="28"/>
        <v/>
      </c>
      <c r="AJ90" s="436" t="str">
        <f t="shared" si="29"/>
        <v/>
      </c>
      <c r="AK90" s="436" t="str">
        <f t="shared" si="30"/>
        <v/>
      </c>
      <c r="AL90" s="436" t="str">
        <f t="shared" si="31"/>
        <v/>
      </c>
    </row>
    <row r="91" spans="2:38" x14ac:dyDescent="0.2">
      <c r="B91" s="429">
        <v>84</v>
      </c>
      <c r="C91" s="437"/>
      <c r="D91" s="437"/>
      <c r="E91" s="437"/>
      <c r="F91" s="446" t="str">
        <f t="shared" si="32"/>
        <v/>
      </c>
      <c r="G91" s="442" t="str">
        <f t="shared" si="33"/>
        <v/>
      </c>
      <c r="H91" s="433"/>
      <c r="I91" s="433"/>
      <c r="J91" s="433"/>
      <c r="K91" s="433"/>
      <c r="W91" s="435"/>
      <c r="X91" s="416">
        <f t="shared" si="19"/>
        <v>0</v>
      </c>
      <c r="Y91" s="416" t="str">
        <f t="shared" si="20"/>
        <v/>
      </c>
      <c r="Z91" s="416" t="str">
        <f t="shared" si="20"/>
        <v/>
      </c>
      <c r="AA91" s="416" t="str">
        <f t="shared" si="20"/>
        <v/>
      </c>
      <c r="AB91" s="436" t="str">
        <f t="shared" si="21"/>
        <v/>
      </c>
      <c r="AC91" s="419" t="str">
        <f t="shared" si="22"/>
        <v/>
      </c>
      <c r="AD91" s="436" t="str">
        <f t="shared" si="23"/>
        <v/>
      </c>
      <c r="AE91" s="436" t="str">
        <f t="shared" si="24"/>
        <v/>
      </c>
      <c r="AF91" s="436" t="str">
        <f t="shared" si="25"/>
        <v/>
      </c>
      <c r="AG91" s="419" t="str">
        <f t="shared" si="26"/>
        <v/>
      </c>
      <c r="AH91" s="419" t="str">
        <f t="shared" si="27"/>
        <v/>
      </c>
      <c r="AI91" s="436" t="str">
        <f t="shared" si="28"/>
        <v/>
      </c>
      <c r="AJ91" s="436" t="str">
        <f t="shared" si="29"/>
        <v/>
      </c>
      <c r="AK91" s="436" t="str">
        <f t="shared" si="30"/>
        <v/>
      </c>
      <c r="AL91" s="436" t="str">
        <f t="shared" si="31"/>
        <v/>
      </c>
    </row>
    <row r="92" spans="2:38" x14ac:dyDescent="0.2">
      <c r="B92" s="429">
        <v>85</v>
      </c>
      <c r="C92" s="437"/>
      <c r="D92" s="437"/>
      <c r="E92" s="437"/>
      <c r="F92" s="446" t="str">
        <f t="shared" si="32"/>
        <v/>
      </c>
      <c r="G92" s="442" t="str">
        <f t="shared" si="33"/>
        <v/>
      </c>
      <c r="H92" s="433"/>
      <c r="I92" s="433"/>
      <c r="J92" s="433"/>
      <c r="K92" s="433"/>
      <c r="W92" s="435"/>
      <c r="X92" s="416">
        <f t="shared" si="19"/>
        <v>0</v>
      </c>
      <c r="Y92" s="416" t="str">
        <f t="shared" si="20"/>
        <v/>
      </c>
      <c r="Z92" s="416" t="str">
        <f t="shared" si="20"/>
        <v/>
      </c>
      <c r="AA92" s="416" t="str">
        <f t="shared" si="20"/>
        <v/>
      </c>
      <c r="AB92" s="436" t="str">
        <f t="shared" si="21"/>
        <v/>
      </c>
      <c r="AC92" s="419" t="str">
        <f t="shared" si="22"/>
        <v/>
      </c>
      <c r="AD92" s="436" t="str">
        <f t="shared" si="23"/>
        <v/>
      </c>
      <c r="AE92" s="436" t="str">
        <f t="shared" si="24"/>
        <v/>
      </c>
      <c r="AF92" s="436" t="str">
        <f t="shared" si="25"/>
        <v/>
      </c>
      <c r="AG92" s="419" t="str">
        <f t="shared" si="26"/>
        <v/>
      </c>
      <c r="AH92" s="419" t="str">
        <f t="shared" si="27"/>
        <v/>
      </c>
      <c r="AI92" s="436" t="str">
        <f t="shared" si="28"/>
        <v/>
      </c>
      <c r="AJ92" s="436" t="str">
        <f t="shared" si="29"/>
        <v/>
      </c>
      <c r="AK92" s="436" t="str">
        <f t="shared" si="30"/>
        <v/>
      </c>
      <c r="AL92" s="436" t="str">
        <f t="shared" si="31"/>
        <v/>
      </c>
    </row>
    <row r="93" spans="2:38" x14ac:dyDescent="0.2">
      <c r="B93" s="429">
        <v>86</v>
      </c>
      <c r="C93" s="437"/>
      <c r="D93" s="437"/>
      <c r="E93" s="437"/>
      <c r="F93" s="446" t="str">
        <f t="shared" si="32"/>
        <v/>
      </c>
      <c r="G93" s="442" t="str">
        <f t="shared" si="33"/>
        <v/>
      </c>
      <c r="H93" s="433"/>
      <c r="I93" s="433"/>
      <c r="J93" s="433"/>
      <c r="K93" s="433"/>
      <c r="W93" s="435"/>
      <c r="X93" s="416">
        <f t="shared" si="19"/>
        <v>0</v>
      </c>
      <c r="Y93" s="416" t="str">
        <f t="shared" si="20"/>
        <v/>
      </c>
      <c r="Z93" s="416" t="str">
        <f t="shared" si="20"/>
        <v/>
      </c>
      <c r="AA93" s="416" t="str">
        <f t="shared" si="20"/>
        <v/>
      </c>
      <c r="AB93" s="436" t="str">
        <f t="shared" si="21"/>
        <v/>
      </c>
      <c r="AC93" s="419" t="str">
        <f t="shared" si="22"/>
        <v/>
      </c>
      <c r="AD93" s="436" t="str">
        <f t="shared" si="23"/>
        <v/>
      </c>
      <c r="AE93" s="436" t="str">
        <f t="shared" si="24"/>
        <v/>
      </c>
      <c r="AF93" s="436" t="str">
        <f t="shared" si="25"/>
        <v/>
      </c>
      <c r="AG93" s="419" t="str">
        <f t="shared" si="26"/>
        <v/>
      </c>
      <c r="AH93" s="419" t="str">
        <f t="shared" si="27"/>
        <v/>
      </c>
      <c r="AI93" s="436" t="str">
        <f t="shared" si="28"/>
        <v/>
      </c>
      <c r="AJ93" s="436" t="str">
        <f t="shared" si="29"/>
        <v/>
      </c>
      <c r="AK93" s="436" t="str">
        <f t="shared" si="30"/>
        <v/>
      </c>
      <c r="AL93" s="436" t="str">
        <f t="shared" si="31"/>
        <v/>
      </c>
    </row>
    <row r="94" spans="2:38" x14ac:dyDescent="0.2">
      <c r="B94" s="429">
        <v>87</v>
      </c>
      <c r="C94" s="437"/>
      <c r="D94" s="437"/>
      <c r="E94" s="437"/>
      <c r="F94" s="446" t="str">
        <f t="shared" si="32"/>
        <v/>
      </c>
      <c r="G94" s="442" t="str">
        <f t="shared" si="33"/>
        <v/>
      </c>
      <c r="H94" s="433"/>
      <c r="I94" s="433"/>
      <c r="J94" s="433"/>
      <c r="K94" s="433"/>
      <c r="W94" s="435"/>
      <c r="X94" s="416">
        <f t="shared" si="19"/>
        <v>0</v>
      </c>
      <c r="Y94" s="416" t="str">
        <f t="shared" si="20"/>
        <v/>
      </c>
      <c r="Z94" s="416" t="str">
        <f t="shared" si="20"/>
        <v/>
      </c>
      <c r="AA94" s="416" t="str">
        <f t="shared" si="20"/>
        <v/>
      </c>
      <c r="AB94" s="436" t="str">
        <f t="shared" si="21"/>
        <v/>
      </c>
      <c r="AC94" s="419" t="str">
        <f t="shared" si="22"/>
        <v/>
      </c>
      <c r="AD94" s="436" t="str">
        <f t="shared" si="23"/>
        <v/>
      </c>
      <c r="AE94" s="436" t="str">
        <f t="shared" si="24"/>
        <v/>
      </c>
      <c r="AF94" s="436" t="str">
        <f t="shared" si="25"/>
        <v/>
      </c>
      <c r="AG94" s="419" t="str">
        <f t="shared" si="26"/>
        <v/>
      </c>
      <c r="AH94" s="419" t="str">
        <f t="shared" si="27"/>
        <v/>
      </c>
      <c r="AI94" s="436" t="str">
        <f t="shared" si="28"/>
        <v/>
      </c>
      <c r="AJ94" s="436" t="str">
        <f t="shared" si="29"/>
        <v/>
      </c>
      <c r="AK94" s="436" t="str">
        <f t="shared" si="30"/>
        <v/>
      </c>
      <c r="AL94" s="436" t="str">
        <f t="shared" si="31"/>
        <v/>
      </c>
    </row>
    <row r="95" spans="2:38" x14ac:dyDescent="0.2">
      <c r="B95" s="429">
        <v>88</v>
      </c>
      <c r="C95" s="437"/>
      <c r="D95" s="437"/>
      <c r="E95" s="437"/>
      <c r="F95" s="446" t="str">
        <f t="shared" si="32"/>
        <v/>
      </c>
      <c r="G95" s="442" t="str">
        <f t="shared" si="33"/>
        <v/>
      </c>
      <c r="H95" s="433"/>
      <c r="I95" s="433"/>
      <c r="J95" s="433"/>
      <c r="K95" s="433"/>
      <c r="W95" s="435"/>
      <c r="X95" s="416">
        <f t="shared" si="19"/>
        <v>0</v>
      </c>
      <c r="Y95" s="416" t="str">
        <f t="shared" si="20"/>
        <v/>
      </c>
      <c r="Z95" s="416" t="str">
        <f t="shared" si="20"/>
        <v/>
      </c>
      <c r="AA95" s="416" t="str">
        <f t="shared" si="20"/>
        <v/>
      </c>
      <c r="AB95" s="436" t="str">
        <f t="shared" si="21"/>
        <v/>
      </c>
      <c r="AC95" s="419" t="str">
        <f t="shared" si="22"/>
        <v/>
      </c>
      <c r="AD95" s="436" t="str">
        <f t="shared" si="23"/>
        <v/>
      </c>
      <c r="AE95" s="436" t="str">
        <f t="shared" si="24"/>
        <v/>
      </c>
      <c r="AF95" s="436" t="str">
        <f t="shared" si="25"/>
        <v/>
      </c>
      <c r="AG95" s="419" t="str">
        <f t="shared" si="26"/>
        <v/>
      </c>
      <c r="AH95" s="419" t="str">
        <f t="shared" si="27"/>
        <v/>
      </c>
      <c r="AI95" s="436" t="str">
        <f t="shared" si="28"/>
        <v/>
      </c>
      <c r="AJ95" s="436" t="str">
        <f t="shared" si="29"/>
        <v/>
      </c>
      <c r="AK95" s="436" t="str">
        <f t="shared" si="30"/>
        <v/>
      </c>
      <c r="AL95" s="436" t="str">
        <f t="shared" si="31"/>
        <v/>
      </c>
    </row>
    <row r="96" spans="2:38" x14ac:dyDescent="0.2">
      <c r="B96" s="429">
        <v>89</v>
      </c>
      <c r="C96" s="437"/>
      <c r="D96" s="437"/>
      <c r="E96" s="437"/>
      <c r="F96" s="446" t="str">
        <f t="shared" si="32"/>
        <v/>
      </c>
      <c r="G96" s="442" t="str">
        <f t="shared" si="33"/>
        <v/>
      </c>
      <c r="H96" s="433"/>
      <c r="I96" s="433"/>
      <c r="J96" s="433"/>
      <c r="K96" s="433"/>
      <c r="W96" s="435"/>
      <c r="X96" s="416">
        <f t="shared" si="19"/>
        <v>0</v>
      </c>
      <c r="Y96" s="416" t="str">
        <f t="shared" si="20"/>
        <v/>
      </c>
      <c r="Z96" s="416" t="str">
        <f t="shared" si="20"/>
        <v/>
      </c>
      <c r="AA96" s="416" t="str">
        <f t="shared" si="20"/>
        <v/>
      </c>
      <c r="AB96" s="436" t="str">
        <f t="shared" si="21"/>
        <v/>
      </c>
      <c r="AC96" s="419" t="str">
        <f t="shared" si="22"/>
        <v/>
      </c>
      <c r="AD96" s="436" t="str">
        <f t="shared" si="23"/>
        <v/>
      </c>
      <c r="AE96" s="436" t="str">
        <f t="shared" si="24"/>
        <v/>
      </c>
      <c r="AF96" s="436" t="str">
        <f t="shared" si="25"/>
        <v/>
      </c>
      <c r="AG96" s="419" t="str">
        <f t="shared" si="26"/>
        <v/>
      </c>
      <c r="AH96" s="419" t="str">
        <f t="shared" si="27"/>
        <v/>
      </c>
      <c r="AI96" s="436" t="str">
        <f t="shared" si="28"/>
        <v/>
      </c>
      <c r="AJ96" s="436" t="str">
        <f t="shared" si="29"/>
        <v/>
      </c>
      <c r="AK96" s="436" t="str">
        <f t="shared" si="30"/>
        <v/>
      </c>
      <c r="AL96" s="436" t="str">
        <f t="shared" si="31"/>
        <v/>
      </c>
    </row>
    <row r="97" spans="2:41" x14ac:dyDescent="0.2">
      <c r="B97" s="429">
        <v>90</v>
      </c>
      <c r="C97" s="437"/>
      <c r="D97" s="437"/>
      <c r="E97" s="437"/>
      <c r="F97" s="446" t="str">
        <f t="shared" si="32"/>
        <v/>
      </c>
      <c r="G97" s="442" t="str">
        <f t="shared" si="33"/>
        <v/>
      </c>
      <c r="H97" s="433"/>
      <c r="I97" s="433"/>
      <c r="J97" s="433"/>
      <c r="K97" s="433"/>
      <c r="W97" s="435"/>
      <c r="X97" s="416">
        <f t="shared" si="19"/>
        <v>0</v>
      </c>
      <c r="Y97" s="416" t="str">
        <f t="shared" si="20"/>
        <v/>
      </c>
      <c r="Z97" s="416" t="str">
        <f t="shared" si="20"/>
        <v/>
      </c>
      <c r="AA97" s="416" t="str">
        <f t="shared" si="20"/>
        <v/>
      </c>
      <c r="AB97" s="436" t="str">
        <f t="shared" si="21"/>
        <v/>
      </c>
      <c r="AC97" s="419" t="str">
        <f t="shared" si="22"/>
        <v/>
      </c>
      <c r="AD97" s="436" t="str">
        <f t="shared" si="23"/>
        <v/>
      </c>
      <c r="AE97" s="436" t="str">
        <f t="shared" si="24"/>
        <v/>
      </c>
      <c r="AF97" s="436" t="str">
        <f t="shared" si="25"/>
        <v/>
      </c>
      <c r="AG97" s="419" t="str">
        <f t="shared" si="26"/>
        <v/>
      </c>
      <c r="AH97" s="419" t="str">
        <f t="shared" si="27"/>
        <v/>
      </c>
      <c r="AI97" s="436" t="str">
        <f t="shared" si="28"/>
        <v/>
      </c>
      <c r="AJ97" s="436" t="str">
        <f t="shared" si="29"/>
        <v/>
      </c>
      <c r="AK97" s="436" t="str">
        <f t="shared" si="30"/>
        <v/>
      </c>
      <c r="AL97" s="436" t="str">
        <f t="shared" si="31"/>
        <v/>
      </c>
    </row>
    <row r="98" spans="2:41" x14ac:dyDescent="0.2">
      <c r="B98" s="429">
        <v>91</v>
      </c>
      <c r="C98" s="437"/>
      <c r="D98" s="437"/>
      <c r="E98" s="437"/>
      <c r="F98" s="446" t="str">
        <f t="shared" si="32"/>
        <v/>
      </c>
      <c r="G98" s="442" t="str">
        <f t="shared" si="33"/>
        <v/>
      </c>
      <c r="H98" s="433"/>
      <c r="I98" s="433"/>
      <c r="J98" s="433"/>
      <c r="K98" s="433"/>
      <c r="W98" s="435"/>
      <c r="X98" s="416">
        <f t="shared" si="19"/>
        <v>0</v>
      </c>
      <c r="Y98" s="416" t="str">
        <f t="shared" si="20"/>
        <v/>
      </c>
      <c r="Z98" s="416" t="str">
        <f t="shared" si="20"/>
        <v/>
      </c>
      <c r="AA98" s="416" t="str">
        <f t="shared" si="20"/>
        <v/>
      </c>
      <c r="AB98" s="436" t="str">
        <f t="shared" si="21"/>
        <v/>
      </c>
      <c r="AC98" s="419" t="str">
        <f t="shared" si="22"/>
        <v/>
      </c>
      <c r="AD98" s="436" t="str">
        <f t="shared" si="23"/>
        <v/>
      </c>
      <c r="AE98" s="436" t="str">
        <f t="shared" si="24"/>
        <v/>
      </c>
      <c r="AF98" s="436" t="str">
        <f t="shared" si="25"/>
        <v/>
      </c>
      <c r="AG98" s="419" t="str">
        <f t="shared" si="26"/>
        <v/>
      </c>
      <c r="AH98" s="419" t="str">
        <f t="shared" si="27"/>
        <v/>
      </c>
      <c r="AI98" s="436" t="str">
        <f t="shared" si="28"/>
        <v/>
      </c>
      <c r="AJ98" s="436" t="str">
        <f t="shared" si="29"/>
        <v/>
      </c>
      <c r="AK98" s="436" t="str">
        <f t="shared" si="30"/>
        <v/>
      </c>
      <c r="AL98" s="436" t="str">
        <f t="shared" si="31"/>
        <v/>
      </c>
    </row>
    <row r="99" spans="2:41" x14ac:dyDescent="0.2">
      <c r="B99" s="429">
        <v>92</v>
      </c>
      <c r="C99" s="437"/>
      <c r="D99" s="437"/>
      <c r="E99" s="437"/>
      <c r="F99" s="446" t="str">
        <f t="shared" si="32"/>
        <v/>
      </c>
      <c r="G99" s="442" t="str">
        <f t="shared" si="33"/>
        <v/>
      </c>
      <c r="H99" s="433"/>
      <c r="I99" s="433"/>
      <c r="J99" s="433"/>
      <c r="K99" s="433"/>
      <c r="W99" s="435"/>
      <c r="X99" s="416">
        <f t="shared" si="19"/>
        <v>0</v>
      </c>
      <c r="Y99" s="416" t="str">
        <f t="shared" si="20"/>
        <v/>
      </c>
      <c r="Z99" s="416" t="str">
        <f t="shared" si="20"/>
        <v/>
      </c>
      <c r="AA99" s="416" t="str">
        <f t="shared" si="20"/>
        <v/>
      </c>
      <c r="AB99" s="436" t="str">
        <f t="shared" si="21"/>
        <v/>
      </c>
      <c r="AC99" s="419" t="str">
        <f t="shared" si="22"/>
        <v/>
      </c>
      <c r="AD99" s="436" t="str">
        <f t="shared" si="23"/>
        <v/>
      </c>
      <c r="AE99" s="436" t="str">
        <f t="shared" si="24"/>
        <v/>
      </c>
      <c r="AF99" s="436" t="str">
        <f t="shared" si="25"/>
        <v/>
      </c>
      <c r="AG99" s="419" t="str">
        <f t="shared" si="26"/>
        <v/>
      </c>
      <c r="AH99" s="419" t="str">
        <f t="shared" si="27"/>
        <v/>
      </c>
      <c r="AI99" s="436" t="str">
        <f t="shared" si="28"/>
        <v/>
      </c>
      <c r="AJ99" s="436" t="str">
        <f t="shared" si="29"/>
        <v/>
      </c>
      <c r="AK99" s="436" t="str">
        <f t="shared" si="30"/>
        <v/>
      </c>
      <c r="AL99" s="436" t="str">
        <f t="shared" si="31"/>
        <v/>
      </c>
    </row>
    <row r="100" spans="2:41" x14ac:dyDescent="0.2">
      <c r="B100" s="429">
        <v>93</v>
      </c>
      <c r="C100" s="437"/>
      <c r="D100" s="437"/>
      <c r="E100" s="437"/>
      <c r="F100" s="446" t="str">
        <f t="shared" si="32"/>
        <v/>
      </c>
      <c r="G100" s="442" t="str">
        <f t="shared" si="33"/>
        <v/>
      </c>
      <c r="H100" s="433"/>
      <c r="I100" s="433"/>
      <c r="J100" s="433"/>
      <c r="K100" s="433"/>
      <c r="W100" s="435"/>
      <c r="X100" s="416">
        <f t="shared" si="19"/>
        <v>0</v>
      </c>
      <c r="Y100" s="416" t="str">
        <f t="shared" si="20"/>
        <v/>
      </c>
      <c r="Z100" s="416" t="str">
        <f t="shared" si="20"/>
        <v/>
      </c>
      <c r="AA100" s="416" t="str">
        <f t="shared" si="20"/>
        <v/>
      </c>
      <c r="AB100" s="436" t="str">
        <f t="shared" si="21"/>
        <v/>
      </c>
      <c r="AC100" s="419" t="str">
        <f t="shared" si="22"/>
        <v/>
      </c>
      <c r="AD100" s="436" t="str">
        <f t="shared" si="23"/>
        <v/>
      </c>
      <c r="AE100" s="436" t="str">
        <f t="shared" si="24"/>
        <v/>
      </c>
      <c r="AF100" s="436" t="str">
        <f t="shared" si="25"/>
        <v/>
      </c>
      <c r="AG100" s="419" t="str">
        <f t="shared" si="26"/>
        <v/>
      </c>
      <c r="AH100" s="419" t="str">
        <f t="shared" si="27"/>
        <v/>
      </c>
      <c r="AI100" s="436" t="str">
        <f t="shared" si="28"/>
        <v/>
      </c>
      <c r="AJ100" s="436" t="str">
        <f t="shared" si="29"/>
        <v/>
      </c>
      <c r="AK100" s="436" t="str">
        <f t="shared" si="30"/>
        <v/>
      </c>
      <c r="AL100" s="436" t="str">
        <f t="shared" si="31"/>
        <v/>
      </c>
    </row>
    <row r="101" spans="2:41" x14ac:dyDescent="0.2">
      <c r="B101" s="429">
        <v>94</v>
      </c>
      <c r="C101" s="437"/>
      <c r="D101" s="437"/>
      <c r="E101" s="437"/>
      <c r="F101" s="446" t="str">
        <f t="shared" si="32"/>
        <v/>
      </c>
      <c r="G101" s="442" t="str">
        <f t="shared" si="33"/>
        <v/>
      </c>
      <c r="H101" s="433"/>
      <c r="I101" s="433"/>
      <c r="J101" s="433"/>
      <c r="K101" s="433"/>
      <c r="W101" s="435"/>
      <c r="X101" s="416">
        <f t="shared" si="19"/>
        <v>0</v>
      </c>
      <c r="Y101" s="416" t="str">
        <f t="shared" si="20"/>
        <v/>
      </c>
      <c r="Z101" s="416" t="str">
        <f t="shared" si="20"/>
        <v/>
      </c>
      <c r="AA101" s="416" t="str">
        <f t="shared" si="20"/>
        <v/>
      </c>
      <c r="AB101" s="436" t="str">
        <f t="shared" si="21"/>
        <v/>
      </c>
      <c r="AC101" s="419" t="str">
        <f t="shared" si="22"/>
        <v/>
      </c>
      <c r="AD101" s="436" t="str">
        <f t="shared" si="23"/>
        <v/>
      </c>
      <c r="AE101" s="436" t="str">
        <f t="shared" si="24"/>
        <v/>
      </c>
      <c r="AF101" s="436" t="str">
        <f t="shared" si="25"/>
        <v/>
      </c>
      <c r="AG101" s="419" t="str">
        <f t="shared" si="26"/>
        <v/>
      </c>
      <c r="AH101" s="419" t="str">
        <f t="shared" si="27"/>
        <v/>
      </c>
      <c r="AI101" s="436" t="str">
        <f t="shared" si="28"/>
        <v/>
      </c>
      <c r="AJ101" s="436" t="str">
        <f t="shared" si="29"/>
        <v/>
      </c>
      <c r="AK101" s="436" t="str">
        <f t="shared" si="30"/>
        <v/>
      </c>
      <c r="AL101" s="436" t="str">
        <f t="shared" si="31"/>
        <v/>
      </c>
    </row>
    <row r="102" spans="2:41" x14ac:dyDescent="0.2">
      <c r="B102" s="429">
        <v>95</v>
      </c>
      <c r="C102" s="437"/>
      <c r="D102" s="437"/>
      <c r="E102" s="437"/>
      <c r="F102" s="446" t="str">
        <f t="shared" si="32"/>
        <v/>
      </c>
      <c r="G102" s="442" t="str">
        <f t="shared" si="33"/>
        <v/>
      </c>
      <c r="H102" s="433"/>
      <c r="I102" s="433"/>
      <c r="J102" s="433"/>
      <c r="K102" s="433"/>
      <c r="W102" s="435"/>
      <c r="X102" s="416">
        <f t="shared" si="19"/>
        <v>0</v>
      </c>
      <c r="Y102" s="416" t="str">
        <f t="shared" si="20"/>
        <v/>
      </c>
      <c r="Z102" s="416" t="str">
        <f t="shared" si="20"/>
        <v/>
      </c>
      <c r="AA102" s="416" t="str">
        <f t="shared" si="20"/>
        <v/>
      </c>
      <c r="AB102" s="436" t="str">
        <f t="shared" si="21"/>
        <v/>
      </c>
      <c r="AC102" s="419" t="str">
        <f t="shared" si="22"/>
        <v/>
      </c>
      <c r="AD102" s="436" t="str">
        <f t="shared" si="23"/>
        <v/>
      </c>
      <c r="AE102" s="436" t="str">
        <f t="shared" si="24"/>
        <v/>
      </c>
      <c r="AF102" s="436" t="str">
        <f t="shared" si="25"/>
        <v/>
      </c>
      <c r="AG102" s="419" t="str">
        <f t="shared" si="26"/>
        <v/>
      </c>
      <c r="AH102" s="419" t="str">
        <f t="shared" si="27"/>
        <v/>
      </c>
      <c r="AI102" s="436" t="str">
        <f t="shared" si="28"/>
        <v/>
      </c>
      <c r="AJ102" s="436" t="str">
        <f t="shared" si="29"/>
        <v/>
      </c>
      <c r="AK102" s="436" t="str">
        <f t="shared" si="30"/>
        <v/>
      </c>
      <c r="AL102" s="436" t="str">
        <f t="shared" si="31"/>
        <v/>
      </c>
    </row>
    <row r="103" spans="2:41" x14ac:dyDescent="0.2">
      <c r="B103" s="429">
        <v>96</v>
      </c>
      <c r="C103" s="437"/>
      <c r="D103" s="437"/>
      <c r="E103" s="437"/>
      <c r="F103" s="446" t="str">
        <f t="shared" si="32"/>
        <v/>
      </c>
      <c r="G103" s="442" t="str">
        <f t="shared" si="33"/>
        <v/>
      </c>
      <c r="H103" s="433"/>
      <c r="I103" s="433"/>
      <c r="J103" s="433"/>
      <c r="K103" s="433"/>
      <c r="W103" s="435"/>
      <c r="X103" s="416">
        <f t="shared" si="19"/>
        <v>0</v>
      </c>
      <c r="Y103" s="416" t="str">
        <f t="shared" si="20"/>
        <v/>
      </c>
      <c r="Z103" s="416" t="str">
        <f t="shared" si="20"/>
        <v/>
      </c>
      <c r="AA103" s="416" t="str">
        <f t="shared" si="20"/>
        <v/>
      </c>
      <c r="AB103" s="436" t="str">
        <f t="shared" si="21"/>
        <v/>
      </c>
      <c r="AC103" s="419" t="str">
        <f t="shared" si="22"/>
        <v/>
      </c>
      <c r="AD103" s="436" t="str">
        <f t="shared" si="23"/>
        <v/>
      </c>
      <c r="AE103" s="436" t="str">
        <f t="shared" si="24"/>
        <v/>
      </c>
      <c r="AF103" s="436" t="str">
        <f t="shared" si="25"/>
        <v/>
      </c>
      <c r="AG103" s="419" t="str">
        <f t="shared" si="26"/>
        <v/>
      </c>
      <c r="AH103" s="419" t="str">
        <f t="shared" si="27"/>
        <v/>
      </c>
      <c r="AI103" s="436" t="str">
        <f t="shared" si="28"/>
        <v/>
      </c>
      <c r="AJ103" s="436" t="str">
        <f t="shared" si="29"/>
        <v/>
      </c>
      <c r="AK103" s="436" t="str">
        <f t="shared" si="30"/>
        <v/>
      </c>
      <c r="AL103" s="436" t="str">
        <f t="shared" si="31"/>
        <v/>
      </c>
    </row>
    <row r="104" spans="2:41" x14ac:dyDescent="0.2">
      <c r="B104" s="429">
        <v>97</v>
      </c>
      <c r="C104" s="437"/>
      <c r="D104" s="437"/>
      <c r="E104" s="437"/>
      <c r="F104" s="446" t="str">
        <f>IF(X104,D104/E104,"")</f>
        <v/>
      </c>
      <c r="G104" s="442" t="str">
        <f t="shared" si="33"/>
        <v/>
      </c>
      <c r="H104" s="433"/>
      <c r="I104" s="433"/>
      <c r="J104" s="433"/>
      <c r="K104" s="433"/>
      <c r="W104" s="435"/>
      <c r="X104" s="416">
        <f t="shared" si="19"/>
        <v>0</v>
      </c>
      <c r="Y104" s="416" t="str">
        <f t="shared" si="20"/>
        <v/>
      </c>
      <c r="Z104" s="416" t="str">
        <f t="shared" si="20"/>
        <v/>
      </c>
      <c r="AA104" s="416" t="str">
        <f t="shared" si="20"/>
        <v/>
      </c>
      <c r="AB104" s="436" t="str">
        <f t="shared" si="21"/>
        <v/>
      </c>
      <c r="AC104" s="419" t="str">
        <f t="shared" si="22"/>
        <v/>
      </c>
      <c r="AD104" s="436" t="str">
        <f t="shared" si="23"/>
        <v/>
      </c>
      <c r="AE104" s="436" t="str">
        <f t="shared" si="24"/>
        <v/>
      </c>
      <c r="AF104" s="436" t="str">
        <f t="shared" si="25"/>
        <v/>
      </c>
      <c r="AG104" s="419" t="str">
        <f t="shared" si="26"/>
        <v/>
      </c>
      <c r="AH104" s="419" t="str">
        <f t="shared" si="27"/>
        <v/>
      </c>
      <c r="AI104" s="436" t="str">
        <f t="shared" si="28"/>
        <v/>
      </c>
      <c r="AJ104" s="436" t="str">
        <f>IF(X104,((AB104)^2)/AK104,"")</f>
        <v/>
      </c>
      <c r="AK104" s="436" t="str">
        <f t="shared" si="30"/>
        <v/>
      </c>
      <c r="AL104" s="436" t="str">
        <f t="shared" si="31"/>
        <v/>
      </c>
    </row>
    <row r="105" spans="2:41" x14ac:dyDescent="0.2">
      <c r="B105" s="429">
        <v>98</v>
      </c>
      <c r="C105" s="437"/>
      <c r="D105" s="437"/>
      <c r="E105" s="437"/>
      <c r="F105" s="446" t="str">
        <f>IF(X105,D105/E105,"")</f>
        <v/>
      </c>
      <c r="G105" s="442" t="str">
        <f t="shared" si="33"/>
        <v/>
      </c>
      <c r="H105" s="433"/>
      <c r="I105" s="433"/>
      <c r="J105" s="433"/>
      <c r="K105" s="433"/>
      <c r="W105" s="435"/>
      <c r="X105" s="416">
        <f t="shared" si="19"/>
        <v>0</v>
      </c>
      <c r="Y105" s="416" t="str">
        <f t="shared" si="20"/>
        <v/>
      </c>
      <c r="Z105" s="416" t="str">
        <f t="shared" si="20"/>
        <v/>
      </c>
      <c r="AA105" s="416" t="str">
        <f t="shared" si="20"/>
        <v/>
      </c>
      <c r="AB105" s="436" t="str">
        <f t="shared" si="21"/>
        <v/>
      </c>
      <c r="AC105" s="419" t="str">
        <f t="shared" si="22"/>
        <v/>
      </c>
      <c r="AD105" s="436" t="str">
        <f t="shared" si="23"/>
        <v/>
      </c>
      <c r="AE105" s="436" t="str">
        <f t="shared" si="24"/>
        <v/>
      </c>
      <c r="AF105" s="436" t="str">
        <f t="shared" si="25"/>
        <v/>
      </c>
      <c r="AG105" s="419" t="str">
        <f t="shared" si="26"/>
        <v/>
      </c>
      <c r="AH105" s="419" t="str">
        <f t="shared" si="27"/>
        <v/>
      </c>
      <c r="AI105" s="436" t="str">
        <f t="shared" si="28"/>
        <v/>
      </c>
      <c r="AJ105" s="436" t="str">
        <f>IF(X105,((AB105)^2)/AK105,"")</f>
        <v/>
      </c>
      <c r="AK105" s="436" t="str">
        <f t="shared" si="30"/>
        <v/>
      </c>
      <c r="AL105" s="436" t="str">
        <f t="shared" si="31"/>
        <v/>
      </c>
    </row>
    <row r="106" spans="2:41" x14ac:dyDescent="0.2">
      <c r="B106" s="429">
        <v>99</v>
      </c>
      <c r="C106" s="437"/>
      <c r="D106" s="437"/>
      <c r="E106" s="437"/>
      <c r="F106" s="446" t="str">
        <f>IF(X106,D106/E106,"")</f>
        <v/>
      </c>
      <c r="G106" s="442" t="str">
        <f t="shared" si="33"/>
        <v/>
      </c>
      <c r="H106" s="433"/>
      <c r="I106" s="433"/>
      <c r="J106" s="433"/>
      <c r="K106" s="433"/>
      <c r="W106" s="435"/>
      <c r="X106" s="416">
        <f t="shared" si="19"/>
        <v>0</v>
      </c>
      <c r="Y106" s="416" t="str">
        <f t="shared" si="20"/>
        <v/>
      </c>
      <c r="Z106" s="416" t="str">
        <f t="shared" si="20"/>
        <v/>
      </c>
      <c r="AA106" s="416" t="str">
        <f t="shared" si="20"/>
        <v/>
      </c>
      <c r="AB106" s="436" t="str">
        <f t="shared" si="21"/>
        <v/>
      </c>
      <c r="AC106" s="419" t="str">
        <f t="shared" si="22"/>
        <v/>
      </c>
      <c r="AD106" s="436" t="str">
        <f t="shared" si="23"/>
        <v/>
      </c>
      <c r="AE106" s="436" t="str">
        <f t="shared" si="24"/>
        <v/>
      </c>
      <c r="AF106" s="436" t="str">
        <f t="shared" si="25"/>
        <v/>
      </c>
      <c r="AG106" s="419" t="str">
        <f t="shared" si="26"/>
        <v/>
      </c>
      <c r="AH106" s="419" t="str">
        <f t="shared" si="27"/>
        <v/>
      </c>
      <c r="AI106" s="436" t="str">
        <f t="shared" si="28"/>
        <v/>
      </c>
      <c r="AJ106" s="436" t="str">
        <f>IF(X106,((AB106)^2)/AK106,"")</f>
        <v/>
      </c>
      <c r="AK106" s="436" t="str">
        <f t="shared" si="30"/>
        <v/>
      </c>
      <c r="AL106" s="436" t="str">
        <f t="shared" si="31"/>
        <v/>
      </c>
    </row>
    <row r="107" spans="2:41" x14ac:dyDescent="0.2">
      <c r="B107" s="429">
        <v>100</v>
      </c>
      <c r="C107" s="437"/>
      <c r="D107" s="437"/>
      <c r="E107" s="437"/>
      <c r="F107" s="446" t="str">
        <f>IF(X107,D107/E107,"")</f>
        <v/>
      </c>
      <c r="G107" s="442" t="str">
        <f t="shared" si="33"/>
        <v/>
      </c>
      <c r="H107" s="433"/>
      <c r="I107" s="433"/>
      <c r="J107" s="433"/>
      <c r="K107" s="433"/>
      <c r="W107" s="435"/>
      <c r="X107" s="416">
        <f t="shared" si="19"/>
        <v>0</v>
      </c>
      <c r="Y107" s="416" t="str">
        <f t="shared" si="20"/>
        <v/>
      </c>
      <c r="Z107" s="416" t="str">
        <f t="shared" si="20"/>
        <v/>
      </c>
      <c r="AA107" s="416" t="str">
        <f t="shared" si="20"/>
        <v/>
      </c>
      <c r="AB107" s="436" t="str">
        <f t="shared" si="21"/>
        <v/>
      </c>
      <c r="AC107" s="419" t="str">
        <f t="shared" si="22"/>
        <v/>
      </c>
      <c r="AD107" s="436" t="str">
        <f t="shared" si="23"/>
        <v/>
      </c>
      <c r="AE107" s="436" t="str">
        <f t="shared" si="24"/>
        <v/>
      </c>
      <c r="AF107" s="436" t="str">
        <f t="shared" si="25"/>
        <v/>
      </c>
      <c r="AG107" s="419" t="str">
        <f t="shared" si="26"/>
        <v/>
      </c>
      <c r="AH107" s="419" t="str">
        <f t="shared" si="27"/>
        <v/>
      </c>
      <c r="AI107" s="436" t="str">
        <f t="shared" si="28"/>
        <v/>
      </c>
      <c r="AJ107" s="436" t="str">
        <f>IF(X107,((AB107)^2)/AK107,"")</f>
        <v/>
      </c>
      <c r="AK107" s="436" t="str">
        <f t="shared" si="30"/>
        <v/>
      </c>
      <c r="AL107" s="436" t="str">
        <f t="shared" si="31"/>
        <v/>
      </c>
    </row>
    <row r="108" spans="2:41" x14ac:dyDescent="0.2">
      <c r="C108" s="9"/>
      <c r="D108" s="9"/>
      <c r="E108" s="9"/>
      <c r="F108" s="9"/>
      <c r="G108" s="9"/>
      <c r="H108" s="9"/>
      <c r="I108" s="9"/>
      <c r="J108" s="9"/>
      <c r="K108" s="9"/>
      <c r="W108" s="423"/>
      <c r="X108" s="418"/>
      <c r="AB108" s="418"/>
      <c r="AC108" s="418"/>
      <c r="AD108" s="418"/>
      <c r="AE108" s="418"/>
      <c r="AF108" s="418"/>
      <c r="AG108" s="418"/>
      <c r="AH108" s="418"/>
      <c r="AM108" s="418"/>
      <c r="AN108" s="418" t="s">
        <v>242</v>
      </c>
      <c r="AO108" s="418" t="s">
        <v>242</v>
      </c>
    </row>
  </sheetData>
  <sheetProtection algorithmName="SHA-512" hashValue="lhd1oB4P7vN0c0sNv6ufrYimBhKscXiIyTN8tl2RgykOg+wGwp1iKTvack02cq3GUCFf5Dp9qEycJiG8RCCl2w==" saltValue="UO6DBIZ9l4PizWoa4gbK5A==" spinCount="100000" sheet="1" formatCells="0"/>
  <mergeCells count="2">
    <mergeCell ref="B1:C1"/>
    <mergeCell ref="A2:C2"/>
  </mergeCells>
  <hyperlinks>
    <hyperlink ref="A2:C2" location="Presentación!A1" display="&lt; inicio"/>
  </hyperlinks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sqref="A1:C1"/>
    </sheetView>
  </sheetViews>
  <sheetFormatPr baseColWidth="10" defaultRowHeight="12.75" x14ac:dyDescent="0.2"/>
  <cols>
    <col min="4" max="4" width="15.85546875" customWidth="1"/>
  </cols>
  <sheetData>
    <row r="1" spans="1:6" x14ac:dyDescent="0.2">
      <c r="A1" s="519" t="s">
        <v>149</v>
      </c>
      <c r="B1" s="519"/>
      <c r="C1" s="519"/>
    </row>
    <row r="2" spans="1:6" x14ac:dyDescent="0.2">
      <c r="B2" s="340"/>
      <c r="C2" s="340"/>
      <c r="D2" s="340"/>
    </row>
    <row r="3" spans="1:6" x14ac:dyDescent="0.2">
      <c r="B3" s="337"/>
      <c r="C3" s="337"/>
    </row>
    <row r="4" spans="1:6" x14ac:dyDescent="0.2">
      <c r="B4" s="337"/>
      <c r="C4" s="337"/>
      <c r="D4" s="337"/>
    </row>
    <row r="5" spans="1:6" ht="15" customHeight="1" x14ac:dyDescent="0.2">
      <c r="B5" s="522" t="s">
        <v>257</v>
      </c>
      <c r="C5" s="522"/>
      <c r="D5" s="522"/>
      <c r="E5" s="522"/>
      <c r="F5" s="522"/>
    </row>
    <row r="6" spans="1:6" x14ac:dyDescent="0.2">
      <c r="B6" s="522"/>
      <c r="C6" s="522"/>
      <c r="D6" s="522"/>
      <c r="E6" s="522"/>
      <c r="F6" s="522"/>
    </row>
    <row r="7" spans="1:6" ht="13.5" x14ac:dyDescent="0.2">
      <c r="B7" s="350"/>
      <c r="C7" s="350"/>
      <c r="D7" s="350"/>
      <c r="E7" s="350"/>
      <c r="F7" s="350"/>
    </row>
    <row r="8" spans="1:6" x14ac:dyDescent="0.2">
      <c r="B8" s="351" t="s">
        <v>151</v>
      </c>
    </row>
    <row r="9" spans="1:6" x14ac:dyDescent="0.2">
      <c r="B9" t="s">
        <v>152</v>
      </c>
    </row>
    <row r="10" spans="1:6" x14ac:dyDescent="0.2">
      <c r="B10" s="249" t="s">
        <v>171</v>
      </c>
    </row>
    <row r="11" spans="1:6" x14ac:dyDescent="0.2">
      <c r="B11" t="s">
        <v>153</v>
      </c>
    </row>
    <row r="12" spans="1:6" x14ac:dyDescent="0.2">
      <c r="B12" t="s">
        <v>154</v>
      </c>
    </row>
    <row r="14" spans="1:6" x14ac:dyDescent="0.2">
      <c r="B14" t="s">
        <v>155</v>
      </c>
    </row>
    <row r="15" spans="1:6" x14ac:dyDescent="0.2">
      <c r="B15" t="s">
        <v>156</v>
      </c>
    </row>
    <row r="17" spans="2:2" x14ac:dyDescent="0.2">
      <c r="B17" t="s">
        <v>157</v>
      </c>
    </row>
    <row r="18" spans="2:2" x14ac:dyDescent="0.2">
      <c r="B18" t="s">
        <v>158</v>
      </c>
    </row>
    <row r="19" spans="2:2" x14ac:dyDescent="0.2">
      <c r="B19" t="s">
        <v>159</v>
      </c>
    </row>
    <row r="20" spans="2:2" x14ac:dyDescent="0.2">
      <c r="B20" t="s">
        <v>160</v>
      </c>
    </row>
    <row r="22" spans="2:2" x14ac:dyDescent="0.2">
      <c r="B22" s="235" t="s">
        <v>170</v>
      </c>
    </row>
    <row r="23" spans="2:2" x14ac:dyDescent="0.2">
      <c r="B23" t="s">
        <v>161</v>
      </c>
    </row>
    <row r="24" spans="2:2" x14ac:dyDescent="0.2">
      <c r="B24" t="s">
        <v>162</v>
      </c>
    </row>
    <row r="26" spans="2:2" x14ac:dyDescent="0.2">
      <c r="B26" s="235" t="s">
        <v>169</v>
      </c>
    </row>
    <row r="27" spans="2:2" x14ac:dyDescent="0.2">
      <c r="B27" t="s">
        <v>163</v>
      </c>
    </row>
    <row r="28" spans="2:2" x14ac:dyDescent="0.2">
      <c r="B28" t="s">
        <v>164</v>
      </c>
    </row>
    <row r="31" spans="2:2" x14ac:dyDescent="0.2">
      <c r="B31" s="351" t="s">
        <v>165</v>
      </c>
    </row>
    <row r="32" spans="2:2" x14ac:dyDescent="0.2">
      <c r="B32" s="249" t="s">
        <v>172</v>
      </c>
    </row>
    <row r="33" spans="2:2" x14ac:dyDescent="0.2">
      <c r="B33" t="s">
        <v>166</v>
      </c>
    </row>
    <row r="34" spans="2:2" x14ac:dyDescent="0.2">
      <c r="B34" t="s">
        <v>167</v>
      </c>
    </row>
    <row r="35" spans="2:2" x14ac:dyDescent="0.2">
      <c r="B35" t="s">
        <v>168</v>
      </c>
    </row>
  </sheetData>
  <sheetProtection algorithmName="SHA-512" hashValue="i4HJglxnUqPBk5LKZmPEjbU4vejbfMrFlXYR9e6ZABmwLtUmtfKL68/RQJ+ZIy3kQPBOTRDVya2oRZ+m31Qz0g==" saltValue="UNpdihrh5iy0d36SGfJ7IA==" spinCount="100000" sheet="1" objects="1" scenarios="1"/>
  <mergeCells count="2">
    <mergeCell ref="A1:C1"/>
    <mergeCell ref="B5:F6"/>
  </mergeCells>
  <hyperlinks>
    <hyperlink ref="A1:C1" location="Presentación!A1" display="&lt; inicio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A1:BK73"/>
  <sheetViews>
    <sheetView showGridLines="0" topLeftCell="A7" workbookViewId="0">
      <selection activeCell="C12" sqref="C11:C12"/>
    </sheetView>
  </sheetViews>
  <sheetFormatPr baseColWidth="10" defaultRowHeight="12.75" x14ac:dyDescent="0.2"/>
  <cols>
    <col min="1" max="1" width="4.140625" customWidth="1"/>
    <col min="2" max="2" width="3.28515625" customWidth="1"/>
    <col min="3" max="3" width="14.42578125" customWidth="1"/>
    <col min="4" max="9" width="13.140625" customWidth="1"/>
    <col min="10" max="10" width="3.5703125" customWidth="1"/>
    <col min="11" max="11" width="3.7109375" customWidth="1"/>
    <col min="12" max="12" width="2" customWidth="1"/>
    <col min="13" max="13" width="3.28515625" customWidth="1"/>
    <col min="14" max="14" width="10.28515625" customWidth="1"/>
    <col min="15" max="15" width="12.5703125" customWidth="1"/>
    <col min="16" max="16" width="10.42578125" customWidth="1"/>
    <col min="17" max="17" width="10.28515625" customWidth="1"/>
    <col min="18" max="18" width="12.5703125" customWidth="1"/>
    <col min="19" max="19" width="11.7109375" customWidth="1"/>
    <col min="20" max="20" width="10.85546875" customWidth="1"/>
    <col min="21" max="21" width="9.140625" customWidth="1"/>
    <col min="22" max="22" width="10.7109375" customWidth="1"/>
    <col min="23" max="23" width="10.28515625" customWidth="1"/>
    <col min="24" max="24" width="13.5703125" customWidth="1"/>
  </cols>
  <sheetData>
    <row r="1" spans="1:63" ht="15.75" x14ac:dyDescent="0.25">
      <c r="C1" t="s">
        <v>38</v>
      </c>
      <c r="O1" s="251" t="s">
        <v>91</v>
      </c>
      <c r="P1" s="534">
        <f ca="1">TODAY()</f>
        <v>45412</v>
      </c>
      <c r="Q1" s="534"/>
      <c r="R1" s="252"/>
      <c r="S1" s="252"/>
      <c r="U1" s="270" t="s">
        <v>99</v>
      </c>
      <c r="V1" s="249" t="s">
        <v>100</v>
      </c>
      <c r="Y1" s="279" t="s">
        <v>103</v>
      </c>
      <c r="Z1" s="231"/>
      <c r="AA1" s="231"/>
      <c r="AB1" s="231"/>
    </row>
    <row r="2" spans="1:63" ht="15.75" thickBot="1" x14ac:dyDescent="0.25">
      <c r="C2" s="35" t="s">
        <v>77</v>
      </c>
      <c r="N2" s="35"/>
      <c r="O2" s="253" t="s">
        <v>92</v>
      </c>
      <c r="P2" s="535"/>
      <c r="Q2" s="536"/>
      <c r="R2" s="254"/>
      <c r="S2" s="254"/>
      <c r="X2" s="249" t="s">
        <v>1</v>
      </c>
      <c r="Y2" t="s">
        <v>101</v>
      </c>
      <c r="Z2" s="83" t="s">
        <v>104</v>
      </c>
      <c r="AA2" t="str">
        <f>IF(LEN(O8)&gt;0,O8,N8)</f>
        <v>Días</v>
      </c>
      <c r="AB2" t="str">
        <f>N8</f>
        <v>Var 1:</v>
      </c>
    </row>
    <row r="3" spans="1:63" ht="15.75" thickBot="1" x14ac:dyDescent="0.25">
      <c r="C3" s="35" t="s">
        <v>71</v>
      </c>
      <c r="D3" s="265" t="s">
        <v>98</v>
      </c>
      <c r="O3" s="253" t="s">
        <v>93</v>
      </c>
      <c r="P3" s="255">
        <f>IF(ISBLANK(P2),1,IF(P2&lt;P1,0,1))</f>
        <v>1</v>
      </c>
      <c r="Q3" s="256" t="s">
        <v>94</v>
      </c>
      <c r="R3" s="254"/>
      <c r="S3" s="254"/>
      <c r="X3" s="249" t="s">
        <v>2</v>
      </c>
      <c r="Y3" s="231" t="s">
        <v>102</v>
      </c>
      <c r="Z3" s="83" t="s">
        <v>105</v>
      </c>
      <c r="AA3" t="str">
        <f>IF(LEN(O9)&gt;0,O9,N9)</f>
        <v>Diámetro</v>
      </c>
      <c r="AB3" t="str">
        <f>N9</f>
        <v>Var 2:</v>
      </c>
    </row>
    <row r="4" spans="1:63" ht="15" x14ac:dyDescent="0.2">
      <c r="C4" s="250">
        <v>43447</v>
      </c>
      <c r="O4" s="253" t="s">
        <v>95</v>
      </c>
      <c r="P4" s="537" t="s">
        <v>96</v>
      </c>
      <c r="Q4" s="537"/>
      <c r="R4" s="537"/>
      <c r="S4" s="254"/>
    </row>
    <row r="6" spans="1:63" s="27" customFormat="1" x14ac:dyDescent="0.2">
      <c r="B6" s="26"/>
      <c r="F6" s="249" t="s">
        <v>190</v>
      </c>
    </row>
    <row r="7" spans="1:63" s="27" customFormat="1" ht="13.5" thickBot="1" x14ac:dyDescent="0.25">
      <c r="B7" s="65" t="str">
        <f>M7</f>
        <v>●</v>
      </c>
      <c r="C7" s="525" t="s">
        <v>0</v>
      </c>
      <c r="D7" s="525"/>
      <c r="E7" s="228" t="s">
        <v>110</v>
      </c>
      <c r="F7">
        <f>AVERAGE(F11:F60)</f>
        <v>-25.914814814814807</v>
      </c>
      <c r="G7" s="249">
        <f>AVERAGE(G11:G60)</f>
        <v>-1.3569392523196357E-15</v>
      </c>
      <c r="H7" s="249"/>
      <c r="I7" s="32"/>
      <c r="J7" s="32"/>
      <c r="M7" s="216" t="s">
        <v>76</v>
      </c>
      <c r="N7" s="12" t="s">
        <v>72</v>
      </c>
      <c r="O7" s="2"/>
      <c r="P7" s="2"/>
      <c r="Q7" s="2"/>
      <c r="R7" s="2"/>
      <c r="S7" s="2"/>
      <c r="T7" s="2"/>
      <c r="U7" s="146" t="s">
        <v>59</v>
      </c>
      <c r="V7" s="257" t="s">
        <v>97</v>
      </c>
      <c r="W7" s="25"/>
      <c r="Y7" s="27" t="s">
        <v>1</v>
      </c>
      <c r="AA7" s="147" t="s">
        <v>60</v>
      </c>
      <c r="AB7" s="148">
        <f>LEN(Y8)</f>
        <v>4</v>
      </c>
      <c r="AC7" s="148" t="s">
        <v>61</v>
      </c>
      <c r="AK7"/>
      <c r="AL7"/>
      <c r="AM7"/>
      <c r="AN7"/>
      <c r="AO7"/>
      <c r="AP7" s="3"/>
      <c r="AQ7" s="3"/>
      <c r="AR7" s="3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27" customFormat="1" x14ac:dyDescent="0.2">
      <c r="B8" s="11"/>
      <c r="C8" s="76" t="str">
        <f>IF(V9=2,"X","Y")</f>
        <v>X</v>
      </c>
      <c r="D8" s="76" t="str">
        <f>IF(V9=2,"Y","X")</f>
        <v>Y</v>
      </c>
      <c r="E8" s="353" t="s">
        <v>174</v>
      </c>
      <c r="F8" s="352">
        <f>STDEV(F11:F60)</f>
        <v>5.5514865440711709</v>
      </c>
      <c r="G8" s="352">
        <f>STDEV(G11:G60)</f>
        <v>0.99999999999999312</v>
      </c>
      <c r="H8" s="352"/>
      <c r="I8" s="361">
        <f>SUM(I11:I60)</f>
        <v>2.0000000000000022</v>
      </c>
      <c r="J8" s="361"/>
      <c r="M8" s="3"/>
      <c r="N8" s="5" t="s">
        <v>55</v>
      </c>
      <c r="O8" s="130" t="str">
        <f>RLS!I4</f>
        <v>Días</v>
      </c>
      <c r="P8" s="130"/>
      <c r="Q8" s="130"/>
      <c r="R8" s="130"/>
      <c r="S8" s="130"/>
      <c r="T8" s="533" t="s">
        <v>57</v>
      </c>
      <c r="U8" s="533"/>
      <c r="V8" s="142">
        <f>IF(W8=AB2,1,2)</f>
        <v>1</v>
      </c>
      <c r="W8" s="288" t="str">
        <f>RLS!P4</f>
        <v>Var 1:</v>
      </c>
      <c r="X8" s="184" t="str">
        <f>IF(AND(V8&lt;&gt;1,V8&lt;&gt;2),"Error: introducir 1 o 2","")</f>
        <v/>
      </c>
      <c r="Y8" s="145" t="str">
        <f>IF(V9=2,O8,O9)</f>
        <v>Días</v>
      </c>
      <c r="AA8" s="147" t="str">
        <f>IF(AB7&gt;AB8,LEFT(Y8,AB8)&amp;"…",Y8)</f>
        <v>Días</v>
      </c>
      <c r="AB8" s="147">
        <v>15</v>
      </c>
      <c r="AC8" s="148" t="s">
        <v>62</v>
      </c>
      <c r="AK8"/>
      <c r="AL8"/>
      <c r="AM8" s="4" t="s">
        <v>0</v>
      </c>
      <c r="AN8" s="23"/>
      <c r="AO8" s="28"/>
      <c r="AP8"/>
      <c r="AQ8"/>
      <c r="AR8"/>
      <c r="AS8" s="2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3" customFormat="1" x14ac:dyDescent="0.2">
      <c r="B9"/>
      <c r="C9" s="528" t="str">
        <f>O8</f>
        <v>Días</v>
      </c>
      <c r="D9" s="529" t="str">
        <f>O9</f>
        <v>Diámetro</v>
      </c>
      <c r="E9" s="151"/>
      <c r="F9" s="152" t="s">
        <v>65</v>
      </c>
      <c r="G9" s="152"/>
      <c r="H9" s="326">
        <f>AVERAGE(H11:H60)</f>
        <v>30.888888888888893</v>
      </c>
      <c r="I9" s="3">
        <f>1/Q16</f>
        <v>3.7037037037037035E-2</v>
      </c>
      <c r="N9" s="5" t="s">
        <v>56</v>
      </c>
      <c r="O9" s="130" t="str">
        <f>RLS!I5</f>
        <v>Diámetro</v>
      </c>
      <c r="P9" s="130"/>
      <c r="Q9" s="130"/>
      <c r="R9" s="130"/>
      <c r="S9" s="130"/>
      <c r="T9" s="533" t="s">
        <v>58</v>
      </c>
      <c r="U9" s="533"/>
      <c r="V9" s="129">
        <f>IF(V8=2,1,2)</f>
        <v>2</v>
      </c>
      <c r="W9" s="183"/>
      <c r="Y9" s="145" t="str">
        <f>IF(V9=2,O9,O8)</f>
        <v>Diámetro</v>
      </c>
      <c r="AK9"/>
      <c r="AL9"/>
      <c r="AM9" s="6" t="str">
        <f>O8</f>
        <v>Días</v>
      </c>
      <c r="AN9" s="6" t="str">
        <f>O9</f>
        <v>Diámetro</v>
      </c>
      <c r="AO9" s="125"/>
      <c r="AP9"/>
      <c r="AQ9"/>
      <c r="AR9"/>
      <c r="AS9" s="125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x14ac:dyDescent="0.2">
      <c r="C10" s="528"/>
      <c r="D10" s="529"/>
      <c r="E10" s="152" t="s">
        <v>63</v>
      </c>
      <c r="F10" s="278" t="str">
        <f>RLS!P8</f>
        <v>Y-X</v>
      </c>
      <c r="G10" s="326" t="s">
        <v>175</v>
      </c>
      <c r="H10" s="326">
        <f>VARP(H11:H60)</f>
        <v>273.60987654320934</v>
      </c>
      <c r="I10" s="326" t="s">
        <v>189</v>
      </c>
      <c r="J10" s="326"/>
      <c r="K10" s="363" t="s">
        <v>191</v>
      </c>
      <c r="L10" s="3"/>
      <c r="N10" s="3"/>
      <c r="O10" s="3"/>
      <c r="P10" s="3"/>
      <c r="Q10" s="3"/>
      <c r="R10" s="3"/>
      <c r="S10" s="3"/>
      <c r="T10" s="3"/>
      <c r="U10" s="3"/>
      <c r="V10" s="3"/>
      <c r="W10" s="3"/>
      <c r="AM10" s="7" t="s">
        <v>1</v>
      </c>
      <c r="AN10" s="7" t="s">
        <v>2</v>
      </c>
      <c r="AO10" s="16"/>
      <c r="AP10" s="8" t="s">
        <v>3</v>
      </c>
      <c r="AQ10" s="8" t="s">
        <v>4</v>
      </c>
      <c r="AR10" s="8" t="s">
        <v>5</v>
      </c>
      <c r="AS10" s="16"/>
      <c r="AT10" s="9" t="str">
        <f>AM10</f>
        <v>X</v>
      </c>
      <c r="AU10" s="9" t="str">
        <f>AN10</f>
        <v>Y</v>
      </c>
      <c r="AV10" s="9" t="s">
        <v>6</v>
      </c>
      <c r="AW10" s="9" t="s">
        <v>7</v>
      </c>
    </row>
    <row r="11" spans="1:63" ht="13.5" thickBot="1" x14ac:dyDescent="0.25">
      <c r="A11">
        <f>IF(ISNUMBER(C11),B11,"")</f>
        <v>1</v>
      </c>
      <c r="B11" s="82">
        <v>1</v>
      </c>
      <c r="C11" s="169">
        <f>IF($P$3,IF(ISNUMBER(RLS!C7),RLS!C7,""),"")</f>
        <v>26</v>
      </c>
      <c r="D11" s="169">
        <f>IF($P$3,IF(ISNUMBER(RLS!D7),RLS!D7,""),"#N/A")</f>
        <v>2.2999999999999998</v>
      </c>
      <c r="E11" s="290">
        <f>IF(ISNUMBER(RLS!C7),$P$40+$P$41*C11,"")</f>
        <v>3.381368170723114</v>
      </c>
      <c r="F11" s="169">
        <f>IF(AND(ISNUMBER(C11),ISNUMBER(D11)),$T$12*(C11-D11),"")</f>
        <v>-23.7</v>
      </c>
      <c r="G11" s="305">
        <f t="shared" ref="G11:G42" si="0">IF(AND(ISNUMBER(C11),ISNUMBER(D11)),(F11-$F$7)/$F$8,"")</f>
        <v>0.39895887294911436</v>
      </c>
      <c r="H11" s="305">
        <f>IF(AND(ISNUMBER(C11),ISNUMBER(D11)),IF(V8=1,C11,D11),"")</f>
        <v>26</v>
      </c>
      <c r="I11" s="305">
        <f>IF(ISNUMBER(H11),$I$9*(1+((H11-$H$9)^2)/$H$10),"")</f>
        <v>4.0272413336702416E-2</v>
      </c>
      <c r="J11" s="362">
        <f>IF(ISNUMBER(I11),IF(I11&gt;6/$Q$16,1,0),"")</f>
        <v>0</v>
      </c>
      <c r="K11" t="str">
        <f>IF(ISNUMBER(I11),IF(J11=1,"*",""),"")</f>
        <v/>
      </c>
      <c r="M11" s="11"/>
      <c r="N11" s="12" t="s">
        <v>33</v>
      </c>
      <c r="O11" s="2"/>
      <c r="P11" s="2"/>
      <c r="Q11" s="2"/>
      <c r="R11" s="2"/>
      <c r="S11" s="2"/>
      <c r="T11" s="2"/>
      <c r="U11" s="2"/>
      <c r="V11" s="2"/>
      <c r="W11" s="2"/>
      <c r="AK11">
        <f t="shared" ref="AK11:AK40" si="1">B11</f>
        <v>1</v>
      </c>
      <c r="AL11">
        <f t="shared" ref="AL11:AL42" si="2">IF(AND(ISNUMBER(C11),ISNUMBER(D11)),1,0)</f>
        <v>1</v>
      </c>
      <c r="AM11" s="144">
        <f t="shared" ref="AM11:AM42" si="3">IF(AL11,IF($V$8=1,C11,D11),"")</f>
        <v>26</v>
      </c>
      <c r="AN11" s="24">
        <f t="shared" ref="AN11:AN42" si="4">IF(AL11,IF($V$8=1,D11,C11),"")</f>
        <v>2.2999999999999998</v>
      </c>
      <c r="AO11" s="24">
        <f t="shared" ref="AO11:AO42" si="5">IF(AL11,IF($V$8=1,E11,D11),"")</f>
        <v>3.381368170723114</v>
      </c>
      <c r="AP11">
        <f>IF(AL11,AM11*AM11,0)</f>
        <v>676</v>
      </c>
      <c r="AQ11">
        <f>IF(AL11,AN11*AN11,0)</f>
        <v>5.2899999999999991</v>
      </c>
      <c r="AR11">
        <f>IF(AL11,AM11*AN11,0)</f>
        <v>59.8</v>
      </c>
      <c r="AS11" s="53"/>
      <c r="AT11">
        <f t="shared" ref="AT11:AT40" si="6">IF(ISBLANK(AM11),"",AM11)</f>
        <v>26</v>
      </c>
      <c r="AU11">
        <f t="shared" ref="AU11:AU40" si="7">IF(ISBLANK(AN11),"",AN11)</f>
        <v>2.2999999999999998</v>
      </c>
      <c r="AV11">
        <f t="shared" ref="AV11:AV40" si="8">IF(AT11="","",AT11*$P$41+$P$40)</f>
        <v>3.381368170723114</v>
      </c>
      <c r="AW11">
        <f>IF(AU11="","",AU11*$P$41+$P$40)</f>
        <v>-17.708201764368816</v>
      </c>
    </row>
    <row r="12" spans="1:63" ht="13.5" thickBot="1" x14ac:dyDescent="0.25">
      <c r="A12">
        <f t="shared" ref="A12:A60" si="9">IF(ISNUMBER(C12),B12,"")</f>
        <v>2</v>
      </c>
      <c r="B12" s="82">
        <f t="shared" ref="B12:B43" si="10">B11+1</f>
        <v>2</v>
      </c>
      <c r="C12" s="169">
        <f>IF($P$3,IF(ISNUMBER(RLS!C8),RLS!C8,""),"")</f>
        <v>26</v>
      </c>
      <c r="D12" s="169">
        <f>IF($P$3,IF(ISNUMBER(RLS!D8),RLS!D8,""),"#N/A")</f>
        <v>4.8</v>
      </c>
      <c r="E12" s="290">
        <f>IF(ISNUMBER(RLS!C8),$P$40+$P$41*C12,"")</f>
        <v>3.381368170723114</v>
      </c>
      <c r="F12" s="169">
        <f t="shared" ref="F12:F37" si="11">IF(AND(ISNUMBER(C12),ISNUMBER(D12)),$T$12*(C12-D12),"")</f>
        <v>-21.2</v>
      </c>
      <c r="G12" s="305">
        <f t="shared" si="0"/>
        <v>0.84928870445522298</v>
      </c>
      <c r="H12" s="305">
        <f t="shared" ref="H12:H60" si="12">IF(AND(ISNUMBER(C12),ISNUMBER(D12)),IF(V9=1,C12,D12),"")</f>
        <v>4.8</v>
      </c>
      <c r="I12" s="305">
        <f t="shared" ref="I12:I60" si="13">IF(ISNUMBER(H12),$I$9*(1+((H12-$H$9)^2)/$H$10),"")</f>
        <v>0.12917012597913605</v>
      </c>
      <c r="J12" s="362">
        <f t="shared" ref="J12:J60" si="14">IF(ISNUMBER(I12),IF(I12&gt;6/$Q$16,1,0),"")</f>
        <v>0</v>
      </c>
      <c r="K12" t="str">
        <f t="shared" ref="K12:K60" si="15">IF(ISNUMBER(I12),IF(J12=1,"*",""),"")</f>
        <v/>
      </c>
      <c r="N12" s="77" t="s">
        <v>28</v>
      </c>
      <c r="Q12" s="84">
        <f>RLS!K7</f>
        <v>0.95</v>
      </c>
      <c r="S12" s="283" t="s">
        <v>106</v>
      </c>
      <c r="T12" s="166">
        <f>IF(UPPER(RLS!P8)=UPPER('!'!Z2),1,-1)</f>
        <v>-1</v>
      </c>
      <c r="U12" t="str">
        <f>IF(U13=1,C8&amp;" - "&amp;D8,D8&amp;" - "&amp;C8)</f>
        <v>Y - X</v>
      </c>
      <c r="V12" s="185" t="str">
        <f>IF(ABS(T12)&lt;&gt;1,"Error: introducir 1  o -1","")</f>
        <v/>
      </c>
      <c r="W12" s="167"/>
      <c r="AK12">
        <f t="shared" si="1"/>
        <v>2</v>
      </c>
      <c r="AL12">
        <f t="shared" si="2"/>
        <v>1</v>
      </c>
      <c r="AM12" s="144">
        <f t="shared" si="3"/>
        <v>26</v>
      </c>
      <c r="AN12" s="24">
        <f t="shared" si="4"/>
        <v>4.8</v>
      </c>
      <c r="AO12" s="24">
        <f t="shared" si="5"/>
        <v>3.381368170723114</v>
      </c>
      <c r="AP12">
        <f t="shared" ref="AP12:AP60" si="16">IF(AL12,AM12*AM12,0)</f>
        <v>676</v>
      </c>
      <c r="AQ12">
        <f t="shared" ref="AQ12:AQ60" si="17">IF(AL12,AN12*AN12,0)</f>
        <v>23.04</v>
      </c>
      <c r="AR12">
        <f t="shared" ref="AR12:AR60" si="18">IF(AL12,AM12*AN12,0)</f>
        <v>124.8</v>
      </c>
      <c r="AS12" s="53"/>
      <c r="AT12">
        <f t="shared" si="6"/>
        <v>26</v>
      </c>
      <c r="AU12">
        <f t="shared" si="7"/>
        <v>4.8</v>
      </c>
      <c r="AV12">
        <f t="shared" si="8"/>
        <v>3.381368170723114</v>
      </c>
      <c r="AW12">
        <f t="shared" ref="AW12:AW40" si="19">IF(AU12="","",AU12*$P$41+$P$40)</f>
        <v>-15.483563585561649</v>
      </c>
    </row>
    <row r="13" spans="1:63" x14ac:dyDescent="0.2">
      <c r="A13">
        <f t="shared" si="9"/>
        <v>3</v>
      </c>
      <c r="B13" s="82">
        <f t="shared" si="10"/>
        <v>3</v>
      </c>
      <c r="C13" s="169">
        <f>IF($P$3,IF(ISNUMBER(RLS!C9),RLS!C9,""),"")</f>
        <v>30</v>
      </c>
      <c r="D13" s="169">
        <f>IF($P$3,IF(ISNUMBER(RLS!D9),RLS!D9,""),"#N/A")</f>
        <v>3.6</v>
      </c>
      <c r="E13" s="290">
        <f>IF(ISNUMBER(RLS!C9),$P$40+$P$41*C13,"")</f>
        <v>6.9407892568145826</v>
      </c>
      <c r="F13" s="169">
        <f t="shared" si="11"/>
        <v>-26.4</v>
      </c>
      <c r="G13" s="305">
        <f t="shared" si="0"/>
        <v>-8.739734507748291E-2</v>
      </c>
      <c r="H13" s="305">
        <f t="shared" si="12"/>
        <v>3.6</v>
      </c>
      <c r="I13" s="305">
        <f t="shared" si="13"/>
        <v>0.1378406670757682</v>
      </c>
      <c r="J13" s="362">
        <f t="shared" si="14"/>
        <v>0</v>
      </c>
      <c r="K13" t="str">
        <f t="shared" si="15"/>
        <v/>
      </c>
      <c r="L13" s="8"/>
      <c r="M13" s="8"/>
      <c r="N13" s="249" t="s">
        <v>107</v>
      </c>
      <c r="Q13" s="258">
        <f>IF(UPPER(RLS!P7)=UPPER('!'!Y2),1,0)</f>
        <v>0</v>
      </c>
      <c r="R13" t="str">
        <f>IF(Q13,"Si","No")</f>
        <v>No</v>
      </c>
      <c r="U13" s="167">
        <f>IF(T12=1,1,-1)</f>
        <v>-1</v>
      </c>
      <c r="V13" s="168" t="s">
        <v>64</v>
      </c>
      <c r="AK13">
        <f t="shared" si="1"/>
        <v>3</v>
      </c>
      <c r="AL13">
        <f t="shared" si="2"/>
        <v>1</v>
      </c>
      <c r="AM13" s="144">
        <f t="shared" si="3"/>
        <v>30</v>
      </c>
      <c r="AN13" s="24">
        <f t="shared" si="4"/>
        <v>3.6</v>
      </c>
      <c r="AO13" s="24">
        <f t="shared" si="5"/>
        <v>6.9407892568145826</v>
      </c>
      <c r="AP13">
        <f t="shared" si="16"/>
        <v>900</v>
      </c>
      <c r="AQ13">
        <f t="shared" si="17"/>
        <v>12.96</v>
      </c>
      <c r="AR13">
        <f t="shared" si="18"/>
        <v>108</v>
      </c>
      <c r="AS13" s="53"/>
      <c r="AT13">
        <f t="shared" si="6"/>
        <v>30</v>
      </c>
      <c r="AU13">
        <f t="shared" si="7"/>
        <v>3.6</v>
      </c>
      <c r="AV13">
        <f t="shared" si="8"/>
        <v>6.9407892568145826</v>
      </c>
      <c r="AW13">
        <f t="shared" si="19"/>
        <v>-16.551389911389087</v>
      </c>
    </row>
    <row r="14" spans="1:63" ht="13.5" thickBot="1" x14ac:dyDescent="0.25">
      <c r="A14">
        <f t="shared" si="9"/>
        <v>4</v>
      </c>
      <c r="B14" s="82">
        <f t="shared" si="10"/>
        <v>4</v>
      </c>
      <c r="C14" s="169">
        <f>IF($P$3,IF(ISNUMBER(RLS!C10),RLS!C10,""),"")</f>
        <v>33</v>
      </c>
      <c r="D14" s="169">
        <f>IF($P$3,IF(ISNUMBER(RLS!D10),RLS!D10,""),"#N/A")</f>
        <v>13.7</v>
      </c>
      <c r="E14" s="290">
        <f>IF(ISNUMBER(RLS!C10),$P$40+$P$41*C14,"")</f>
        <v>9.6103550713831787</v>
      </c>
      <c r="F14" s="169">
        <f t="shared" si="11"/>
        <v>-19.3</v>
      </c>
      <c r="G14" s="305">
        <f t="shared" si="0"/>
        <v>1.1915393763998654</v>
      </c>
      <c r="H14" s="305">
        <f t="shared" si="12"/>
        <v>13.7</v>
      </c>
      <c r="I14" s="305">
        <f t="shared" si="13"/>
        <v>7.7031518848740904E-2</v>
      </c>
      <c r="J14" s="362">
        <f t="shared" si="14"/>
        <v>0</v>
      </c>
      <c r="K14" t="str">
        <f t="shared" si="15"/>
        <v/>
      </c>
      <c r="M14" s="11" t="str">
        <f>M7</f>
        <v>●</v>
      </c>
      <c r="N14" s="12" t="s">
        <v>70</v>
      </c>
      <c r="O14" s="2"/>
      <c r="P14" s="2"/>
      <c r="Q14" s="2"/>
      <c r="R14" s="2"/>
      <c r="S14" s="2"/>
      <c r="T14" s="2"/>
      <c r="U14" s="2"/>
      <c r="AK14">
        <f t="shared" si="1"/>
        <v>4</v>
      </c>
      <c r="AL14">
        <f t="shared" si="2"/>
        <v>1</v>
      </c>
      <c r="AM14" s="144">
        <f t="shared" si="3"/>
        <v>33</v>
      </c>
      <c r="AN14" s="24">
        <f t="shared" si="4"/>
        <v>13.7</v>
      </c>
      <c r="AO14" s="24">
        <f t="shared" si="5"/>
        <v>9.6103550713831787</v>
      </c>
      <c r="AP14">
        <f t="shared" si="16"/>
        <v>1089</v>
      </c>
      <c r="AQ14">
        <f t="shared" si="17"/>
        <v>187.68999999999997</v>
      </c>
      <c r="AR14">
        <f t="shared" si="18"/>
        <v>452.09999999999997</v>
      </c>
      <c r="AS14" s="53"/>
      <c r="AT14">
        <f t="shared" si="6"/>
        <v>33</v>
      </c>
      <c r="AU14">
        <f t="shared" si="7"/>
        <v>13.7</v>
      </c>
      <c r="AV14">
        <f t="shared" si="8"/>
        <v>9.6103550713831787</v>
      </c>
      <c r="AW14">
        <f t="shared" si="19"/>
        <v>-7.5638516690081392</v>
      </c>
    </row>
    <row r="15" spans="1:63" x14ac:dyDescent="0.2">
      <c r="A15">
        <f t="shared" si="9"/>
        <v>5</v>
      </c>
      <c r="B15" s="82">
        <f t="shared" si="10"/>
        <v>5</v>
      </c>
      <c r="C15" s="169">
        <f>IF($P$3,IF(ISNUMBER(RLS!C11),RLS!C11,""),"")</f>
        <v>33</v>
      </c>
      <c r="D15" s="169">
        <f>IF($P$3,IF(ISNUMBER(RLS!D11),RLS!D11,""),"#N/A")</f>
        <v>12.7</v>
      </c>
      <c r="E15" s="290">
        <f>IF(ISNUMBER(RLS!C11),$P$40+$P$41*C15,"")</f>
        <v>9.6103550713831787</v>
      </c>
      <c r="F15" s="169">
        <f t="shared" si="11"/>
        <v>-20.3</v>
      </c>
      <c r="G15" s="305">
        <f t="shared" si="0"/>
        <v>1.0114074437974219</v>
      </c>
      <c r="H15" s="305">
        <f t="shared" si="12"/>
        <v>12.7</v>
      </c>
      <c r="I15" s="305">
        <f t="shared" si="13"/>
        <v>8.1820410545187752E-2</v>
      </c>
      <c r="J15" s="362">
        <f t="shared" si="14"/>
        <v>0</v>
      </c>
      <c r="K15" t="str">
        <f t="shared" si="15"/>
        <v/>
      </c>
      <c r="N15" s="32"/>
      <c r="O15" s="3"/>
      <c r="Q15" s="47" t="s">
        <v>75</v>
      </c>
      <c r="R15" s="49" t="s">
        <v>8</v>
      </c>
      <c r="S15" s="49" t="s">
        <v>9</v>
      </c>
      <c r="T15" s="49" t="s">
        <v>10</v>
      </c>
      <c r="U15" s="49" t="s">
        <v>11</v>
      </c>
      <c r="V15" s="60" t="s">
        <v>36</v>
      </c>
      <c r="W15" s="60" t="s">
        <v>37</v>
      </c>
      <c r="X15" s="60" t="s">
        <v>74</v>
      </c>
      <c r="AK15">
        <f t="shared" si="1"/>
        <v>5</v>
      </c>
      <c r="AL15">
        <f t="shared" si="2"/>
        <v>1</v>
      </c>
      <c r="AM15" s="144">
        <f t="shared" si="3"/>
        <v>33</v>
      </c>
      <c r="AN15" s="24">
        <f t="shared" si="4"/>
        <v>12.7</v>
      </c>
      <c r="AO15" s="24">
        <f t="shared" si="5"/>
        <v>9.6103550713831787</v>
      </c>
      <c r="AP15">
        <f t="shared" si="16"/>
        <v>1089</v>
      </c>
      <c r="AQ15">
        <f t="shared" si="17"/>
        <v>161.29</v>
      </c>
      <c r="AR15">
        <f t="shared" si="18"/>
        <v>419.09999999999997</v>
      </c>
      <c r="AS15" s="53"/>
      <c r="AT15">
        <f t="shared" si="6"/>
        <v>33</v>
      </c>
      <c r="AU15">
        <f t="shared" si="7"/>
        <v>12.7</v>
      </c>
      <c r="AV15">
        <f t="shared" si="8"/>
        <v>9.6103550713831787</v>
      </c>
      <c r="AW15">
        <f t="shared" si="19"/>
        <v>-8.4537069405310064</v>
      </c>
    </row>
    <row r="16" spans="1:63" x14ac:dyDescent="0.2">
      <c r="A16">
        <f t="shared" si="9"/>
        <v>6</v>
      </c>
      <c r="B16" s="82">
        <f t="shared" si="10"/>
        <v>6</v>
      </c>
      <c r="C16" s="169">
        <f>IF($P$3,IF(ISNUMBER(RLS!C12),RLS!C12,""),"")</f>
        <v>35</v>
      </c>
      <c r="D16" s="169">
        <f>IF($P$3,IF(ISNUMBER(RLS!D12),RLS!D12,""),"#N/A")</f>
        <v>11.7</v>
      </c>
      <c r="E16" s="290">
        <f>IF(ISNUMBER(RLS!C12),$P$40+$P$41*C16,"")</f>
        <v>11.390065614428913</v>
      </c>
      <c r="F16" s="169">
        <f t="shared" si="11"/>
        <v>-23.3</v>
      </c>
      <c r="G16" s="305">
        <f t="shared" si="0"/>
        <v>0.47101164599009149</v>
      </c>
      <c r="H16" s="305">
        <f t="shared" si="12"/>
        <v>11.7</v>
      </c>
      <c r="I16" s="305">
        <f t="shared" si="13"/>
        <v>8.6880031043569395E-2</v>
      </c>
      <c r="J16" s="362">
        <f t="shared" si="14"/>
        <v>0</v>
      </c>
      <c r="K16" t="str">
        <f t="shared" si="15"/>
        <v/>
      </c>
      <c r="N16" s="530" t="str">
        <f>O8</f>
        <v>Días</v>
      </c>
      <c r="O16" s="531"/>
      <c r="P16" s="532"/>
      <c r="Q16" s="539">
        <f>MIN(AM61,AN61)</f>
        <v>27</v>
      </c>
      <c r="R16" s="61">
        <f>AM62</f>
        <v>1510</v>
      </c>
      <c r="S16" s="62">
        <f>R16/Q16</f>
        <v>55.925925925925924</v>
      </c>
      <c r="T16" s="48">
        <f>S26/(Q16-1)</f>
        <v>362.99430199430208</v>
      </c>
      <c r="U16" s="48">
        <f>SQRT(T16)</f>
        <v>19.052409348801586</v>
      </c>
      <c r="V16" s="29">
        <f>AM63</f>
        <v>26</v>
      </c>
      <c r="W16" s="29">
        <f>AM64</f>
        <v>86</v>
      </c>
      <c r="X16" s="204">
        <f>IF(S16&gt;1,U16/S16*100,"-")</f>
        <v>34.067222014413431</v>
      </c>
      <c r="AK16">
        <f t="shared" si="1"/>
        <v>6</v>
      </c>
      <c r="AL16">
        <f t="shared" si="2"/>
        <v>1</v>
      </c>
      <c r="AM16" s="144">
        <f t="shared" si="3"/>
        <v>35</v>
      </c>
      <c r="AN16" s="24">
        <f t="shared" si="4"/>
        <v>11.7</v>
      </c>
      <c r="AO16" s="24">
        <f t="shared" si="5"/>
        <v>11.390065614428913</v>
      </c>
      <c r="AP16">
        <f t="shared" si="16"/>
        <v>1225</v>
      </c>
      <c r="AQ16">
        <f t="shared" si="17"/>
        <v>136.88999999999999</v>
      </c>
      <c r="AR16">
        <f t="shared" si="18"/>
        <v>409.5</v>
      </c>
      <c r="AS16" s="53"/>
      <c r="AT16">
        <f t="shared" si="6"/>
        <v>35</v>
      </c>
      <c r="AU16">
        <f t="shared" si="7"/>
        <v>11.7</v>
      </c>
      <c r="AV16">
        <f t="shared" si="8"/>
        <v>11.390065614428913</v>
      </c>
      <c r="AW16">
        <f t="shared" si="19"/>
        <v>-9.3435622120538717</v>
      </c>
    </row>
    <row r="17" spans="1:49" ht="12.75" customHeight="1" x14ac:dyDescent="0.2">
      <c r="A17">
        <f t="shared" si="9"/>
        <v>7</v>
      </c>
      <c r="B17" s="82">
        <f t="shared" si="10"/>
        <v>7</v>
      </c>
      <c r="C17" s="169">
        <f>IF($P$3,IF(ISNUMBER(RLS!C13),RLS!C13,""),"")</f>
        <v>40</v>
      </c>
      <c r="D17" s="169">
        <f>IF($P$3,IF(ISNUMBER(RLS!D13),RLS!D13,""),"#N/A")</f>
        <v>21.6</v>
      </c>
      <c r="E17" s="290">
        <f>IF(ISNUMBER(RLS!C13),$P$40+$P$41*C17,"")</f>
        <v>15.839341972043243</v>
      </c>
      <c r="F17" s="169">
        <f t="shared" si="11"/>
        <v>-18.399999999999999</v>
      </c>
      <c r="G17" s="305">
        <f t="shared" si="0"/>
        <v>1.3536581157420648</v>
      </c>
      <c r="H17" s="305">
        <f t="shared" si="12"/>
        <v>21.6</v>
      </c>
      <c r="I17" s="305">
        <f t="shared" si="13"/>
        <v>4.8716745478829031E-2</v>
      </c>
      <c r="J17" s="362">
        <f t="shared" si="14"/>
        <v>0</v>
      </c>
      <c r="K17" t="str">
        <f t="shared" si="15"/>
        <v/>
      </c>
      <c r="N17" s="530" t="str">
        <f>O9</f>
        <v>Diámetro</v>
      </c>
      <c r="O17" s="531"/>
      <c r="P17" s="532"/>
      <c r="Q17" s="540"/>
      <c r="R17" s="61">
        <f>AN62</f>
        <v>810.30000000000007</v>
      </c>
      <c r="S17" s="62">
        <f>R17/Q16</f>
        <v>30.011111111111113</v>
      </c>
      <c r="T17" s="48">
        <f>S27/(Q16-1)</f>
        <v>313.84948717948703</v>
      </c>
      <c r="U17" s="48">
        <f>SQRT(T17)</f>
        <v>17.715797672684317</v>
      </c>
      <c r="V17" s="29">
        <f>AN63</f>
        <v>2.2999999999999998</v>
      </c>
      <c r="W17" s="29">
        <f>AN64</f>
        <v>62.5</v>
      </c>
      <c r="X17" s="204">
        <f>IF(S17&gt;1,U17/S17*100,"-")</f>
        <v>59.030795651299094</v>
      </c>
      <c r="AK17">
        <f t="shared" si="1"/>
        <v>7</v>
      </c>
      <c r="AL17">
        <f t="shared" si="2"/>
        <v>1</v>
      </c>
      <c r="AM17" s="144">
        <f t="shared" si="3"/>
        <v>40</v>
      </c>
      <c r="AN17" s="24">
        <f t="shared" si="4"/>
        <v>21.6</v>
      </c>
      <c r="AO17" s="24">
        <f t="shared" si="5"/>
        <v>15.839341972043243</v>
      </c>
      <c r="AP17">
        <f t="shared" si="16"/>
        <v>1600</v>
      </c>
      <c r="AQ17">
        <f t="shared" si="17"/>
        <v>466.56000000000006</v>
      </c>
      <c r="AR17">
        <f t="shared" si="18"/>
        <v>864</v>
      </c>
      <c r="AS17" s="53"/>
      <c r="AT17">
        <f t="shared" si="6"/>
        <v>40</v>
      </c>
      <c r="AU17">
        <f t="shared" si="7"/>
        <v>21.6</v>
      </c>
      <c r="AV17">
        <f t="shared" si="8"/>
        <v>15.839341972043243</v>
      </c>
      <c r="AW17">
        <f t="shared" si="19"/>
        <v>-0.53399502397749288</v>
      </c>
    </row>
    <row r="18" spans="1:49" ht="13.5" customHeight="1" x14ac:dyDescent="0.2">
      <c r="A18">
        <f t="shared" si="9"/>
        <v>8</v>
      </c>
      <c r="B18" s="82">
        <f t="shared" si="10"/>
        <v>8</v>
      </c>
      <c r="C18" s="169">
        <f>IF($P$3,IF(ISNUMBER(RLS!C14),RLS!C14,""),"")</f>
        <v>43</v>
      </c>
      <c r="D18" s="169">
        <f>IF($P$3,IF(ISNUMBER(RLS!D14),RLS!D14,""),"#N/A")</f>
        <v>10.7</v>
      </c>
      <c r="E18" s="290">
        <f>IF(ISNUMBER(RLS!C14),$P$40+$P$41*C18,"")</f>
        <v>18.508907786611843</v>
      </c>
      <c r="F18" s="169">
        <f t="shared" si="11"/>
        <v>-32.299999999999997</v>
      </c>
      <c r="G18" s="305">
        <f t="shared" si="0"/>
        <v>-1.1501757474318992</v>
      </c>
      <c r="H18" s="305">
        <f t="shared" si="12"/>
        <v>10.7</v>
      </c>
      <c r="I18" s="305">
        <f t="shared" si="13"/>
        <v>9.2210380343885873E-2</v>
      </c>
      <c r="J18" s="362">
        <f t="shared" si="14"/>
        <v>0</v>
      </c>
      <c r="K18" t="str">
        <f t="shared" si="15"/>
        <v/>
      </c>
      <c r="N18" s="179" t="str">
        <f>IF(T12=1,N16&amp;" - "&amp;N17,N17&amp;" - "&amp;N16)</f>
        <v>Diámetro - Días</v>
      </c>
      <c r="O18" s="174"/>
      <c r="P18" s="174"/>
      <c r="Q18" s="174"/>
      <c r="R18" s="180">
        <f>U13*(R16-R17)</f>
        <v>-699.69999999999993</v>
      </c>
      <c r="S18" s="175">
        <f>(S16-S17)*U13</f>
        <v>-25.914814814814811</v>
      </c>
      <c r="T18" s="181">
        <f>_xlfn.VAR.S(F11:F60)</f>
        <v>30.819002849003272</v>
      </c>
      <c r="U18" s="181">
        <f>STDEV(F11:F60)</f>
        <v>5.5514865440711709</v>
      </c>
      <c r="V18" s="174">
        <f>MIN(F11:F60)</f>
        <v>-35.299999999999997</v>
      </c>
      <c r="W18" s="174">
        <f>MAX(F11:F60)</f>
        <v>-18.399999999999999</v>
      </c>
      <c r="X18" s="203" t="str">
        <f>IF(S18&gt;1,U18/S18*100,"-")</f>
        <v>-</v>
      </c>
      <c r="AK18">
        <f t="shared" si="1"/>
        <v>8</v>
      </c>
      <c r="AL18">
        <f t="shared" si="2"/>
        <v>1</v>
      </c>
      <c r="AM18" s="144">
        <f t="shared" si="3"/>
        <v>43</v>
      </c>
      <c r="AN18" s="24">
        <f t="shared" si="4"/>
        <v>10.7</v>
      </c>
      <c r="AO18" s="24">
        <f t="shared" si="5"/>
        <v>18.508907786611843</v>
      </c>
      <c r="AP18">
        <f t="shared" si="16"/>
        <v>1849</v>
      </c>
      <c r="AQ18">
        <f t="shared" si="17"/>
        <v>114.48999999999998</v>
      </c>
      <c r="AR18">
        <f t="shared" si="18"/>
        <v>460.09999999999997</v>
      </c>
      <c r="AS18" s="53"/>
      <c r="AT18">
        <f t="shared" si="6"/>
        <v>43</v>
      </c>
      <c r="AU18">
        <f t="shared" si="7"/>
        <v>10.7</v>
      </c>
      <c r="AV18">
        <f t="shared" si="8"/>
        <v>18.508907786611843</v>
      </c>
      <c r="AW18">
        <f t="shared" si="19"/>
        <v>-10.233417483576739</v>
      </c>
    </row>
    <row r="19" spans="1:49" ht="15.75" thickBot="1" x14ac:dyDescent="0.3">
      <c r="A19">
        <f t="shared" si="9"/>
        <v>9</v>
      </c>
      <c r="B19" s="82">
        <f t="shared" si="10"/>
        <v>9</v>
      </c>
      <c r="C19" s="169">
        <f>IF($P$3,IF(ISNUMBER(RLS!C15),RLS!C15,""),"")</f>
        <v>44</v>
      </c>
      <c r="D19" s="169">
        <f>IF($P$3,IF(ISNUMBER(RLS!D15),RLS!D15,""),"#N/A")</f>
        <v>20.5</v>
      </c>
      <c r="E19" s="290">
        <f>IF(ISNUMBER(RLS!C15),$P$40+$P$41*C19,"")</f>
        <v>19.398763058134712</v>
      </c>
      <c r="F19" s="169">
        <f t="shared" si="11"/>
        <v>-23.5</v>
      </c>
      <c r="G19" s="305">
        <f t="shared" si="0"/>
        <v>0.43498525946960293</v>
      </c>
      <c r="H19" s="305">
        <f t="shared" si="12"/>
        <v>20.5</v>
      </c>
      <c r="I19" s="305">
        <f t="shared" si="13"/>
        <v>5.1646783140213488E-2</v>
      </c>
      <c r="J19" s="362">
        <f t="shared" si="14"/>
        <v>0</v>
      </c>
      <c r="K19" t="str">
        <f t="shared" si="15"/>
        <v/>
      </c>
      <c r="M19" t="str">
        <f>M14</f>
        <v>●</v>
      </c>
      <c r="N19" s="263" t="str">
        <f>IF($Q$13,"IC y test de homogeneidad*","Inferencia medias")</f>
        <v>Inferencia medias</v>
      </c>
      <c r="O19" s="212"/>
      <c r="P19" s="213" t="s">
        <v>69</v>
      </c>
      <c r="Q19" s="214" t="s">
        <v>24</v>
      </c>
      <c r="R19" s="214" t="s">
        <v>25</v>
      </c>
      <c r="S19" s="214" t="s">
        <v>67</v>
      </c>
      <c r="T19" s="214" t="s">
        <v>66</v>
      </c>
      <c r="U19" s="214" t="str">
        <f>IF(Q13,"texp","")</f>
        <v/>
      </c>
      <c r="V19" s="214" t="str">
        <f>IF(Q13,"P","")</f>
        <v/>
      </c>
      <c r="W19" s="214" t="str">
        <f>"t("&amp;1-Q12&amp;")"</f>
        <v>t(0,05)</v>
      </c>
      <c r="Y19" s="136" t="s">
        <v>68</v>
      </c>
      <c r="Z19" s="137">
        <f>TINV((1-$Q$12),$Q$16-1)</f>
        <v>2.0555294386428731</v>
      </c>
      <c r="AK19">
        <f t="shared" si="1"/>
        <v>9</v>
      </c>
      <c r="AL19">
        <f t="shared" si="2"/>
        <v>1</v>
      </c>
      <c r="AM19" s="144">
        <f t="shared" si="3"/>
        <v>44</v>
      </c>
      <c r="AN19" s="24">
        <f t="shared" si="4"/>
        <v>20.5</v>
      </c>
      <c r="AO19" s="24">
        <f t="shared" si="5"/>
        <v>19.398763058134712</v>
      </c>
      <c r="AP19">
        <f t="shared" si="16"/>
        <v>1936</v>
      </c>
      <c r="AQ19">
        <f t="shared" si="17"/>
        <v>420.25</v>
      </c>
      <c r="AR19">
        <f t="shared" si="18"/>
        <v>902</v>
      </c>
      <c r="AS19" s="53"/>
      <c r="AT19">
        <f t="shared" si="6"/>
        <v>44</v>
      </c>
      <c r="AU19">
        <f t="shared" si="7"/>
        <v>20.5</v>
      </c>
      <c r="AV19">
        <f t="shared" si="8"/>
        <v>19.398763058134712</v>
      </c>
      <c r="AW19">
        <f t="shared" si="19"/>
        <v>-1.5128358226526473</v>
      </c>
    </row>
    <row r="20" spans="1:49" ht="15" customHeight="1" x14ac:dyDescent="0.2">
      <c r="A20">
        <f t="shared" si="9"/>
        <v>10</v>
      </c>
      <c r="B20" s="82">
        <f t="shared" si="10"/>
        <v>10</v>
      </c>
      <c r="C20" s="169">
        <f>IF($P$3,IF(ISNUMBER(RLS!C16),RLS!C16,""),"")</f>
        <v>49</v>
      </c>
      <c r="D20" s="169">
        <f>IF($P$3,IF(ISNUMBER(RLS!D16),RLS!D16,""),"#N/A")</f>
        <v>28.9</v>
      </c>
      <c r="E20" s="290">
        <f>IF(ISNUMBER(RLS!C16),$P$40+$P$41*C20,"")</f>
        <v>23.848039415749042</v>
      </c>
      <c r="F20" s="169">
        <f t="shared" si="11"/>
        <v>-20.100000000000001</v>
      </c>
      <c r="G20" s="305">
        <f t="shared" si="0"/>
        <v>1.0474338303179105</v>
      </c>
      <c r="H20" s="305">
        <f t="shared" si="12"/>
        <v>28.9</v>
      </c>
      <c r="I20" s="305">
        <f t="shared" si="13"/>
        <v>3.7572495156962545E-2</v>
      </c>
      <c r="J20" s="362">
        <f t="shared" si="14"/>
        <v>0</v>
      </c>
      <c r="K20" t="str">
        <f t="shared" si="15"/>
        <v/>
      </c>
      <c r="N20" t="str">
        <f>N16</f>
        <v>Días</v>
      </c>
      <c r="P20" s="215">
        <f>COUNT(E11:E60)-1</f>
        <v>26</v>
      </c>
      <c r="Q20" s="208">
        <f>S16-S20</f>
        <v>48.245471244562658</v>
      </c>
      <c r="R20" s="208">
        <f>S16+S20</f>
        <v>63.606380607289189</v>
      </c>
      <c r="S20">
        <f>W20*T20</f>
        <v>7.6804546813632673</v>
      </c>
      <c r="T20">
        <f>U16/SQRT(P20)</f>
        <v>3.736484886557573</v>
      </c>
      <c r="W20" s="137">
        <f>TINV((1-$Q$12),$P$20)</f>
        <v>2.0555294386428731</v>
      </c>
      <c r="AK20">
        <f t="shared" si="1"/>
        <v>10</v>
      </c>
      <c r="AL20">
        <f t="shared" si="2"/>
        <v>1</v>
      </c>
      <c r="AM20" s="144">
        <f t="shared" si="3"/>
        <v>49</v>
      </c>
      <c r="AN20" s="24">
        <f t="shared" si="4"/>
        <v>28.9</v>
      </c>
      <c r="AO20" s="24">
        <f t="shared" si="5"/>
        <v>23.848039415749042</v>
      </c>
      <c r="AP20">
        <f t="shared" si="16"/>
        <v>2401</v>
      </c>
      <c r="AQ20">
        <f t="shared" si="17"/>
        <v>835.20999999999992</v>
      </c>
      <c r="AR20">
        <f t="shared" si="18"/>
        <v>1416.1</v>
      </c>
      <c r="AS20" s="53"/>
      <c r="AT20">
        <f t="shared" si="6"/>
        <v>49</v>
      </c>
      <c r="AU20">
        <f t="shared" si="7"/>
        <v>28.9</v>
      </c>
      <c r="AV20">
        <f t="shared" si="8"/>
        <v>23.848039415749042</v>
      </c>
      <c r="AW20">
        <f t="shared" si="19"/>
        <v>5.9619484581394282</v>
      </c>
    </row>
    <row r="21" spans="1:49" x14ac:dyDescent="0.2">
      <c r="A21">
        <f t="shared" si="9"/>
        <v>11</v>
      </c>
      <c r="B21" s="82">
        <f t="shared" si="10"/>
        <v>11</v>
      </c>
      <c r="C21" s="169">
        <f>IF($P$3,IF(ISNUMBER(RLS!C17),RLS!C17,""),"")</f>
        <v>49</v>
      </c>
      <c r="D21" s="169">
        <f>IF($P$3,IF(ISNUMBER(RLS!D17),RLS!D17,""),"#N/A")</f>
        <v>15.8</v>
      </c>
      <c r="E21" s="290">
        <f>IF(ISNUMBER(RLS!C17),$P$40+$P$41*C21,"")</f>
        <v>23.848039415749042</v>
      </c>
      <c r="F21" s="169">
        <f t="shared" si="11"/>
        <v>-33.200000000000003</v>
      </c>
      <c r="G21" s="305">
        <f t="shared" si="0"/>
        <v>-1.3122944867740993</v>
      </c>
      <c r="H21" s="305">
        <f t="shared" si="12"/>
        <v>15.8</v>
      </c>
      <c r="I21" s="305">
        <f t="shared" si="13"/>
        <v>6.7856068536500336E-2</v>
      </c>
      <c r="J21" s="362">
        <f t="shared" si="14"/>
        <v>0</v>
      </c>
      <c r="K21" t="str">
        <f t="shared" si="15"/>
        <v/>
      </c>
      <c r="N21" t="str">
        <f>N17</f>
        <v>Diámetro</v>
      </c>
      <c r="P21">
        <f>COUNT(F11:F60)-1</f>
        <v>26</v>
      </c>
      <c r="Q21" s="208">
        <f>S17-S21</f>
        <v>22.869474655677124</v>
      </c>
      <c r="R21" s="208">
        <f>S17+S21</f>
        <v>37.152747566545102</v>
      </c>
      <c r="S21">
        <f>W21*T21</f>
        <v>7.1416364554339884</v>
      </c>
      <c r="T21">
        <f>U17/SQRT(P21)</f>
        <v>3.4743537704568839</v>
      </c>
      <c r="W21" s="137">
        <f>TINV((1-$Q$12),$P$21)</f>
        <v>2.0555294386428731</v>
      </c>
      <c r="AK21">
        <f t="shared" si="1"/>
        <v>11</v>
      </c>
      <c r="AL21">
        <f t="shared" si="2"/>
        <v>1</v>
      </c>
      <c r="AM21" s="144">
        <f t="shared" si="3"/>
        <v>49</v>
      </c>
      <c r="AN21" s="24">
        <f t="shared" si="4"/>
        <v>15.8</v>
      </c>
      <c r="AO21" s="24">
        <f t="shared" si="5"/>
        <v>23.848039415749042</v>
      </c>
      <c r="AP21">
        <f t="shared" si="16"/>
        <v>2401</v>
      </c>
      <c r="AQ21">
        <f t="shared" si="17"/>
        <v>249.64000000000001</v>
      </c>
      <c r="AR21">
        <f t="shared" si="18"/>
        <v>774.2</v>
      </c>
      <c r="AS21" s="53"/>
      <c r="AT21">
        <f t="shared" si="6"/>
        <v>49</v>
      </c>
      <c r="AU21">
        <f t="shared" si="7"/>
        <v>15.8</v>
      </c>
      <c r="AV21">
        <f t="shared" si="8"/>
        <v>23.848039415749042</v>
      </c>
      <c r="AW21">
        <f t="shared" si="19"/>
        <v>-5.6951555988101195</v>
      </c>
    </row>
    <row r="22" spans="1:49" x14ac:dyDescent="0.2">
      <c r="A22">
        <f t="shared" si="9"/>
        <v>12</v>
      </c>
      <c r="B22" s="82">
        <f t="shared" si="10"/>
        <v>12</v>
      </c>
      <c r="C22" s="169">
        <f>IF($P$3,IF(ISNUMBER(RLS!C18),RLS!C18,""),"")</f>
        <v>51</v>
      </c>
      <c r="D22" s="169">
        <f>IF($P$3,IF(ISNUMBER(RLS!D18),RLS!D18,""),"#N/A")</f>
        <v>21.3</v>
      </c>
      <c r="E22" s="290">
        <f>IF(ISNUMBER(RLS!C18),$P$40+$P$41*C22,"")</f>
        <v>25.627749958794773</v>
      </c>
      <c r="F22" s="169">
        <f t="shared" si="11"/>
        <v>-29.7</v>
      </c>
      <c r="G22" s="305">
        <f t="shared" si="0"/>
        <v>-0.68183272266554651</v>
      </c>
      <c r="H22" s="305">
        <f t="shared" si="12"/>
        <v>21.3</v>
      </c>
      <c r="I22" s="305">
        <f t="shared" si="13"/>
        <v>4.9483359202974433E-2</v>
      </c>
      <c r="J22" s="362">
        <f t="shared" si="14"/>
        <v>0</v>
      </c>
      <c r="K22" t="str">
        <f t="shared" si="15"/>
        <v/>
      </c>
      <c r="N22" s="174" t="str">
        <f>IF($Q$13=1,"IC("&amp;N18&amp;")","")</f>
        <v/>
      </c>
      <c r="O22" s="174"/>
      <c r="P22" s="174">
        <f>Q16-1</f>
        <v>26</v>
      </c>
      <c r="Q22" s="175">
        <f>S18-S22</f>
        <v>-28.110909750310189</v>
      </c>
      <c r="R22" s="175">
        <f>S18+S22</f>
        <v>-23.718719879319433</v>
      </c>
      <c r="S22" s="176">
        <f>Z19*T22</f>
        <v>2.1960949354953789</v>
      </c>
      <c r="T22" s="177">
        <f>U18/SQRT(Q16)</f>
        <v>1.0683840835406919</v>
      </c>
      <c r="U22" s="175">
        <f>ABS(S18/T22)</f>
        <v>24.256084692811491</v>
      </c>
      <c r="V22" s="178">
        <f>TDIST(U22,Q16-1,2)</f>
        <v>2.2088312888427403E-19</v>
      </c>
      <c r="W22" s="175">
        <f>Z19</f>
        <v>2.0555294386428731</v>
      </c>
      <c r="AK22">
        <f t="shared" si="1"/>
        <v>12</v>
      </c>
      <c r="AL22">
        <f t="shared" si="2"/>
        <v>1</v>
      </c>
      <c r="AM22" s="144">
        <f t="shared" si="3"/>
        <v>51</v>
      </c>
      <c r="AN22" s="24">
        <f t="shared" si="4"/>
        <v>21.3</v>
      </c>
      <c r="AO22" s="24">
        <f t="shared" si="5"/>
        <v>25.627749958794773</v>
      </c>
      <c r="AP22">
        <f t="shared" si="16"/>
        <v>2601</v>
      </c>
      <c r="AQ22">
        <f t="shared" si="17"/>
        <v>453.69000000000005</v>
      </c>
      <c r="AR22">
        <f t="shared" si="18"/>
        <v>1086.3</v>
      </c>
      <c r="AS22" s="53"/>
      <c r="AT22">
        <f t="shared" si="6"/>
        <v>51</v>
      </c>
      <c r="AU22">
        <f t="shared" si="7"/>
        <v>21.3</v>
      </c>
      <c r="AV22">
        <f t="shared" si="8"/>
        <v>25.627749958794773</v>
      </c>
      <c r="AW22">
        <f t="shared" si="19"/>
        <v>-0.8009516054343564</v>
      </c>
    </row>
    <row r="23" spans="1:49" x14ac:dyDescent="0.2">
      <c r="A23">
        <f t="shared" si="9"/>
        <v>13</v>
      </c>
      <c r="B23" s="82">
        <f t="shared" si="10"/>
        <v>13</v>
      </c>
      <c r="C23" s="169">
        <f>IF($P$3,IF(ISNUMBER(RLS!C19),RLS!C19,""),"")</f>
        <v>54</v>
      </c>
      <c r="D23" s="169">
        <f>IF($P$3,IF(ISNUMBER(RLS!D19),RLS!D19,""),"#N/A")</f>
        <v>34.6</v>
      </c>
      <c r="E23" s="290">
        <f>IF(ISNUMBER(RLS!C19),$P$40+$P$41*C23,"")</f>
        <v>28.297315773363373</v>
      </c>
      <c r="F23" s="169">
        <f t="shared" si="11"/>
        <v>-19.399999999999999</v>
      </c>
      <c r="G23" s="305">
        <f t="shared" si="0"/>
        <v>1.1735261831396213</v>
      </c>
      <c r="H23" s="305">
        <f t="shared" si="12"/>
        <v>34.6</v>
      </c>
      <c r="I23" s="305">
        <f t="shared" si="13"/>
        <v>3.8901322359792559E-2</v>
      </c>
      <c r="J23" s="362">
        <f t="shared" si="14"/>
        <v>0</v>
      </c>
      <c r="K23" t="str">
        <f t="shared" si="15"/>
        <v/>
      </c>
      <c r="N23" s="249" t="str">
        <f>IF(LEFT(UPPER(RLS!P7),1)="s","* el test es aplicable solamente en el caso en que X e Y sean medidas repetidas de una misma variable","")</f>
        <v/>
      </c>
      <c r="AK23">
        <f t="shared" si="1"/>
        <v>13</v>
      </c>
      <c r="AL23">
        <f t="shared" si="2"/>
        <v>1</v>
      </c>
      <c r="AM23" s="144">
        <f t="shared" si="3"/>
        <v>54</v>
      </c>
      <c r="AN23" s="24">
        <f t="shared" si="4"/>
        <v>34.6</v>
      </c>
      <c r="AO23" s="24">
        <f t="shared" si="5"/>
        <v>28.297315773363373</v>
      </c>
      <c r="AP23">
        <f t="shared" si="16"/>
        <v>2916</v>
      </c>
      <c r="AQ23">
        <f t="shared" si="17"/>
        <v>1197.1600000000001</v>
      </c>
      <c r="AR23">
        <f t="shared" si="18"/>
        <v>1868.4</v>
      </c>
      <c r="AS23" s="53"/>
      <c r="AT23">
        <f t="shared" si="6"/>
        <v>54</v>
      </c>
      <c r="AU23">
        <f t="shared" si="7"/>
        <v>34.6</v>
      </c>
      <c r="AV23">
        <f t="shared" si="8"/>
        <v>28.297315773363373</v>
      </c>
      <c r="AW23">
        <f t="shared" si="19"/>
        <v>11.034123505819768</v>
      </c>
    </row>
    <row r="24" spans="1:49" ht="13.5" thickBot="1" x14ac:dyDescent="0.25">
      <c r="A24">
        <f t="shared" si="9"/>
        <v>14</v>
      </c>
      <c r="B24" s="82">
        <f t="shared" si="10"/>
        <v>14</v>
      </c>
      <c r="C24" s="169">
        <f>IF($P$3,IF(ISNUMBER(RLS!C20),RLS!C20,""),"")</f>
        <v>54</v>
      </c>
      <c r="D24" s="169">
        <f>IF($P$3,IF(ISNUMBER(RLS!D20),RLS!D20,""),"#N/A")</f>
        <v>22.1</v>
      </c>
      <c r="E24" s="290">
        <f>IF(ISNUMBER(RLS!C20),$P$40+$P$41*C24,"")</f>
        <v>28.297315773363373</v>
      </c>
      <c r="F24" s="169">
        <f t="shared" si="11"/>
        <v>-31.9</v>
      </c>
      <c r="G24" s="305">
        <f t="shared" si="0"/>
        <v>-1.078122974390922</v>
      </c>
      <c r="H24" s="305">
        <f t="shared" si="12"/>
        <v>22.1</v>
      </c>
      <c r="I24" s="305">
        <f t="shared" si="13"/>
        <v>4.7493201698973662E-2</v>
      </c>
      <c r="J24" s="362">
        <f t="shared" si="14"/>
        <v>0</v>
      </c>
      <c r="K24" t="str">
        <f t="shared" si="15"/>
        <v/>
      </c>
      <c r="M24" s="11" t="str">
        <f>M14</f>
        <v>●</v>
      </c>
      <c r="N24" s="12" t="s">
        <v>26</v>
      </c>
      <c r="O24" s="2"/>
      <c r="P24" s="2"/>
      <c r="Q24" s="2"/>
      <c r="R24" s="2"/>
      <c r="S24" s="2"/>
      <c r="T24" s="2"/>
      <c r="U24" s="2"/>
      <c r="V24" s="2"/>
      <c r="W24" s="2"/>
      <c r="AK24">
        <f t="shared" si="1"/>
        <v>14</v>
      </c>
      <c r="AL24">
        <f t="shared" si="2"/>
        <v>1</v>
      </c>
      <c r="AM24" s="144">
        <f t="shared" si="3"/>
        <v>54</v>
      </c>
      <c r="AN24" s="24">
        <f t="shared" si="4"/>
        <v>22.1</v>
      </c>
      <c r="AO24" s="24">
        <f t="shared" si="5"/>
        <v>28.297315773363373</v>
      </c>
      <c r="AP24">
        <f t="shared" si="16"/>
        <v>2916</v>
      </c>
      <c r="AQ24">
        <f t="shared" si="17"/>
        <v>488.41000000000008</v>
      </c>
      <c r="AR24">
        <f t="shared" si="18"/>
        <v>1193.4000000000001</v>
      </c>
      <c r="AS24" s="53"/>
      <c r="AT24">
        <f t="shared" si="6"/>
        <v>54</v>
      </c>
      <c r="AU24">
        <f t="shared" si="7"/>
        <v>22.1</v>
      </c>
      <c r="AV24">
        <f t="shared" si="8"/>
        <v>28.297315773363373</v>
      </c>
      <c r="AW24">
        <f t="shared" si="19"/>
        <v>-8.9067388216061971E-2</v>
      </c>
    </row>
    <row r="25" spans="1:49" ht="12" customHeight="1" x14ac:dyDescent="0.2">
      <c r="A25">
        <f t="shared" si="9"/>
        <v>15</v>
      </c>
      <c r="B25" s="82">
        <f t="shared" si="10"/>
        <v>15</v>
      </c>
      <c r="C25" s="169">
        <f>IF($P$3,IF(ISNUMBER(RLS!C21),RLS!C21,""),"")</f>
        <v>54</v>
      </c>
      <c r="D25" s="169">
        <f>IF($P$3,IF(ISNUMBER(RLS!D21),RLS!D21,""),"#N/A")</f>
        <v>35.299999999999997</v>
      </c>
      <c r="E25" s="290">
        <f>IF(ISNUMBER(RLS!C21),$P$40+$P$41*C25,"")</f>
        <v>28.297315773363373</v>
      </c>
      <c r="F25" s="169">
        <f t="shared" si="11"/>
        <v>-18.700000000000003</v>
      </c>
      <c r="G25" s="305">
        <f t="shared" si="0"/>
        <v>1.299618535961331</v>
      </c>
      <c r="H25" s="305">
        <f t="shared" si="12"/>
        <v>35.299999999999997</v>
      </c>
      <c r="I25" s="305">
        <f t="shared" si="13"/>
        <v>3.9670944181737229E-2</v>
      </c>
      <c r="J25" s="362">
        <f t="shared" si="14"/>
        <v>0</v>
      </c>
      <c r="K25" t="str">
        <f t="shared" si="15"/>
        <v/>
      </c>
      <c r="N25" s="57" t="s">
        <v>30</v>
      </c>
      <c r="O25" s="37"/>
      <c r="P25" s="36"/>
      <c r="Q25" s="541" t="s">
        <v>15</v>
      </c>
      <c r="R25" s="541"/>
      <c r="S25" s="312" t="s">
        <v>118</v>
      </c>
      <c r="T25" s="35"/>
      <c r="U25" s="3"/>
      <c r="V25" s="3"/>
      <c r="AK25">
        <f t="shared" si="1"/>
        <v>15</v>
      </c>
      <c r="AL25">
        <f t="shared" si="2"/>
        <v>1</v>
      </c>
      <c r="AM25" s="144">
        <f t="shared" si="3"/>
        <v>54</v>
      </c>
      <c r="AN25" s="24">
        <f t="shared" si="4"/>
        <v>35.299999999999997</v>
      </c>
      <c r="AO25" s="24">
        <f t="shared" si="5"/>
        <v>28.297315773363373</v>
      </c>
      <c r="AP25">
        <f t="shared" si="16"/>
        <v>2916</v>
      </c>
      <c r="AQ25">
        <f t="shared" si="17"/>
        <v>1246.0899999999997</v>
      </c>
      <c r="AR25">
        <f t="shared" si="18"/>
        <v>1906.1999999999998</v>
      </c>
      <c r="AS25" s="53"/>
      <c r="AT25">
        <f t="shared" si="6"/>
        <v>54</v>
      </c>
      <c r="AU25">
        <f t="shared" si="7"/>
        <v>35.299999999999997</v>
      </c>
      <c r="AV25">
        <f t="shared" si="8"/>
        <v>28.297315773363373</v>
      </c>
      <c r="AW25">
        <f t="shared" si="19"/>
        <v>11.657022195885769</v>
      </c>
    </row>
    <row r="26" spans="1:49" x14ac:dyDescent="0.2">
      <c r="A26">
        <f t="shared" si="9"/>
        <v>16</v>
      </c>
      <c r="B26" s="82">
        <f t="shared" si="10"/>
        <v>16</v>
      </c>
      <c r="C26" s="169">
        <f>IF($P$3,IF(ISNUMBER(RLS!C22),RLS!C22,""),"")</f>
        <v>61</v>
      </c>
      <c r="D26" s="169">
        <f>IF($P$3,IF(ISNUMBER(RLS!D22),RLS!D22,""),"#N/A")</f>
        <v>39.1</v>
      </c>
      <c r="E26" s="290">
        <f>IF(ISNUMBER(RLS!C22),$P$40+$P$41*C26,"")</f>
        <v>34.526302674023434</v>
      </c>
      <c r="F26" s="169">
        <f t="shared" si="11"/>
        <v>-21.9</v>
      </c>
      <c r="G26" s="305">
        <f t="shared" si="0"/>
        <v>0.7231963516335127</v>
      </c>
      <c r="H26" s="305">
        <f t="shared" si="12"/>
        <v>39.1</v>
      </c>
      <c r="I26" s="305">
        <f t="shared" si="13"/>
        <v>4.616362247169381E-2</v>
      </c>
      <c r="J26" s="362">
        <f t="shared" si="14"/>
        <v>0</v>
      </c>
      <c r="K26" t="str">
        <f t="shared" si="15"/>
        <v/>
      </c>
      <c r="N26" s="49" t="s">
        <v>12</v>
      </c>
      <c r="O26" s="526">
        <f>AP61</f>
        <v>93886</v>
      </c>
      <c r="P26" s="527"/>
      <c r="Q26" s="58"/>
      <c r="R26" s="96" t="s">
        <v>46</v>
      </c>
      <c r="S26" s="526">
        <f>O26-(R16^2)/Q16</f>
        <v>9437.851851851854</v>
      </c>
      <c r="T26" s="527"/>
      <c r="U26" s="132" t="s">
        <v>47</v>
      </c>
      <c r="V26" s="3"/>
      <c r="AK26">
        <f t="shared" si="1"/>
        <v>16</v>
      </c>
      <c r="AL26">
        <f t="shared" si="2"/>
        <v>1</v>
      </c>
      <c r="AM26" s="144">
        <f t="shared" si="3"/>
        <v>61</v>
      </c>
      <c r="AN26" s="24">
        <f t="shared" si="4"/>
        <v>39.1</v>
      </c>
      <c r="AO26" s="24">
        <f t="shared" si="5"/>
        <v>34.526302674023434</v>
      </c>
      <c r="AP26">
        <f t="shared" si="16"/>
        <v>3721</v>
      </c>
      <c r="AQ26">
        <f t="shared" si="17"/>
        <v>1528.8100000000002</v>
      </c>
      <c r="AR26">
        <f t="shared" si="18"/>
        <v>2385.1</v>
      </c>
      <c r="AS26" s="53"/>
      <c r="AT26">
        <f t="shared" si="6"/>
        <v>61</v>
      </c>
      <c r="AU26">
        <f t="shared" si="7"/>
        <v>39.1</v>
      </c>
      <c r="AV26">
        <f t="shared" si="8"/>
        <v>34.526302674023434</v>
      </c>
      <c r="AW26">
        <f t="shared" si="19"/>
        <v>15.038472227672663</v>
      </c>
    </row>
    <row r="27" spans="1:49" ht="12.75" customHeight="1" x14ac:dyDescent="0.2">
      <c r="A27">
        <f t="shared" si="9"/>
        <v>17</v>
      </c>
      <c r="B27" s="82">
        <f t="shared" si="10"/>
        <v>17</v>
      </c>
      <c r="C27" s="169">
        <f>IF($P$3,IF(ISNUMBER(RLS!C23),RLS!C23,""),"")</f>
        <v>64</v>
      </c>
      <c r="D27" s="169">
        <f>IF($P$3,IF(ISNUMBER(RLS!D23),RLS!D23,""),"#N/A")</f>
        <v>30.8</v>
      </c>
      <c r="E27" s="290">
        <f>IF(ISNUMBER(RLS!C23),$P$40+$P$41*C27,"")</f>
        <v>37.195868488592033</v>
      </c>
      <c r="F27" s="169">
        <f t="shared" si="11"/>
        <v>-33.200000000000003</v>
      </c>
      <c r="G27" s="305">
        <f t="shared" si="0"/>
        <v>-1.3122944867740993</v>
      </c>
      <c r="H27" s="305">
        <f t="shared" si="12"/>
        <v>30.8</v>
      </c>
      <c r="I27" s="305">
        <f t="shared" si="13"/>
        <v>3.7038106582921219E-2</v>
      </c>
      <c r="J27" s="362">
        <f t="shared" si="14"/>
        <v>0</v>
      </c>
      <c r="K27" t="str">
        <f t="shared" si="15"/>
        <v/>
      </c>
      <c r="N27" s="49" t="s">
        <v>13</v>
      </c>
      <c r="O27" s="526">
        <f>AQ61</f>
        <v>32478.09</v>
      </c>
      <c r="P27" s="527"/>
      <c r="Q27" s="59"/>
      <c r="R27" s="96" t="s">
        <v>45</v>
      </c>
      <c r="S27" s="526">
        <f>O27-(R17^2)/Q16</f>
        <v>8160.0866666666625</v>
      </c>
      <c r="T27" s="527"/>
      <c r="U27" s="132" t="s">
        <v>48</v>
      </c>
      <c r="V27" s="3"/>
      <c r="AK27">
        <f t="shared" si="1"/>
        <v>17</v>
      </c>
      <c r="AL27">
        <f t="shared" si="2"/>
        <v>1</v>
      </c>
      <c r="AM27" s="144">
        <f t="shared" si="3"/>
        <v>64</v>
      </c>
      <c r="AN27" s="24">
        <f t="shared" si="4"/>
        <v>30.8</v>
      </c>
      <c r="AO27" s="24">
        <f t="shared" si="5"/>
        <v>37.195868488592033</v>
      </c>
      <c r="AP27">
        <f t="shared" si="16"/>
        <v>4096</v>
      </c>
      <c r="AQ27">
        <f t="shared" si="17"/>
        <v>948.6400000000001</v>
      </c>
      <c r="AR27">
        <f t="shared" si="18"/>
        <v>1971.2</v>
      </c>
      <c r="AS27" s="53"/>
      <c r="AT27">
        <f t="shared" si="6"/>
        <v>64</v>
      </c>
      <c r="AU27">
        <f t="shared" si="7"/>
        <v>30.8</v>
      </c>
      <c r="AV27">
        <f t="shared" si="8"/>
        <v>37.195868488592033</v>
      </c>
      <c r="AW27">
        <f t="shared" si="19"/>
        <v>7.6526734740328735</v>
      </c>
    </row>
    <row r="28" spans="1:49" ht="13.5" thickBot="1" x14ac:dyDescent="0.25">
      <c r="A28">
        <f t="shared" si="9"/>
        <v>18</v>
      </c>
      <c r="B28" s="82">
        <f t="shared" si="10"/>
        <v>18</v>
      </c>
      <c r="C28" s="169">
        <f>IF($P$3,IF(ISNUMBER(RLS!C24),RLS!C24,""),"")</f>
        <v>65</v>
      </c>
      <c r="D28" s="169">
        <f>IF($P$3,IF(ISNUMBER(RLS!D24),RLS!D24,""),"#N/A")</f>
        <v>39.200000000000003</v>
      </c>
      <c r="E28" s="290">
        <f>IF(ISNUMBER(RLS!C24),$P$40+$P$41*C28,"")</f>
        <v>38.085723760114902</v>
      </c>
      <c r="F28" s="169">
        <f t="shared" si="11"/>
        <v>-25.799999999999997</v>
      </c>
      <c r="G28" s="305">
        <f t="shared" si="0"/>
        <v>2.0681814483983429E-2</v>
      </c>
      <c r="H28" s="305">
        <f t="shared" si="12"/>
        <v>39.200000000000003</v>
      </c>
      <c r="I28" s="305">
        <f t="shared" si="13"/>
        <v>4.6387274543069963E-2</v>
      </c>
      <c r="J28" s="362">
        <f t="shared" si="14"/>
        <v>0</v>
      </c>
      <c r="K28" t="str">
        <f t="shared" si="15"/>
        <v/>
      </c>
      <c r="N28" s="49" t="s">
        <v>14</v>
      </c>
      <c r="O28" s="526">
        <f>AR61</f>
        <v>53715.1</v>
      </c>
      <c r="P28" s="527"/>
      <c r="Q28" s="59"/>
      <c r="R28" s="96" t="s">
        <v>44</v>
      </c>
      <c r="S28" s="526">
        <f>O28-(R16*R17)/Q16</f>
        <v>8398.3222222222175</v>
      </c>
      <c r="T28" s="527"/>
      <c r="U28" s="132" t="s">
        <v>49</v>
      </c>
      <c r="V28" s="3"/>
      <c r="X28" s="135"/>
      <c r="Y28" s="139" t="s">
        <v>52</v>
      </c>
      <c r="Z28" s="139"/>
      <c r="AK28">
        <f t="shared" si="1"/>
        <v>18</v>
      </c>
      <c r="AL28">
        <f t="shared" si="2"/>
        <v>1</v>
      </c>
      <c r="AM28" s="144">
        <f t="shared" si="3"/>
        <v>65</v>
      </c>
      <c r="AN28" s="24">
        <f t="shared" si="4"/>
        <v>39.200000000000003</v>
      </c>
      <c r="AO28" s="24">
        <f t="shared" si="5"/>
        <v>38.085723760114902</v>
      </c>
      <c r="AP28">
        <f t="shared" si="16"/>
        <v>4225</v>
      </c>
      <c r="AQ28">
        <f t="shared" si="17"/>
        <v>1536.6400000000003</v>
      </c>
      <c r="AR28">
        <f t="shared" si="18"/>
        <v>2548</v>
      </c>
      <c r="AS28" s="53"/>
      <c r="AT28">
        <f t="shared" si="6"/>
        <v>65</v>
      </c>
      <c r="AU28">
        <f t="shared" si="7"/>
        <v>39.200000000000003</v>
      </c>
      <c r="AV28">
        <f t="shared" si="8"/>
        <v>38.085723760114902</v>
      </c>
      <c r="AW28">
        <f t="shared" si="19"/>
        <v>15.127457754824952</v>
      </c>
    </row>
    <row r="29" spans="1:49" ht="13.5" customHeight="1" x14ac:dyDescent="0.2">
      <c r="A29">
        <f t="shared" si="9"/>
        <v>19</v>
      </c>
      <c r="B29" s="82">
        <f t="shared" si="10"/>
        <v>19</v>
      </c>
      <c r="C29" s="169">
        <f>IF($P$3,IF(ISNUMBER(RLS!C25),RLS!C25,""),"")</f>
        <v>69</v>
      </c>
      <c r="D29" s="169">
        <f>IF($P$3,IF(ISNUMBER(RLS!D25),RLS!D25,""),"#N/A")</f>
        <v>37.4</v>
      </c>
      <c r="E29" s="290">
        <f>IF(ISNUMBER(RLS!C25),$P$40+$P$41*C29,"")</f>
        <v>41.645144846206364</v>
      </c>
      <c r="F29" s="169">
        <f t="shared" si="11"/>
        <v>-31.6</v>
      </c>
      <c r="G29" s="305">
        <f t="shared" si="0"/>
        <v>-1.0240833946101895</v>
      </c>
      <c r="H29" s="305">
        <f t="shared" si="12"/>
        <v>37.4</v>
      </c>
      <c r="I29" s="305">
        <f t="shared" si="13"/>
        <v>4.2775752325259604E-2</v>
      </c>
      <c r="J29" s="362">
        <f t="shared" si="14"/>
        <v>0</v>
      </c>
      <c r="K29" t="str">
        <f t="shared" si="15"/>
        <v/>
      </c>
      <c r="N29" s="1"/>
      <c r="O29" s="36"/>
      <c r="P29" s="37"/>
      <c r="Q29" s="36"/>
      <c r="R29" s="36"/>
      <c r="S29" s="35"/>
      <c r="T29" s="35"/>
      <c r="U29" s="36"/>
      <c r="V29" s="36"/>
      <c r="W29" s="35"/>
      <c r="X29" s="135"/>
      <c r="Y29" s="135">
        <v>0.3</v>
      </c>
      <c r="Z29" s="135" t="str">
        <f>IF(Q34&lt;Y29,"Solo el ","El ")</f>
        <v xml:space="preserve">El </v>
      </c>
      <c r="AK29">
        <f t="shared" si="1"/>
        <v>19</v>
      </c>
      <c r="AL29">
        <f t="shared" si="2"/>
        <v>1</v>
      </c>
      <c r="AM29" s="144">
        <f t="shared" si="3"/>
        <v>69</v>
      </c>
      <c r="AN29" s="24">
        <f t="shared" si="4"/>
        <v>37.4</v>
      </c>
      <c r="AO29" s="24">
        <f t="shared" si="5"/>
        <v>41.645144846206364</v>
      </c>
      <c r="AP29">
        <f t="shared" si="16"/>
        <v>4761</v>
      </c>
      <c r="AQ29">
        <f t="shared" si="17"/>
        <v>1398.76</v>
      </c>
      <c r="AR29">
        <f t="shared" si="18"/>
        <v>2580.6</v>
      </c>
      <c r="AS29" s="53"/>
      <c r="AT29">
        <f t="shared" si="6"/>
        <v>69</v>
      </c>
      <c r="AU29">
        <f t="shared" si="7"/>
        <v>37.4</v>
      </c>
      <c r="AV29">
        <f t="shared" si="8"/>
        <v>41.645144846206364</v>
      </c>
      <c r="AW29">
        <f t="shared" si="19"/>
        <v>13.525718266083793</v>
      </c>
    </row>
    <row r="30" spans="1:49" ht="15.75" thickBot="1" x14ac:dyDescent="0.3">
      <c r="A30">
        <f t="shared" si="9"/>
        <v>20</v>
      </c>
      <c r="B30" s="82">
        <f t="shared" si="10"/>
        <v>20</v>
      </c>
      <c r="C30" s="169">
        <f>IF($P$3,IF(ISNUMBER(RLS!C26),RLS!C26,""),"")</f>
        <v>71</v>
      </c>
      <c r="D30" s="169">
        <f>IF($P$3,IF(ISNUMBER(RLS!D26),RLS!D26,""),"#N/A")</f>
        <v>48.3</v>
      </c>
      <c r="E30" s="290">
        <f>IF(ISNUMBER(RLS!C26),$P$40+$P$41*C30,"")</f>
        <v>43.424855389252095</v>
      </c>
      <c r="F30" s="169">
        <f t="shared" si="11"/>
        <v>-22.700000000000003</v>
      </c>
      <c r="G30" s="305">
        <f t="shared" si="0"/>
        <v>0.57909080555155712</v>
      </c>
      <c r="H30" s="305">
        <f t="shared" si="12"/>
        <v>48.3</v>
      </c>
      <c r="I30" s="305">
        <f t="shared" si="13"/>
        <v>7.8072320687290225E-2</v>
      </c>
      <c r="J30" s="362">
        <f t="shared" si="14"/>
        <v>0</v>
      </c>
      <c r="K30" t="str">
        <f t="shared" si="15"/>
        <v/>
      </c>
      <c r="M30" s="11" t="str">
        <f>M14</f>
        <v>●</v>
      </c>
      <c r="N30" s="38" t="str">
        <f>"Asociación lineal entre '"&amp; Y9&amp;"' y '"&amp;Y8&amp;"'"</f>
        <v>Asociación lineal entre 'Diámetro' y 'Días'</v>
      </c>
      <c r="O30" s="39"/>
      <c r="P30" s="39"/>
      <c r="Q30" s="39"/>
      <c r="R30" s="39"/>
      <c r="S30" s="39"/>
      <c r="T30" s="39"/>
      <c r="U30" s="39"/>
      <c r="V30" s="39"/>
      <c r="W30" s="39"/>
      <c r="X30" s="135"/>
      <c r="Y30" s="136" t="s">
        <v>53</v>
      </c>
      <c r="Z30" s="137">
        <f>TINV((1-$Q$12),$Q$16-2)</f>
        <v>2.0595385527532977</v>
      </c>
      <c r="AK30">
        <f t="shared" si="1"/>
        <v>20</v>
      </c>
      <c r="AL30">
        <f t="shared" si="2"/>
        <v>1</v>
      </c>
      <c r="AM30" s="144">
        <f t="shared" si="3"/>
        <v>71</v>
      </c>
      <c r="AN30" s="24">
        <f t="shared" si="4"/>
        <v>48.3</v>
      </c>
      <c r="AO30" s="24">
        <f t="shared" si="5"/>
        <v>43.424855389252095</v>
      </c>
      <c r="AP30">
        <f t="shared" si="16"/>
        <v>5041</v>
      </c>
      <c r="AQ30">
        <f t="shared" si="17"/>
        <v>2332.89</v>
      </c>
      <c r="AR30">
        <f t="shared" si="18"/>
        <v>3429.2999999999997</v>
      </c>
      <c r="AS30" s="53"/>
      <c r="AT30">
        <f t="shared" si="6"/>
        <v>71</v>
      </c>
      <c r="AU30">
        <f t="shared" si="7"/>
        <v>48.3</v>
      </c>
      <c r="AV30">
        <f t="shared" si="8"/>
        <v>43.424855389252095</v>
      </c>
      <c r="AW30">
        <f t="shared" si="19"/>
        <v>23.225140725683033</v>
      </c>
    </row>
    <row r="31" spans="1:49" x14ac:dyDescent="0.2">
      <c r="A31">
        <f t="shared" si="9"/>
        <v>21</v>
      </c>
      <c r="B31" s="82">
        <f t="shared" si="10"/>
        <v>21</v>
      </c>
      <c r="C31" s="169">
        <f>IF($P$3,IF(ISNUMBER(RLS!C27),RLS!C27,""),"")</f>
        <v>71</v>
      </c>
      <c r="D31" s="169">
        <f>IF($P$3,IF(ISNUMBER(RLS!D27),RLS!D27,""),"#N/A")</f>
        <v>35.700000000000003</v>
      </c>
      <c r="E31" s="290">
        <f>IF(ISNUMBER(RLS!C27),$P$40+$P$41*C31,"")</f>
        <v>43.424855389252095</v>
      </c>
      <c r="F31" s="169">
        <f t="shared" si="11"/>
        <v>-35.299999999999997</v>
      </c>
      <c r="G31" s="305">
        <f t="shared" si="0"/>
        <v>-1.6905715452392296</v>
      </c>
      <c r="H31" s="305">
        <f t="shared" si="12"/>
        <v>35.700000000000003</v>
      </c>
      <c r="I31" s="305">
        <f t="shared" si="13"/>
        <v>4.0170288416416997E-2</v>
      </c>
      <c r="J31" s="362">
        <f t="shared" si="14"/>
        <v>0</v>
      </c>
      <c r="K31" t="str">
        <f t="shared" si="15"/>
        <v/>
      </c>
      <c r="N31" s="28"/>
      <c r="O31" s="28"/>
      <c r="P31" s="28"/>
      <c r="Q31" s="49" t="s">
        <v>27</v>
      </c>
      <c r="R31" s="49" t="s">
        <v>16</v>
      </c>
      <c r="S31" s="49" t="s">
        <v>31</v>
      </c>
      <c r="T31" s="60" t="s">
        <v>29</v>
      </c>
      <c r="U31" s="49" t="s">
        <v>32</v>
      </c>
      <c r="V31" s="49" t="s">
        <v>20</v>
      </c>
      <c r="W31" s="49" t="s">
        <v>21</v>
      </c>
      <c r="X31" s="135"/>
      <c r="Y31" s="135"/>
      <c r="Z31" s="135"/>
      <c r="AK31">
        <f t="shared" si="1"/>
        <v>21</v>
      </c>
      <c r="AL31">
        <f t="shared" si="2"/>
        <v>1</v>
      </c>
      <c r="AM31" s="144">
        <f t="shared" si="3"/>
        <v>71</v>
      </c>
      <c r="AN31" s="24">
        <f t="shared" si="4"/>
        <v>35.700000000000003</v>
      </c>
      <c r="AO31" s="24">
        <f t="shared" si="5"/>
        <v>43.424855389252095</v>
      </c>
      <c r="AP31">
        <f t="shared" si="16"/>
        <v>5041</v>
      </c>
      <c r="AQ31">
        <f t="shared" si="17"/>
        <v>1274.4900000000002</v>
      </c>
      <c r="AR31">
        <f t="shared" si="18"/>
        <v>2534.7000000000003</v>
      </c>
      <c r="AS31" s="53"/>
      <c r="AT31">
        <f t="shared" si="6"/>
        <v>71</v>
      </c>
      <c r="AU31">
        <f t="shared" si="7"/>
        <v>35.700000000000003</v>
      </c>
      <c r="AV31">
        <f t="shared" si="8"/>
        <v>43.424855389252095</v>
      </c>
      <c r="AW31">
        <f t="shared" si="19"/>
        <v>12.012964304494922</v>
      </c>
    </row>
    <row r="32" spans="1:49" x14ac:dyDescent="0.2">
      <c r="A32">
        <f t="shared" si="9"/>
        <v>22</v>
      </c>
      <c r="B32" s="82">
        <f t="shared" si="10"/>
        <v>22</v>
      </c>
      <c r="C32" s="169">
        <f>IF($P$3,IF(ISNUMBER(RLS!C28),RLS!C28,""),"")</f>
        <v>75</v>
      </c>
      <c r="D32" s="169">
        <f>IF($P$3,IF(ISNUMBER(RLS!D28),RLS!D28,""),"#N/A")</f>
        <v>50.3</v>
      </c>
      <c r="E32" s="290">
        <f>IF(ISNUMBER(RLS!C28),$P$40+$P$41*C32,"")</f>
        <v>46.984276475343556</v>
      </c>
      <c r="F32" s="169">
        <f t="shared" si="11"/>
        <v>-24.700000000000003</v>
      </c>
      <c r="G32" s="305">
        <f t="shared" si="0"/>
        <v>0.21882694034667022</v>
      </c>
      <c r="H32" s="305">
        <f t="shared" si="12"/>
        <v>50.3</v>
      </c>
      <c r="I32" s="305">
        <f t="shared" si="13"/>
        <v>8.8041156794089762E-2</v>
      </c>
      <c r="J32" s="362">
        <f t="shared" si="14"/>
        <v>0</v>
      </c>
      <c r="K32" t="str">
        <f t="shared" si="15"/>
        <v/>
      </c>
      <c r="N32" s="36" t="s">
        <v>50</v>
      </c>
      <c r="O32" s="36"/>
      <c r="P32" s="49"/>
      <c r="Q32" s="40">
        <f>(S28/(SQRT(S26*S27)))</f>
        <v>0.95699257845914198</v>
      </c>
      <c r="R32" s="40">
        <f>SQRT((1-Q32^2)/(Q16-2))</f>
        <v>5.8022480048382258E-2</v>
      </c>
      <c r="S32" s="42">
        <f>IF(Q32-Z30*R32&lt;-1,-1,Q32-Z30*R32)</f>
        <v>0.83749304387313972</v>
      </c>
      <c r="T32" s="40">
        <f>IF(Q32+R32*Z30&gt;1,1,Q32+R32*Z30)</f>
        <v>1</v>
      </c>
      <c r="U32" s="48">
        <f>SQRT(V32*Q32^2/(1-Q32^2))</f>
        <v>16.493479383527735</v>
      </c>
      <c r="V32" s="41">
        <f>U41</f>
        <v>25</v>
      </c>
      <c r="W32" s="173">
        <f>TDIST(U32,V32,2)</f>
        <v>6.0312894090591417E-15</v>
      </c>
      <c r="X32" s="135"/>
      <c r="Y32" s="135"/>
      <c r="Z32" s="135"/>
      <c r="AK32">
        <f t="shared" si="1"/>
        <v>22</v>
      </c>
      <c r="AL32">
        <f t="shared" si="2"/>
        <v>1</v>
      </c>
      <c r="AM32" s="144">
        <f t="shared" si="3"/>
        <v>75</v>
      </c>
      <c r="AN32" s="24">
        <f t="shared" si="4"/>
        <v>50.3</v>
      </c>
      <c r="AO32" s="24">
        <f t="shared" si="5"/>
        <v>46.984276475343556</v>
      </c>
      <c r="AP32">
        <f t="shared" si="16"/>
        <v>5625</v>
      </c>
      <c r="AQ32">
        <f t="shared" si="17"/>
        <v>2530.0899999999997</v>
      </c>
      <c r="AR32">
        <f t="shared" si="18"/>
        <v>3772.5</v>
      </c>
      <c r="AS32" s="53"/>
      <c r="AT32">
        <f t="shared" si="6"/>
        <v>75</v>
      </c>
      <c r="AU32">
        <f t="shared" si="7"/>
        <v>50.3</v>
      </c>
      <c r="AV32">
        <f t="shared" si="8"/>
        <v>46.984276475343556</v>
      </c>
      <c r="AW32">
        <f t="shared" si="19"/>
        <v>25.004851268728764</v>
      </c>
    </row>
    <row r="33" spans="1:49" x14ac:dyDescent="0.2">
      <c r="A33">
        <f t="shared" si="9"/>
        <v>23</v>
      </c>
      <c r="B33" s="82">
        <f t="shared" si="10"/>
        <v>23</v>
      </c>
      <c r="C33" s="169">
        <f>IF($P$3,IF(ISNUMBER(RLS!C29),RLS!C29,""),"")</f>
        <v>78</v>
      </c>
      <c r="D33" s="169">
        <f>IF($P$3,IF(ISNUMBER(RLS!D29),RLS!D29,""),"#N/A")</f>
        <v>43.2</v>
      </c>
      <c r="E33" s="290">
        <f>IF(ISNUMBER(RLS!C29),$P$40+$P$41*C33,"")</f>
        <v>49.653842289912156</v>
      </c>
      <c r="F33" s="169">
        <f t="shared" si="11"/>
        <v>-34.799999999999997</v>
      </c>
      <c r="G33" s="305">
        <f t="shared" si="0"/>
        <v>-1.6005055789380078</v>
      </c>
      <c r="H33" s="305">
        <f t="shared" si="12"/>
        <v>43.2</v>
      </c>
      <c r="I33" s="305">
        <f t="shared" si="13"/>
        <v>5.7553333573981187E-2</v>
      </c>
      <c r="J33" s="362">
        <f t="shared" si="14"/>
        <v>0</v>
      </c>
      <c r="K33" t="str">
        <f t="shared" si="15"/>
        <v/>
      </c>
      <c r="N33" s="35"/>
      <c r="O33" s="35"/>
      <c r="P33" s="35"/>
      <c r="X33" s="135"/>
      <c r="Y33" s="135" t="s">
        <v>54</v>
      </c>
      <c r="Z33" s="135"/>
      <c r="AK33">
        <f t="shared" si="1"/>
        <v>23</v>
      </c>
      <c r="AL33">
        <f t="shared" si="2"/>
        <v>1</v>
      </c>
      <c r="AM33" s="144">
        <f t="shared" si="3"/>
        <v>78</v>
      </c>
      <c r="AN33" s="24">
        <f t="shared" si="4"/>
        <v>43.2</v>
      </c>
      <c r="AO33" s="24">
        <f t="shared" si="5"/>
        <v>49.653842289912156</v>
      </c>
      <c r="AP33">
        <f t="shared" si="16"/>
        <v>6084</v>
      </c>
      <c r="AQ33">
        <f t="shared" si="17"/>
        <v>1866.2400000000002</v>
      </c>
      <c r="AR33">
        <f t="shared" si="18"/>
        <v>3369.6000000000004</v>
      </c>
      <c r="AS33" s="53"/>
      <c r="AT33">
        <f t="shared" si="6"/>
        <v>78</v>
      </c>
      <c r="AU33">
        <f t="shared" si="7"/>
        <v>43.2</v>
      </c>
      <c r="AV33">
        <f t="shared" si="8"/>
        <v>49.653842289912156</v>
      </c>
      <c r="AW33">
        <f t="shared" si="19"/>
        <v>18.686878840916421</v>
      </c>
    </row>
    <row r="34" spans="1:49" ht="12.75" customHeight="1" x14ac:dyDescent="0.2">
      <c r="A34">
        <f t="shared" si="9"/>
        <v>24</v>
      </c>
      <c r="B34" s="82">
        <f t="shared" si="10"/>
        <v>24</v>
      </c>
      <c r="C34" s="169">
        <f>IF($P$3,IF(ISNUMBER(RLS!C30),RLS!C30,""),"")</f>
        <v>78</v>
      </c>
      <c r="D34" s="169">
        <f>IF($P$3,IF(ISNUMBER(RLS!D30),RLS!D30,""),"#N/A")</f>
        <v>44.3</v>
      </c>
      <c r="E34" s="290">
        <f>IF(ISNUMBER(RLS!C30),$P$40+$P$41*C34,"")</f>
        <v>49.653842289912156</v>
      </c>
      <c r="F34" s="169">
        <f t="shared" si="11"/>
        <v>-33.700000000000003</v>
      </c>
      <c r="G34" s="305">
        <f t="shared" si="0"/>
        <v>-1.4023604530753211</v>
      </c>
      <c r="H34" s="305">
        <f t="shared" si="12"/>
        <v>44.3</v>
      </c>
      <c r="I34" s="305">
        <f t="shared" si="13"/>
        <v>6.1383394096908905E-2</v>
      </c>
      <c r="J34" s="362">
        <f t="shared" si="14"/>
        <v>0</v>
      </c>
      <c r="K34" t="str">
        <f t="shared" si="15"/>
        <v/>
      </c>
      <c r="N34" s="36" t="s">
        <v>51</v>
      </c>
      <c r="O34" s="36"/>
      <c r="P34" s="36"/>
      <c r="Q34" s="43">
        <f>Q32^2</f>
        <v>0.91583479522587707</v>
      </c>
      <c r="R34" s="538" t="str">
        <f>Z29&amp;ROUND(Q34*100,1)&amp;"% de la variación observada en la variable '"&amp;Y9&amp;"' se explica por su relación lineal con la variable '"&amp;Y8&amp;"'"</f>
        <v>El 91,6% de la variación observada en la variable 'Diámetro' se explica por su relación lineal con la variable 'Días'</v>
      </c>
      <c r="S34" s="538"/>
      <c r="T34" s="538"/>
      <c r="U34" s="538"/>
      <c r="V34" s="538"/>
      <c r="W34" s="538"/>
      <c r="X34" s="135"/>
      <c r="Y34" s="141">
        <f>SQRT(P39/Q16)</f>
        <v>1.0086994672456278</v>
      </c>
      <c r="Z34" s="135">
        <f>SQRT(O26/S26)</f>
        <v>3.1540156234399968</v>
      </c>
      <c r="AA34">
        <f>Z34*Y34</f>
        <v>3.1814538790483113</v>
      </c>
      <c r="AK34">
        <f t="shared" si="1"/>
        <v>24</v>
      </c>
      <c r="AL34">
        <f t="shared" si="2"/>
        <v>1</v>
      </c>
      <c r="AM34" s="144">
        <f t="shared" si="3"/>
        <v>78</v>
      </c>
      <c r="AN34" s="24">
        <f t="shared" si="4"/>
        <v>44.3</v>
      </c>
      <c r="AO34" s="24">
        <f t="shared" si="5"/>
        <v>49.653842289912156</v>
      </c>
      <c r="AP34">
        <f t="shared" si="16"/>
        <v>6084</v>
      </c>
      <c r="AQ34">
        <f t="shared" si="17"/>
        <v>1962.4899999999998</v>
      </c>
      <c r="AR34">
        <f t="shared" si="18"/>
        <v>3455.3999999999996</v>
      </c>
      <c r="AS34" s="53"/>
      <c r="AT34">
        <f t="shared" si="6"/>
        <v>78</v>
      </c>
      <c r="AU34">
        <f t="shared" si="7"/>
        <v>44.3</v>
      </c>
      <c r="AV34">
        <f t="shared" si="8"/>
        <v>49.653842289912156</v>
      </c>
      <c r="AW34">
        <f t="shared" si="19"/>
        <v>19.665719639591565</v>
      </c>
    </row>
    <row r="35" spans="1:49" x14ac:dyDescent="0.2">
      <c r="A35">
        <f t="shared" si="9"/>
        <v>25</v>
      </c>
      <c r="B35" s="82">
        <f t="shared" si="10"/>
        <v>25</v>
      </c>
      <c r="C35" s="169">
        <f>IF($P$3,IF(ISNUMBER(RLS!C31),RLS!C31,""),"")</f>
        <v>85</v>
      </c>
      <c r="D35" s="169">
        <f>IF($P$3,IF(ISNUMBER(RLS!D31),RLS!D31,""),"#N/A")</f>
        <v>61.7</v>
      </c>
      <c r="E35" s="290">
        <f>IF(ISNUMBER(RLS!C31),$P$40+$P$41*C35,"")</f>
        <v>55.882829190572231</v>
      </c>
      <c r="F35" s="169">
        <f t="shared" si="11"/>
        <v>-23.299999999999997</v>
      </c>
      <c r="G35" s="305">
        <f t="shared" si="0"/>
        <v>0.4710116459900921</v>
      </c>
      <c r="H35" s="305">
        <f t="shared" si="12"/>
        <v>61.7</v>
      </c>
      <c r="I35" s="305">
        <f t="shared" si="13"/>
        <v>0.16554178849462778</v>
      </c>
      <c r="J35" s="362">
        <f t="shared" si="14"/>
        <v>0</v>
      </c>
      <c r="K35" t="str">
        <f t="shared" si="15"/>
        <v/>
      </c>
      <c r="N35" s="3"/>
      <c r="O35" s="3"/>
      <c r="P35" s="3"/>
      <c r="Q35" s="3"/>
      <c r="R35" s="538"/>
      <c r="S35" s="538"/>
      <c r="T35" s="538"/>
      <c r="U35" s="538"/>
      <c r="V35" s="538"/>
      <c r="W35" s="538"/>
      <c r="X35" s="135"/>
      <c r="Y35" s="138"/>
      <c r="Z35" s="138"/>
      <c r="AK35">
        <f t="shared" si="1"/>
        <v>25</v>
      </c>
      <c r="AL35">
        <f t="shared" si="2"/>
        <v>1</v>
      </c>
      <c r="AM35" s="144">
        <f t="shared" si="3"/>
        <v>85</v>
      </c>
      <c r="AN35" s="24">
        <f t="shared" si="4"/>
        <v>61.7</v>
      </c>
      <c r="AO35" s="24">
        <f t="shared" si="5"/>
        <v>55.882829190572231</v>
      </c>
      <c r="AP35">
        <f t="shared" si="16"/>
        <v>7225</v>
      </c>
      <c r="AQ35">
        <f t="shared" si="17"/>
        <v>3806.8900000000003</v>
      </c>
      <c r="AR35">
        <f t="shared" si="18"/>
        <v>5244.5</v>
      </c>
      <c r="AS35" s="53"/>
      <c r="AT35">
        <f t="shared" si="6"/>
        <v>85</v>
      </c>
      <c r="AU35">
        <f t="shared" si="7"/>
        <v>61.7</v>
      </c>
      <c r="AV35">
        <f t="shared" si="8"/>
        <v>55.882829190572231</v>
      </c>
      <c r="AW35">
        <f t="shared" si="19"/>
        <v>35.149201364089443</v>
      </c>
    </row>
    <row r="36" spans="1:49" ht="13.5" thickBot="1" x14ac:dyDescent="0.25">
      <c r="A36">
        <f t="shared" si="9"/>
        <v>26</v>
      </c>
      <c r="B36" s="82">
        <f t="shared" si="10"/>
        <v>26</v>
      </c>
      <c r="C36" s="169">
        <f>IF($P$3,IF(ISNUMBER(RLS!C32),RLS!C32,""),"")</f>
        <v>86</v>
      </c>
      <c r="D36" s="169">
        <f>IF($P$3,IF(ISNUMBER(RLS!D32),RLS!D32,""),"#N/A")</f>
        <v>62.5</v>
      </c>
      <c r="E36" s="290">
        <f>IF(ISNUMBER(RLS!C32),$P$40+$P$41*C36,"")</f>
        <v>56.772684462095093</v>
      </c>
      <c r="F36" s="169">
        <f t="shared" si="11"/>
        <v>-23.5</v>
      </c>
      <c r="G36" s="305">
        <f t="shared" si="0"/>
        <v>0.43498525946960293</v>
      </c>
      <c r="H36" s="305">
        <f t="shared" si="12"/>
        <v>62.5</v>
      </c>
      <c r="I36" s="305">
        <f t="shared" si="13"/>
        <v>0.17230158586916</v>
      </c>
      <c r="J36" s="362">
        <f t="shared" si="14"/>
        <v>0</v>
      </c>
      <c r="K36" t="str">
        <f t="shared" si="15"/>
        <v/>
      </c>
      <c r="M36" s="3"/>
      <c r="O36" s="3"/>
      <c r="P36" s="3"/>
      <c r="Q36" s="3"/>
      <c r="R36" s="156"/>
      <c r="S36" s="156"/>
      <c r="T36" s="156"/>
      <c r="U36" s="156"/>
      <c r="V36" s="156"/>
      <c r="W36" s="156"/>
      <c r="X36" s="135"/>
      <c r="Y36" s="139" t="s">
        <v>52</v>
      </c>
      <c r="Z36" s="139"/>
      <c r="AK36">
        <f t="shared" si="1"/>
        <v>26</v>
      </c>
      <c r="AL36">
        <f t="shared" si="2"/>
        <v>1</v>
      </c>
      <c r="AM36" s="144">
        <f t="shared" si="3"/>
        <v>86</v>
      </c>
      <c r="AN36" s="24">
        <f t="shared" si="4"/>
        <v>62.5</v>
      </c>
      <c r="AO36" s="24">
        <f t="shared" si="5"/>
        <v>56.772684462095093</v>
      </c>
      <c r="AP36">
        <f t="shared" si="16"/>
        <v>7396</v>
      </c>
      <c r="AQ36">
        <f t="shared" si="17"/>
        <v>3906.25</v>
      </c>
      <c r="AR36">
        <f t="shared" si="18"/>
        <v>5375</v>
      </c>
      <c r="AS36" s="53"/>
      <c r="AT36">
        <f t="shared" si="6"/>
        <v>86</v>
      </c>
      <c r="AU36">
        <f t="shared" si="7"/>
        <v>62.5</v>
      </c>
      <c r="AV36">
        <f t="shared" si="8"/>
        <v>56.772684462095093</v>
      </c>
      <c r="AW36">
        <f t="shared" si="19"/>
        <v>35.861085581307734</v>
      </c>
    </row>
    <row r="37" spans="1:49" ht="12.75" customHeight="1" thickBot="1" x14ac:dyDescent="0.25">
      <c r="A37">
        <f t="shared" si="9"/>
        <v>27</v>
      </c>
      <c r="B37" s="82">
        <f t="shared" si="10"/>
        <v>27</v>
      </c>
      <c r="C37" s="169">
        <f>IF($P$3,IF(ISNUMBER(RLS!C33),RLS!C33,""),"")</f>
        <v>86</v>
      </c>
      <c r="D37" s="169">
        <f>IF($P$3,IF(ISNUMBER(RLS!D33),RLS!D33,""),"#N/A")</f>
        <v>58.2</v>
      </c>
      <c r="E37" s="290">
        <f>IF(ISNUMBER(RLS!C33),$P$40+$P$41*C37,"")</f>
        <v>56.772684462095093</v>
      </c>
      <c r="F37" s="169">
        <f t="shared" si="11"/>
        <v>-27.799999999999997</v>
      </c>
      <c r="G37" s="305">
        <f t="shared" si="0"/>
        <v>-0.33958205072090353</v>
      </c>
      <c r="H37" s="305">
        <f t="shared" si="12"/>
        <v>58.2</v>
      </c>
      <c r="I37" s="305">
        <f t="shared" si="13"/>
        <v>0.1380049092156086</v>
      </c>
      <c r="J37" s="362">
        <f t="shared" si="14"/>
        <v>0</v>
      </c>
      <c r="K37" t="str">
        <f t="shared" si="15"/>
        <v/>
      </c>
      <c r="M37" s="1" t="str">
        <f>M30</f>
        <v>●</v>
      </c>
      <c r="N37" s="66" t="str">
        <f>"Modelo de regresión lineal simple para explicar la variable '"&amp;Y9&amp;"' en función de la variable '"&amp;Y8&amp;"'"</f>
        <v>Modelo de regresión lineal simple para explicar la variable 'Diámetro' en función de la variable 'Días'</v>
      </c>
      <c r="O37" s="2"/>
      <c r="P37" s="2"/>
      <c r="Q37" s="2"/>
      <c r="R37" s="67"/>
      <c r="S37" s="67"/>
      <c r="T37" s="67"/>
      <c r="U37" s="67"/>
      <c r="V37" s="67"/>
      <c r="W37" s="67"/>
      <c r="X37" s="135"/>
      <c r="Y37" s="140" t="str">
        <f>IF(P41&lt;0,"disminuye","aumenta")</f>
        <v>aumenta</v>
      </c>
      <c r="Z37" s="135" t="s">
        <v>34</v>
      </c>
      <c r="AK37">
        <f t="shared" si="1"/>
        <v>27</v>
      </c>
      <c r="AL37">
        <f t="shared" si="2"/>
        <v>1</v>
      </c>
      <c r="AM37" s="144">
        <f t="shared" si="3"/>
        <v>86</v>
      </c>
      <c r="AN37" s="24">
        <f t="shared" si="4"/>
        <v>58.2</v>
      </c>
      <c r="AO37" s="24">
        <f t="shared" si="5"/>
        <v>56.772684462095093</v>
      </c>
      <c r="AP37">
        <f t="shared" si="16"/>
        <v>7396</v>
      </c>
      <c r="AQ37">
        <f t="shared" si="17"/>
        <v>3387.2400000000002</v>
      </c>
      <c r="AR37">
        <f t="shared" si="18"/>
        <v>5005.2</v>
      </c>
      <c r="AS37" s="53"/>
      <c r="AT37">
        <f t="shared" si="6"/>
        <v>86</v>
      </c>
      <c r="AU37">
        <f t="shared" si="7"/>
        <v>58.2</v>
      </c>
      <c r="AV37">
        <f t="shared" si="8"/>
        <v>56.772684462095093</v>
      </c>
      <c r="AW37">
        <f t="shared" si="19"/>
        <v>32.034707913759412</v>
      </c>
    </row>
    <row r="38" spans="1:49" x14ac:dyDescent="0.2">
      <c r="A38" t="str">
        <f t="shared" si="9"/>
        <v/>
      </c>
      <c r="B38" s="82">
        <f t="shared" si="10"/>
        <v>28</v>
      </c>
      <c r="C38" s="169" t="str">
        <f>IF($P$3,IF(ISNUMBER(RLS!C34),RLS!C34,""),"")</f>
        <v/>
      </c>
      <c r="D38" s="169" t="str">
        <f>IF($P$3,IF(ISNUMBER(RLS!D34),RLS!D34,""),"#N/A")</f>
        <v/>
      </c>
      <c r="E38" s="290" t="str">
        <f>IF(ISNUMBER(RLS!C34),$P$40+$P$41*C38,"")</f>
        <v/>
      </c>
      <c r="F38" s="169" t="str">
        <f t="shared" ref="F38:F39" si="20">IF(AND(ISNUMBER(C38),ISNUMBER(D38)),$T$12*(C38-D38),"")</f>
        <v/>
      </c>
      <c r="G38" s="305" t="str">
        <f t="shared" si="0"/>
        <v/>
      </c>
      <c r="H38" s="305" t="str">
        <f t="shared" si="12"/>
        <v/>
      </c>
      <c r="I38" s="305" t="str">
        <f t="shared" si="13"/>
        <v/>
      </c>
      <c r="J38" s="362" t="str">
        <f t="shared" si="14"/>
        <v/>
      </c>
      <c r="K38" t="str">
        <f t="shared" si="15"/>
        <v/>
      </c>
      <c r="N38" s="63"/>
      <c r="O38" s="63"/>
      <c r="P38" s="64" t="str">
        <f t="shared" ref="P38:V38" si="21">Q31</f>
        <v>estimación</v>
      </c>
      <c r="Q38" s="64" t="str">
        <f t="shared" si="21"/>
        <v>SE</v>
      </c>
      <c r="R38" s="64" t="str">
        <f t="shared" si="21"/>
        <v>IC(–)</v>
      </c>
      <c r="S38" s="64" t="str">
        <f t="shared" si="21"/>
        <v>IC(+)</v>
      </c>
      <c r="T38" s="64" t="str">
        <f t="shared" si="21"/>
        <v>texp</v>
      </c>
      <c r="U38" s="64" t="str">
        <f t="shared" si="21"/>
        <v>g.l.</v>
      </c>
      <c r="V38" s="64" t="str">
        <f t="shared" si="21"/>
        <v>P</v>
      </c>
      <c r="W38" s="10"/>
      <c r="X38" s="135"/>
      <c r="Y38" s="140" t="str">
        <f>" "&amp;Y37&amp;" "&amp;Z37&amp;" "</f>
        <v xml:space="preserve"> aumenta en promedio </v>
      </c>
      <c r="Z38" s="135"/>
      <c r="AK38">
        <f t="shared" si="1"/>
        <v>28</v>
      </c>
      <c r="AL38">
        <f t="shared" si="2"/>
        <v>0</v>
      </c>
      <c r="AM38" s="144" t="str">
        <f t="shared" si="3"/>
        <v/>
      </c>
      <c r="AN38" s="24" t="str">
        <f t="shared" si="4"/>
        <v/>
      </c>
      <c r="AO38" s="24" t="str">
        <f t="shared" si="5"/>
        <v/>
      </c>
      <c r="AP38">
        <f t="shared" si="16"/>
        <v>0</v>
      </c>
      <c r="AQ38">
        <f t="shared" si="17"/>
        <v>0</v>
      </c>
      <c r="AR38">
        <f t="shared" si="18"/>
        <v>0</v>
      </c>
      <c r="AS38" s="53"/>
      <c r="AT38" t="str">
        <f t="shared" si="6"/>
        <v/>
      </c>
      <c r="AU38" t="str">
        <f t="shared" si="7"/>
        <v/>
      </c>
      <c r="AV38" t="str">
        <f t="shared" si="8"/>
        <v/>
      </c>
      <c r="AW38" t="str">
        <f t="shared" si="19"/>
        <v/>
      </c>
    </row>
    <row r="39" spans="1:49" ht="13.5" customHeight="1" x14ac:dyDescent="0.2">
      <c r="A39" t="str">
        <f t="shared" si="9"/>
        <v/>
      </c>
      <c r="B39" s="82">
        <f t="shared" si="10"/>
        <v>29</v>
      </c>
      <c r="C39" s="169" t="str">
        <f>IF($P$3,IF(ISNUMBER(RLS!C35),RLS!C35,""),"")</f>
        <v/>
      </c>
      <c r="D39" s="169" t="str">
        <f>IF($P$3,IF(ISNUMBER(RLS!D35),RLS!D35,""),"#N/A")</f>
        <v/>
      </c>
      <c r="E39" s="290" t="str">
        <f>IF(ISNUMBER(RLS!C35),$P$40+$P$41*C39,"")</f>
        <v/>
      </c>
      <c r="F39" s="169" t="str">
        <f t="shared" si="20"/>
        <v/>
      </c>
      <c r="G39" s="305" t="str">
        <f t="shared" si="0"/>
        <v/>
      </c>
      <c r="H39" s="305" t="str">
        <f t="shared" si="12"/>
        <v/>
      </c>
      <c r="I39" s="305" t="str">
        <f t="shared" si="13"/>
        <v/>
      </c>
      <c r="J39" s="362" t="str">
        <f t="shared" si="14"/>
        <v/>
      </c>
      <c r="K39" t="str">
        <f t="shared" si="15"/>
        <v/>
      </c>
      <c r="N39" s="36" t="s">
        <v>17</v>
      </c>
      <c r="O39" s="36"/>
      <c r="P39" s="128">
        <f>(1/(Q16-2))*(S27-((S28^2)/S26))</f>
        <v>27.471814610983564</v>
      </c>
      <c r="Q39" s="35">
        <f>SQRT(P39)</f>
        <v>5.2413561805112581</v>
      </c>
      <c r="R39" s="35"/>
      <c r="S39" s="35"/>
      <c r="T39" s="35"/>
      <c r="U39" s="35"/>
      <c r="V39" s="35"/>
      <c r="X39" s="135"/>
      <c r="Y39" s="135"/>
      <c r="Z39" s="135"/>
      <c r="AK39">
        <f t="shared" si="1"/>
        <v>29</v>
      </c>
      <c r="AL39">
        <f t="shared" si="2"/>
        <v>0</v>
      </c>
      <c r="AM39" s="144" t="str">
        <f t="shared" si="3"/>
        <v/>
      </c>
      <c r="AN39" s="24" t="str">
        <f t="shared" si="4"/>
        <v/>
      </c>
      <c r="AO39" s="24" t="str">
        <f t="shared" si="5"/>
        <v/>
      </c>
      <c r="AP39">
        <f t="shared" si="16"/>
        <v>0</v>
      </c>
      <c r="AQ39">
        <f t="shared" si="17"/>
        <v>0</v>
      </c>
      <c r="AR39">
        <f t="shared" si="18"/>
        <v>0</v>
      </c>
      <c r="AS39" s="53"/>
      <c r="AT39" t="str">
        <f t="shared" si="6"/>
        <v/>
      </c>
      <c r="AU39" t="str">
        <f t="shared" si="7"/>
        <v/>
      </c>
      <c r="AV39" t="str">
        <f t="shared" si="8"/>
        <v/>
      </c>
      <c r="AW39" t="str">
        <f t="shared" si="19"/>
        <v/>
      </c>
    </row>
    <row r="40" spans="1:49" x14ac:dyDescent="0.2">
      <c r="A40" t="str">
        <f t="shared" si="9"/>
        <v/>
      </c>
      <c r="B40" s="82">
        <f t="shared" si="10"/>
        <v>30</v>
      </c>
      <c r="C40" s="169" t="str">
        <f>IF($P$3,IF(ISNUMBER(RLS!C36),RLS!C36,""),"")</f>
        <v/>
      </c>
      <c r="D40" s="169" t="str">
        <f>IF($P$3,IF(ISNUMBER(RLS!D36),RLS!D36,""),"#N/A")</f>
        <v/>
      </c>
      <c r="E40" s="290" t="str">
        <f>IF(ISNUMBER(RLS!C36),$P$40+$P$41*C40,"")</f>
        <v/>
      </c>
      <c r="F40" s="169" t="str">
        <f t="shared" ref="F40:F60" si="22">IF(AND(ISNUMBER(C40),ISNUMBER(D40)),$T$12*(C40-D40),"")</f>
        <v/>
      </c>
      <c r="G40" s="305" t="str">
        <f t="shared" si="0"/>
        <v/>
      </c>
      <c r="H40" s="305" t="str">
        <f t="shared" si="12"/>
        <v/>
      </c>
      <c r="I40" s="305" t="str">
        <f t="shared" si="13"/>
        <v/>
      </c>
      <c r="J40" s="362" t="str">
        <f t="shared" si="14"/>
        <v/>
      </c>
      <c r="K40" t="str">
        <f t="shared" si="15"/>
        <v/>
      </c>
      <c r="N40" s="36" t="s">
        <v>19</v>
      </c>
      <c r="O40" s="36"/>
      <c r="P40" s="128">
        <f>S17-P41*S16</f>
        <v>-19.754868888871407</v>
      </c>
      <c r="Q40" s="48">
        <f>Y34*Z34</f>
        <v>3.1814538790483113</v>
      </c>
      <c r="R40" s="48">
        <f>P40-Q40*Z30</f>
        <v>-26.30719580657793</v>
      </c>
      <c r="S40" s="48">
        <f>P40+Q40*Z30</f>
        <v>-13.202541971164884</v>
      </c>
      <c r="T40" s="48">
        <f>ABS(P40/Q40)</f>
        <v>6.2093840237535698</v>
      </c>
      <c r="U40" s="41">
        <f>U41</f>
        <v>25</v>
      </c>
      <c r="V40" s="40">
        <f>TDIST(T40,U40,2)</f>
        <v>1.7061126694451437E-6</v>
      </c>
      <c r="W40" s="3"/>
      <c r="AK40">
        <f t="shared" si="1"/>
        <v>30</v>
      </c>
      <c r="AL40">
        <f t="shared" si="2"/>
        <v>0</v>
      </c>
      <c r="AM40" s="144" t="str">
        <f t="shared" si="3"/>
        <v/>
      </c>
      <c r="AN40" s="24" t="str">
        <f t="shared" si="4"/>
        <v/>
      </c>
      <c r="AO40" s="24" t="str">
        <f t="shared" si="5"/>
        <v/>
      </c>
      <c r="AP40">
        <f t="shared" si="16"/>
        <v>0</v>
      </c>
      <c r="AQ40">
        <f t="shared" si="17"/>
        <v>0</v>
      </c>
      <c r="AR40">
        <f t="shared" si="18"/>
        <v>0</v>
      </c>
      <c r="AS40" s="53"/>
      <c r="AT40" t="str">
        <f t="shared" si="6"/>
        <v/>
      </c>
      <c r="AU40" t="str">
        <f t="shared" si="7"/>
        <v/>
      </c>
      <c r="AV40" t="str">
        <f t="shared" si="8"/>
        <v/>
      </c>
      <c r="AW40" t="str">
        <f t="shared" si="19"/>
        <v/>
      </c>
    </row>
    <row r="41" spans="1:49" x14ac:dyDescent="0.2">
      <c r="A41" t="str">
        <f t="shared" si="9"/>
        <v/>
      </c>
      <c r="B41" s="82">
        <f t="shared" si="10"/>
        <v>31</v>
      </c>
      <c r="C41" s="169" t="str">
        <f>IF($P$3,IF(ISNUMBER(RLS!C37),RLS!C37,""),"")</f>
        <v/>
      </c>
      <c r="D41" s="169" t="str">
        <f>IF($P$3,IF(ISNUMBER(RLS!D37),RLS!D37,""),"#N/A")</f>
        <v/>
      </c>
      <c r="E41" s="290" t="str">
        <f>IF(ISNUMBER(RLS!C37),$P$40+$P$41*C41,"")</f>
        <v/>
      </c>
      <c r="F41" s="169" t="str">
        <f t="shared" si="22"/>
        <v/>
      </c>
      <c r="G41" s="305" t="str">
        <f t="shared" si="0"/>
        <v/>
      </c>
      <c r="H41" s="305" t="str">
        <f t="shared" si="12"/>
        <v/>
      </c>
      <c r="I41" s="305" t="str">
        <f t="shared" si="13"/>
        <v/>
      </c>
      <c r="J41" s="362" t="str">
        <f t="shared" si="14"/>
        <v/>
      </c>
      <c r="K41" t="str">
        <f t="shared" si="15"/>
        <v/>
      </c>
      <c r="N41" s="36" t="s">
        <v>18</v>
      </c>
      <c r="O41" s="35"/>
      <c r="P41" s="128">
        <f>S28/S26</f>
        <v>0.88985527152286625</v>
      </c>
      <c r="Q41" s="40">
        <f>SQRT(P39/S26)</f>
        <v>5.3951943724595587E-2</v>
      </c>
      <c r="R41" s="40">
        <f>P41-Q41*Z30</f>
        <v>0.77873916342608529</v>
      </c>
      <c r="S41" s="40">
        <f>P41+Q41*Z30</f>
        <v>1.0009713796196471</v>
      </c>
      <c r="T41" s="40">
        <f>ABS(P41)/SQRT(P39/S26)</f>
        <v>16.493479383527742</v>
      </c>
      <c r="U41" s="50">
        <f>Q16-2</f>
        <v>25</v>
      </c>
      <c r="V41" s="40">
        <f>TDIST(T41,U41,2)</f>
        <v>6.0312894090590983E-15</v>
      </c>
      <c r="AL41">
        <f t="shared" si="2"/>
        <v>0</v>
      </c>
      <c r="AM41" s="144" t="str">
        <f t="shared" si="3"/>
        <v/>
      </c>
      <c r="AN41" s="24" t="str">
        <f t="shared" si="4"/>
        <v/>
      </c>
      <c r="AO41" s="24" t="str">
        <f t="shared" si="5"/>
        <v/>
      </c>
      <c r="AP41">
        <f t="shared" si="16"/>
        <v>0</v>
      </c>
      <c r="AQ41">
        <f t="shared" si="17"/>
        <v>0</v>
      </c>
      <c r="AR41">
        <f t="shared" si="18"/>
        <v>0</v>
      </c>
      <c r="AS41" s="126"/>
    </row>
    <row r="42" spans="1:49" ht="12.75" customHeight="1" x14ac:dyDescent="0.2">
      <c r="A42" t="str">
        <f t="shared" si="9"/>
        <v/>
      </c>
      <c r="B42" s="82">
        <f t="shared" si="10"/>
        <v>32</v>
      </c>
      <c r="C42" s="169" t="str">
        <f>IF($P$3,IF(ISNUMBER(RLS!C38),RLS!C38,""),"")</f>
        <v/>
      </c>
      <c r="D42" s="169" t="str">
        <f>IF($P$3,IF(ISNUMBER(RLS!D38),RLS!D38,""),"#N/A")</f>
        <v/>
      </c>
      <c r="E42" s="290" t="str">
        <f>IF(ISNUMBER(RLS!C38),$P$40+$P$41*C42,"")</f>
        <v/>
      </c>
      <c r="F42" s="169" t="str">
        <f t="shared" si="22"/>
        <v/>
      </c>
      <c r="G42" s="305" t="str">
        <f t="shared" si="0"/>
        <v/>
      </c>
      <c r="H42" s="305" t="str">
        <f t="shared" si="12"/>
        <v/>
      </c>
      <c r="I42" s="305" t="str">
        <f t="shared" si="13"/>
        <v/>
      </c>
      <c r="J42" s="362" t="str">
        <f t="shared" si="14"/>
        <v/>
      </c>
      <c r="K42" t="str">
        <f t="shared" si="15"/>
        <v/>
      </c>
      <c r="N42">
        <f>RLS!H40</f>
        <v>7</v>
      </c>
      <c r="O42" s="269" t="str">
        <f>por&amp;" "&amp;N41</f>
        <v>× Pendiente (Y/X)</v>
      </c>
      <c r="P42">
        <f>N42*P41</f>
        <v>6.2289869006600638</v>
      </c>
      <c r="Q42" s="268"/>
      <c r="R42" s="268">
        <f>N42*R41</f>
        <v>5.4511741439825974</v>
      </c>
      <c r="S42" s="268">
        <f>N42*S41</f>
        <v>7.0067996573375293</v>
      </c>
      <c r="T42" s="268"/>
      <c r="U42" s="268"/>
      <c r="V42" s="268"/>
      <c r="W42" s="155"/>
      <c r="X42" s="3"/>
      <c r="Y42" s="3"/>
      <c r="Z42" s="3"/>
      <c r="AA42" s="3"/>
      <c r="AB42" s="3"/>
      <c r="AC42" s="3"/>
      <c r="AD42" s="3"/>
      <c r="AL42">
        <f t="shared" si="2"/>
        <v>0</v>
      </c>
      <c r="AM42" s="144" t="str">
        <f t="shared" si="3"/>
        <v/>
      </c>
      <c r="AN42" s="24" t="str">
        <f t="shared" si="4"/>
        <v/>
      </c>
      <c r="AO42" s="24" t="str">
        <f t="shared" si="5"/>
        <v/>
      </c>
      <c r="AP42">
        <f t="shared" si="16"/>
        <v>0</v>
      </c>
      <c r="AQ42">
        <f t="shared" si="17"/>
        <v>0</v>
      </c>
      <c r="AR42">
        <f t="shared" si="18"/>
        <v>0</v>
      </c>
      <c r="AS42" s="126"/>
    </row>
    <row r="43" spans="1:49" x14ac:dyDescent="0.2">
      <c r="A43" t="str">
        <f t="shared" si="9"/>
        <v/>
      </c>
      <c r="B43" s="82">
        <f t="shared" si="10"/>
        <v>33</v>
      </c>
      <c r="C43" s="169" t="str">
        <f>IF($P$3,IF(ISNUMBER(RLS!C39),RLS!C39,""),"")</f>
        <v/>
      </c>
      <c r="D43" s="169" t="str">
        <f>IF($P$3,IF(ISNUMBER(RLS!D39),RLS!D39,""),"#N/A")</f>
        <v/>
      </c>
      <c r="E43" s="290" t="str">
        <f>IF(ISNUMBER(RLS!C39),$P$40+$P$41*C43,"")</f>
        <v/>
      </c>
      <c r="F43" s="169" t="str">
        <f t="shared" si="22"/>
        <v/>
      </c>
      <c r="G43" s="305" t="str">
        <f t="shared" ref="G43:G60" si="23">IF(AND(ISNUMBER(C43),ISNUMBER(D43)),(F43-$F$7)/$F$8,"")</f>
        <v/>
      </c>
      <c r="H43" s="305" t="str">
        <f t="shared" si="12"/>
        <v/>
      </c>
      <c r="I43" s="305" t="str">
        <f t="shared" si="13"/>
        <v/>
      </c>
      <c r="J43" s="362" t="str">
        <f t="shared" si="14"/>
        <v/>
      </c>
      <c r="K43" t="str">
        <f t="shared" si="15"/>
        <v/>
      </c>
      <c r="P43" s="524" t="str">
        <f>"Por cada unidad que aumenta la variable ' "&amp;Y8&amp;"', la variable ' "&amp;Y9&amp;"' " &amp;Y38&amp;" b="&amp;ROUND(P41,3)&amp;" unidades."</f>
        <v>Por cada unidad que aumenta la variable ' Días', la variable ' Diámetro'  aumenta en promedio  b=0,89 unidades.</v>
      </c>
      <c r="Q43" s="524"/>
      <c r="R43" s="524"/>
      <c r="S43" s="524"/>
      <c r="T43" s="524"/>
      <c r="U43" s="524"/>
      <c r="V43" s="524"/>
      <c r="W43" s="155"/>
      <c r="X43" s="3"/>
      <c r="Y43" s="3"/>
      <c r="Z43" s="3"/>
      <c r="AA43" s="3"/>
      <c r="AB43" s="3"/>
      <c r="AC43" s="3"/>
      <c r="AD43" s="3"/>
      <c r="AL43">
        <f t="shared" ref="AL43:AL60" si="24">IF(AND(ISNUMBER(C43),ISNUMBER(D43)),1,0)</f>
        <v>0</v>
      </c>
      <c r="AM43" s="144" t="str">
        <f t="shared" ref="AM43:AM60" si="25">IF(AL43,IF($V$8=1,C43,D43),"")</f>
        <v/>
      </c>
      <c r="AN43" s="24" t="str">
        <f t="shared" ref="AN43:AN60" si="26">IF(AL43,IF($V$8=1,D43,C43),"")</f>
        <v/>
      </c>
      <c r="AO43" s="24" t="str">
        <f t="shared" ref="AO43:AO63" si="27">IF(AL43,IF($V$8=1,E43,D43),"")</f>
        <v/>
      </c>
      <c r="AP43">
        <f t="shared" si="16"/>
        <v>0</v>
      </c>
      <c r="AQ43">
        <f t="shared" si="17"/>
        <v>0</v>
      </c>
      <c r="AR43">
        <f t="shared" si="18"/>
        <v>0</v>
      </c>
      <c r="AS43" s="126"/>
    </row>
    <row r="44" spans="1:49" x14ac:dyDescent="0.2">
      <c r="A44" t="str">
        <f t="shared" si="9"/>
        <v/>
      </c>
      <c r="B44" s="82">
        <f t="shared" ref="B44:B60" si="28">B43+1</f>
        <v>34</v>
      </c>
      <c r="C44" s="169" t="str">
        <f>IF($P$3,IF(ISNUMBER(RLS!C40),RLS!C40,""),"")</f>
        <v/>
      </c>
      <c r="D44" s="169" t="str">
        <f>IF($P$3,IF(ISNUMBER(RLS!D40),RLS!D40,""),"#N/A")</f>
        <v/>
      </c>
      <c r="E44" s="290" t="str">
        <f>IF(ISNUMBER(RLS!C40),$P$40+$P$41*C44,"")</f>
        <v/>
      </c>
      <c r="F44" s="169" t="str">
        <f t="shared" si="22"/>
        <v/>
      </c>
      <c r="G44" s="305" t="str">
        <f t="shared" si="23"/>
        <v/>
      </c>
      <c r="H44" s="305" t="str">
        <f t="shared" si="12"/>
        <v/>
      </c>
      <c r="I44" s="305" t="str">
        <f t="shared" si="13"/>
        <v/>
      </c>
      <c r="J44" s="362" t="str">
        <f t="shared" si="14"/>
        <v/>
      </c>
      <c r="K44" t="str">
        <f t="shared" si="15"/>
        <v/>
      </c>
      <c r="P44" s="523" t="str">
        <f>IF(N42&lt;&gt;1,"Por cada "&amp;N42&amp;" unidades de aumento en la variable "&amp;Y8&amp; IF(P42&gt;0," el aumento "," la reducción ")&amp;" en "&amp;Y9&amp;" es, puntualmente, de "&amp;ROUND(P42,3)&amp;" unidades (lo mismo es aplicable para el intervalo)")</f>
        <v>Por cada 7 unidades de aumento en la variable Días el aumento  en Diámetro es, puntualmente, de 6,229 unidades (lo mismo es aplicable para el intervalo)</v>
      </c>
      <c r="Q44" s="523"/>
      <c r="R44" s="523"/>
      <c r="S44" s="523"/>
      <c r="T44" s="523"/>
      <c r="U44" s="523"/>
      <c r="V44" s="523"/>
      <c r="W44" s="523"/>
      <c r="X44" s="523"/>
      <c r="Y44" s="523"/>
      <c r="Z44" s="28"/>
      <c r="AA44" s="28"/>
      <c r="AB44" s="28"/>
      <c r="AC44" s="28"/>
      <c r="AD44" s="44"/>
      <c r="AL44">
        <f t="shared" si="24"/>
        <v>0</v>
      </c>
      <c r="AM44" s="144" t="str">
        <f t="shared" si="25"/>
        <v/>
      </c>
      <c r="AN44" s="24" t="str">
        <f t="shared" si="26"/>
        <v/>
      </c>
      <c r="AO44" s="24" t="str">
        <f t="shared" si="27"/>
        <v/>
      </c>
      <c r="AP44">
        <f t="shared" si="16"/>
        <v>0</v>
      </c>
      <c r="AQ44">
        <f t="shared" si="17"/>
        <v>0</v>
      </c>
      <c r="AR44">
        <f t="shared" si="18"/>
        <v>0</v>
      </c>
      <c r="AS44" s="126"/>
    </row>
    <row r="45" spans="1:49" ht="13.5" thickBot="1" x14ac:dyDescent="0.25">
      <c r="A45" t="str">
        <f t="shared" si="9"/>
        <v/>
      </c>
      <c r="B45" s="82">
        <f t="shared" si="28"/>
        <v>35</v>
      </c>
      <c r="C45" s="169" t="str">
        <f>IF($P$3,IF(ISNUMBER(RLS!C41),RLS!C41,""),"")</f>
        <v/>
      </c>
      <c r="D45" s="169" t="str">
        <f>IF($P$3,IF(ISNUMBER(RLS!D41),RLS!D41,""),"#N/A")</f>
        <v/>
      </c>
      <c r="E45" s="290" t="str">
        <f>IF(ISNUMBER(RLS!C41),$P$40+$P$41*C45,"")</f>
        <v/>
      </c>
      <c r="F45" s="169" t="str">
        <f t="shared" si="22"/>
        <v/>
      </c>
      <c r="G45" s="305" t="str">
        <f t="shared" si="23"/>
        <v/>
      </c>
      <c r="H45" s="305" t="str">
        <f t="shared" si="12"/>
        <v/>
      </c>
      <c r="I45" s="305" t="str">
        <f t="shared" si="13"/>
        <v/>
      </c>
      <c r="J45" s="362" t="str">
        <f t="shared" si="14"/>
        <v/>
      </c>
      <c r="K45" t="str">
        <f t="shared" si="15"/>
        <v/>
      </c>
      <c r="M45" s="11" t="str">
        <f>M37</f>
        <v>●</v>
      </c>
      <c r="N45" s="12" t="s">
        <v>22</v>
      </c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  <c r="AA45" s="3"/>
      <c r="AB45" s="3"/>
      <c r="AC45" s="3"/>
      <c r="AD45" s="44"/>
      <c r="AL45">
        <f t="shared" si="24"/>
        <v>0</v>
      </c>
      <c r="AM45" s="144" t="str">
        <f t="shared" si="25"/>
        <v/>
      </c>
      <c r="AN45" s="24" t="str">
        <f t="shared" si="26"/>
        <v/>
      </c>
      <c r="AO45" s="24" t="str">
        <f t="shared" si="27"/>
        <v/>
      </c>
      <c r="AP45">
        <f t="shared" si="16"/>
        <v>0</v>
      </c>
      <c r="AQ45">
        <f t="shared" si="17"/>
        <v>0</v>
      </c>
      <c r="AR45">
        <f t="shared" si="18"/>
        <v>0</v>
      </c>
      <c r="AS45" s="126"/>
    </row>
    <row r="46" spans="1:49" x14ac:dyDescent="0.2">
      <c r="A46" t="str">
        <f t="shared" si="9"/>
        <v/>
      </c>
      <c r="B46" s="82">
        <f t="shared" si="28"/>
        <v>36</v>
      </c>
      <c r="C46" s="169" t="str">
        <f>IF($P$3,IF(ISNUMBER(RLS!C42),RLS!C42,""),"")</f>
        <v/>
      </c>
      <c r="D46" s="169" t="str">
        <f>IF($P$3,IF(ISNUMBER(RLS!D42),RLS!D42,""),"#N/A")</f>
        <v/>
      </c>
      <c r="E46" s="290" t="str">
        <f>IF(ISNUMBER(RLS!C42),$P$40+$P$41*C46,"")</f>
        <v/>
      </c>
      <c r="F46" s="169" t="str">
        <f t="shared" si="22"/>
        <v/>
      </c>
      <c r="G46" s="305" t="str">
        <f t="shared" si="23"/>
        <v/>
      </c>
      <c r="H46" s="305" t="str">
        <f t="shared" si="12"/>
        <v/>
      </c>
      <c r="I46" s="305" t="str">
        <f t="shared" si="13"/>
        <v/>
      </c>
      <c r="J46" s="362" t="str">
        <f t="shared" si="14"/>
        <v/>
      </c>
      <c r="K46" t="str">
        <f t="shared" si="15"/>
        <v/>
      </c>
      <c r="N46" s="36" t="str">
        <f>"Valor medio esperado de la variable '"&amp;Y9&amp;"' en función de la variable '"&amp;Y8&amp;"'"</f>
        <v>Valor medio esperado de la variable 'Diámetro' en función de la variable 'Días'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4"/>
      <c r="AL46">
        <f t="shared" si="24"/>
        <v>0</v>
      </c>
      <c r="AM46" s="144" t="str">
        <f t="shared" si="25"/>
        <v/>
      </c>
      <c r="AN46" s="24" t="str">
        <f t="shared" si="26"/>
        <v/>
      </c>
      <c r="AO46" s="24" t="str">
        <f t="shared" si="27"/>
        <v/>
      </c>
      <c r="AP46">
        <f t="shared" si="16"/>
        <v>0</v>
      </c>
      <c r="AQ46">
        <f t="shared" si="17"/>
        <v>0</v>
      </c>
      <c r="AR46">
        <f t="shared" si="18"/>
        <v>0</v>
      </c>
      <c r="AS46" s="126"/>
    </row>
    <row r="47" spans="1:49" x14ac:dyDescent="0.2">
      <c r="A47" t="str">
        <f t="shared" si="9"/>
        <v/>
      </c>
      <c r="B47" s="82">
        <f t="shared" si="28"/>
        <v>37</v>
      </c>
      <c r="C47" s="169" t="str">
        <f>IF($P$3,IF(ISNUMBER(RLS!C43),RLS!C43,""),"")</f>
        <v/>
      </c>
      <c r="D47" s="169" t="str">
        <f>IF($P$3,IF(ISNUMBER(RLS!D43),RLS!D43,""),"#N/A")</f>
        <v/>
      </c>
      <c r="E47" s="290" t="str">
        <f>IF(ISNUMBER(RLS!C43),$P$40+$P$41*C47,"")</f>
        <v/>
      </c>
      <c r="F47" s="169" t="str">
        <f t="shared" si="22"/>
        <v/>
      </c>
      <c r="G47" s="305" t="str">
        <f t="shared" si="23"/>
        <v/>
      </c>
      <c r="H47" s="305" t="str">
        <f t="shared" si="12"/>
        <v/>
      </c>
      <c r="I47" s="305" t="str">
        <f t="shared" si="13"/>
        <v/>
      </c>
      <c r="J47" s="362" t="str">
        <f t="shared" si="14"/>
        <v/>
      </c>
      <c r="K47" t="str">
        <f t="shared" si="15"/>
        <v/>
      </c>
      <c r="N47" s="1"/>
      <c r="P47" s="49" t="str">
        <f>O8</f>
        <v>Días</v>
      </c>
      <c r="Q47" s="49" t="s">
        <v>23</v>
      </c>
      <c r="R47" s="49" t="s">
        <v>16</v>
      </c>
      <c r="S47" s="49" t="s">
        <v>24</v>
      </c>
      <c r="T47" s="49" t="s">
        <v>25</v>
      </c>
      <c r="U47" s="3"/>
      <c r="V47" s="3"/>
      <c r="W47" s="3"/>
      <c r="X47" s="3"/>
      <c r="Y47" s="3"/>
      <c r="Z47" s="3"/>
      <c r="AA47" s="3"/>
      <c r="AB47" s="3"/>
      <c r="AC47" s="3"/>
      <c r="AD47" s="44"/>
      <c r="AL47">
        <f t="shared" si="24"/>
        <v>0</v>
      </c>
      <c r="AM47" s="144" t="str">
        <f t="shared" si="25"/>
        <v/>
      </c>
      <c r="AN47" s="24" t="str">
        <f t="shared" si="26"/>
        <v/>
      </c>
      <c r="AO47" s="24" t="str">
        <f t="shared" si="27"/>
        <v/>
      </c>
      <c r="AP47">
        <f t="shared" si="16"/>
        <v>0</v>
      </c>
      <c r="AQ47">
        <f t="shared" si="17"/>
        <v>0</v>
      </c>
      <c r="AR47">
        <f t="shared" si="18"/>
        <v>0</v>
      </c>
      <c r="AS47" s="126"/>
    </row>
    <row r="48" spans="1:49" x14ac:dyDescent="0.2">
      <c r="A48" t="str">
        <f t="shared" si="9"/>
        <v/>
      </c>
      <c r="B48" s="82">
        <f t="shared" si="28"/>
        <v>38</v>
      </c>
      <c r="C48" s="169" t="str">
        <f>IF($P$3,IF(ISNUMBER(RLS!C44),RLS!C44,""),"")</f>
        <v/>
      </c>
      <c r="D48" s="169" t="str">
        <f>IF($P$3,IF(ISNUMBER(RLS!D44),RLS!D44,""),"#N/A")</f>
        <v/>
      </c>
      <c r="E48" s="290" t="str">
        <f>IF(ISNUMBER(RLS!C44),$P$40+$P$41*C48,"")</f>
        <v/>
      </c>
      <c r="F48" s="169" t="str">
        <f t="shared" si="22"/>
        <v/>
      </c>
      <c r="G48" s="305" t="str">
        <f t="shared" si="23"/>
        <v/>
      </c>
      <c r="H48" s="305" t="str">
        <f t="shared" si="12"/>
        <v/>
      </c>
      <c r="I48" s="305" t="str">
        <f t="shared" si="13"/>
        <v/>
      </c>
      <c r="J48" s="362" t="str">
        <f t="shared" si="14"/>
        <v/>
      </c>
      <c r="K48" t="str">
        <f t="shared" si="15"/>
        <v/>
      </c>
      <c r="N48" s="68" t="str">
        <f>"Media de "&amp;AA8</f>
        <v>Media de Días</v>
      </c>
      <c r="O48" s="69"/>
      <c r="P48" s="70">
        <f>S16</f>
        <v>55.925925925925924</v>
      </c>
      <c r="Q48" s="71">
        <f>$P$40+$P$41*P48</f>
        <v>30.011111111111113</v>
      </c>
      <c r="R48" s="72">
        <f>$Z$30*SQRT($P$39*(1+(1/$Q$16)+((P48-$S$16)^2)/$S$26))</f>
        <v>10.992860913059232</v>
      </c>
      <c r="S48" s="71">
        <f>Q48-R48</f>
        <v>19.018250198051881</v>
      </c>
      <c r="T48" s="71">
        <f>Q48+R48</f>
        <v>41.003972024170345</v>
      </c>
      <c r="U48" s="3"/>
      <c r="V48" s="3"/>
      <c r="W48" s="3"/>
      <c r="X48" s="3"/>
      <c r="Y48" s="3"/>
      <c r="Z48" s="3"/>
      <c r="AA48" s="3"/>
      <c r="AB48" s="3"/>
      <c r="AC48" s="3"/>
      <c r="AD48" s="44"/>
      <c r="AL48">
        <f t="shared" si="24"/>
        <v>0</v>
      </c>
      <c r="AM48" s="144" t="str">
        <f t="shared" si="25"/>
        <v/>
      </c>
      <c r="AN48" s="24" t="str">
        <f t="shared" si="26"/>
        <v/>
      </c>
      <c r="AO48" s="24" t="str">
        <f t="shared" si="27"/>
        <v/>
      </c>
      <c r="AP48">
        <f t="shared" si="16"/>
        <v>0</v>
      </c>
      <c r="AQ48">
        <f t="shared" si="17"/>
        <v>0</v>
      </c>
      <c r="AR48">
        <f t="shared" si="18"/>
        <v>0</v>
      </c>
      <c r="AS48" s="126"/>
    </row>
    <row r="49" spans="1:46" x14ac:dyDescent="0.2">
      <c r="A49" t="str">
        <f t="shared" si="9"/>
        <v/>
      </c>
      <c r="B49" s="82">
        <f t="shared" si="28"/>
        <v>39</v>
      </c>
      <c r="C49" s="169" t="str">
        <f>IF($P$3,IF(ISNUMBER(RLS!C45),RLS!C45,""),"")</f>
        <v/>
      </c>
      <c r="D49" s="169" t="str">
        <f>IF($P$3,IF(ISNUMBER(RLS!D45),RLS!D45,""),"#N/A")</f>
        <v/>
      </c>
      <c r="E49" s="290" t="str">
        <f>IF(ISNUMBER(RLS!C45),$P$40+$P$41*C49,"")</f>
        <v/>
      </c>
      <c r="F49" s="169" t="str">
        <f t="shared" si="22"/>
        <v/>
      </c>
      <c r="G49" s="305" t="str">
        <f t="shared" si="23"/>
        <v/>
      </c>
      <c r="H49" s="305" t="str">
        <f t="shared" si="12"/>
        <v/>
      </c>
      <c r="I49" s="305" t="str">
        <f t="shared" si="13"/>
        <v/>
      </c>
      <c r="J49" s="362" t="str">
        <f t="shared" si="14"/>
        <v/>
      </c>
      <c r="K49" t="str">
        <f t="shared" si="15"/>
        <v/>
      </c>
      <c r="N49" s="73" t="str">
        <f>"Min("&amp;AA8&amp;")"</f>
        <v>Min(Días)</v>
      </c>
      <c r="O49" s="74"/>
      <c r="P49" s="75">
        <f>AM63</f>
        <v>26</v>
      </c>
      <c r="Q49" s="71">
        <f>$P$40+$P$41*P49</f>
        <v>3.381368170723114</v>
      </c>
      <c r="R49" s="72">
        <f>$Z$30*SQRT($P$39*(1+(1/$Q$16)+((P49-$S$16)^2)/$S$26))</f>
        <v>11.484785357642648</v>
      </c>
      <c r="S49" s="71">
        <f>Q49-R49</f>
        <v>-8.1034171869195344</v>
      </c>
      <c r="T49" s="71">
        <f>Q49+R49</f>
        <v>14.866153528365762</v>
      </c>
      <c r="V49" s="3"/>
      <c r="W49" s="3"/>
      <c r="X49" s="3"/>
      <c r="Y49" s="32"/>
      <c r="Z49" s="3"/>
      <c r="AA49" s="3"/>
      <c r="AB49" s="3"/>
      <c r="AC49" s="3"/>
      <c r="AD49" s="44"/>
      <c r="AL49">
        <f t="shared" si="24"/>
        <v>0</v>
      </c>
      <c r="AM49" s="144" t="str">
        <f t="shared" si="25"/>
        <v/>
      </c>
      <c r="AN49" s="24" t="str">
        <f t="shared" si="26"/>
        <v/>
      </c>
      <c r="AO49" s="24" t="str">
        <f t="shared" si="27"/>
        <v/>
      </c>
      <c r="AP49">
        <f t="shared" si="16"/>
        <v>0</v>
      </c>
      <c r="AQ49">
        <f t="shared" si="17"/>
        <v>0</v>
      </c>
      <c r="AR49">
        <f t="shared" si="18"/>
        <v>0</v>
      </c>
      <c r="AS49" s="126"/>
    </row>
    <row r="50" spans="1:46" x14ac:dyDescent="0.2">
      <c r="A50" t="str">
        <f t="shared" si="9"/>
        <v/>
      </c>
      <c r="B50" s="82">
        <f t="shared" si="28"/>
        <v>40</v>
      </c>
      <c r="C50" s="169" t="str">
        <f>IF($P$3,IF(ISNUMBER(RLS!C46),RLS!C46,""),"")</f>
        <v/>
      </c>
      <c r="D50" s="169" t="str">
        <f>IF($P$3,IF(ISNUMBER(RLS!D46),RLS!D46,""),"#N/A")</f>
        <v/>
      </c>
      <c r="E50" s="290" t="str">
        <f>IF(ISNUMBER(RLS!C46),$P$40+$P$41*C50,"")</f>
        <v/>
      </c>
      <c r="F50" s="169" t="str">
        <f t="shared" si="22"/>
        <v/>
      </c>
      <c r="G50" s="305" t="str">
        <f t="shared" si="23"/>
        <v/>
      </c>
      <c r="H50" s="305" t="str">
        <f t="shared" si="12"/>
        <v/>
      </c>
      <c r="I50" s="305" t="str">
        <f t="shared" si="13"/>
        <v/>
      </c>
      <c r="J50" s="362" t="str">
        <f t="shared" si="14"/>
        <v/>
      </c>
      <c r="K50" t="str">
        <f t="shared" si="15"/>
        <v/>
      </c>
      <c r="N50" s="73" t="str">
        <f>"Max("&amp;AA8&amp;")"</f>
        <v>Max(Días)</v>
      </c>
      <c r="O50" s="74"/>
      <c r="P50" s="75">
        <f>AM64</f>
        <v>86</v>
      </c>
      <c r="Q50" s="71">
        <f>$P$40+$P$41*P50</f>
        <v>56.772684462095093</v>
      </c>
      <c r="R50" s="72">
        <f>$Z$30*SQRT($P$39*(1+(1/$Q$16)+((P50-$S$16)^2)/$S$26))</f>
        <v>11.489562391620167</v>
      </c>
      <c r="S50" s="71">
        <f>Q50-R50</f>
        <v>45.283122070474924</v>
      </c>
      <c r="T50" s="71">
        <f>Q50+R50</f>
        <v>68.262246853715254</v>
      </c>
      <c r="X50" s="3"/>
      <c r="Y50" s="19"/>
      <c r="Z50" s="3"/>
      <c r="AA50" s="3"/>
      <c r="AB50" s="3"/>
      <c r="AC50" s="3"/>
      <c r="AD50" s="44"/>
      <c r="AL50">
        <f t="shared" si="24"/>
        <v>0</v>
      </c>
      <c r="AM50" s="144" t="str">
        <f t="shared" si="25"/>
        <v/>
      </c>
      <c r="AN50" s="24" t="str">
        <f t="shared" si="26"/>
        <v/>
      </c>
      <c r="AO50" s="24" t="str">
        <f t="shared" si="27"/>
        <v/>
      </c>
      <c r="AP50">
        <f t="shared" si="16"/>
        <v>0</v>
      </c>
      <c r="AQ50">
        <f t="shared" si="17"/>
        <v>0</v>
      </c>
      <c r="AR50">
        <f t="shared" si="18"/>
        <v>0</v>
      </c>
      <c r="AS50" s="126"/>
    </row>
    <row r="51" spans="1:46" x14ac:dyDescent="0.2">
      <c r="A51" t="str">
        <f t="shared" si="9"/>
        <v/>
      </c>
      <c r="B51" s="82">
        <f t="shared" si="28"/>
        <v>41</v>
      </c>
      <c r="C51" s="169" t="str">
        <f>IF($P$3,IF(ISNUMBER(RLS!C47),RLS!C47,""),"")</f>
        <v/>
      </c>
      <c r="D51" s="169" t="str">
        <f>IF($P$3,IF(ISNUMBER(RLS!D47),RLS!D47,""),"#N/A")</f>
        <v/>
      </c>
      <c r="E51" s="290" t="str">
        <f>IF(ISNUMBER(RLS!C47),$P$40+$P$41*C51,"")</f>
        <v/>
      </c>
      <c r="F51" s="169" t="str">
        <f t="shared" si="22"/>
        <v/>
      </c>
      <c r="G51" s="305" t="str">
        <f t="shared" si="23"/>
        <v/>
      </c>
      <c r="H51" s="305" t="str">
        <f t="shared" si="12"/>
        <v/>
      </c>
      <c r="I51" s="305" t="str">
        <f t="shared" si="13"/>
        <v/>
      </c>
      <c r="J51" s="362" t="str">
        <f t="shared" si="14"/>
        <v/>
      </c>
      <c r="K51" t="str">
        <f t="shared" si="15"/>
        <v/>
      </c>
      <c r="N51" s="55" t="str">
        <f>"Valor de "&amp;AA8</f>
        <v>Valor de Días</v>
      </c>
      <c r="O51" s="56"/>
      <c r="P51" s="127">
        <f>RLS!J50</f>
        <v>55</v>
      </c>
      <c r="Q51" s="48">
        <f>$P$40+$P$41*P51</f>
        <v>29.187171044886234</v>
      </c>
      <c r="R51" s="41">
        <f>$Z$30*SQRT($P$39*(1+(1/$Q$16)+((P51-$S$16)^2)/$S$26))</f>
        <v>10.993342368715329</v>
      </c>
      <c r="S51" s="48">
        <f>Q51-R51</f>
        <v>18.193828676170906</v>
      </c>
      <c r="T51" s="48">
        <f>Q51+R51</f>
        <v>40.18051341360156</v>
      </c>
      <c r="X51" s="3"/>
      <c r="Y51" s="3"/>
      <c r="Z51" s="3"/>
      <c r="AA51" s="3"/>
      <c r="AB51" s="3"/>
      <c r="AC51" s="3"/>
      <c r="AD51" s="44"/>
      <c r="AL51">
        <f t="shared" si="24"/>
        <v>0</v>
      </c>
      <c r="AM51" s="144" t="str">
        <f t="shared" si="25"/>
        <v/>
      </c>
      <c r="AN51" s="24" t="str">
        <f t="shared" si="26"/>
        <v/>
      </c>
      <c r="AO51" s="24" t="str">
        <f t="shared" si="27"/>
        <v/>
      </c>
      <c r="AP51">
        <f t="shared" si="16"/>
        <v>0</v>
      </c>
      <c r="AQ51">
        <f t="shared" si="17"/>
        <v>0</v>
      </c>
      <c r="AR51">
        <f t="shared" si="18"/>
        <v>0</v>
      </c>
      <c r="AS51" s="126"/>
    </row>
    <row r="52" spans="1:46" x14ac:dyDescent="0.2">
      <c r="A52" t="str">
        <f t="shared" si="9"/>
        <v/>
      </c>
      <c r="B52" s="82">
        <f t="shared" si="28"/>
        <v>42</v>
      </c>
      <c r="C52" s="169" t="str">
        <f>IF($P$3,IF(ISNUMBER(RLS!C48),RLS!C48,""),"")</f>
        <v/>
      </c>
      <c r="D52" s="169" t="str">
        <f>IF($P$3,IF(ISNUMBER(RLS!D48),RLS!D48,""),"#N/A")</f>
        <v/>
      </c>
      <c r="E52" s="290" t="str">
        <f>IF(ISNUMBER(RLS!C48),$P$40+$P$41*C52,"")</f>
        <v/>
      </c>
      <c r="F52" s="169" t="str">
        <f t="shared" si="22"/>
        <v/>
      </c>
      <c r="G52" s="305" t="str">
        <f t="shared" si="23"/>
        <v/>
      </c>
      <c r="H52" s="305" t="str">
        <f t="shared" si="12"/>
        <v/>
      </c>
      <c r="I52" s="305" t="str">
        <f t="shared" si="13"/>
        <v/>
      </c>
      <c r="J52" s="362" t="str">
        <f t="shared" si="14"/>
        <v/>
      </c>
      <c r="K52" t="str">
        <f t="shared" si="15"/>
        <v/>
      </c>
      <c r="N52" s="19"/>
      <c r="P52" s="154" t="str">
        <f>IF(ISBLANK(RLS!J50),"",IF(OR(P51&lt;$AM$63,P51&gt;$AM$64),"Pronóstico fuera del rango de observación de la variable "&amp;Y8,""))</f>
        <v/>
      </c>
      <c r="V52" s="3"/>
      <c r="W52" s="3"/>
      <c r="X52" s="3"/>
      <c r="Y52" s="3"/>
      <c r="Z52" s="3"/>
      <c r="AA52" s="3"/>
      <c r="AB52" s="3"/>
      <c r="AC52" s="3"/>
      <c r="AD52" s="44"/>
      <c r="AL52">
        <f t="shared" si="24"/>
        <v>0</v>
      </c>
      <c r="AM52" s="144" t="str">
        <f t="shared" si="25"/>
        <v/>
      </c>
      <c r="AN52" s="24" t="str">
        <f t="shared" si="26"/>
        <v/>
      </c>
      <c r="AO52" s="24" t="str">
        <f t="shared" si="27"/>
        <v/>
      </c>
      <c r="AP52">
        <f t="shared" si="16"/>
        <v>0</v>
      </c>
      <c r="AQ52">
        <f t="shared" si="17"/>
        <v>0</v>
      </c>
      <c r="AR52">
        <f t="shared" si="18"/>
        <v>0</v>
      </c>
      <c r="AS52" s="126"/>
    </row>
    <row r="53" spans="1:46" x14ac:dyDescent="0.2">
      <c r="A53" t="str">
        <f t="shared" si="9"/>
        <v/>
      </c>
      <c r="B53" s="82">
        <f t="shared" si="28"/>
        <v>43</v>
      </c>
      <c r="C53" s="169" t="str">
        <f>IF($P$3,IF(ISNUMBER(RLS!C49),RLS!C49,""),"")</f>
        <v/>
      </c>
      <c r="D53" s="169" t="str">
        <f>IF($P$3,IF(ISNUMBER(RLS!D49),RLS!D49,""),"#N/A")</f>
        <v/>
      </c>
      <c r="E53" s="290" t="str">
        <f>IF(ISNUMBER(RLS!C49),$P$40+$P$41*C53,"")</f>
        <v/>
      </c>
      <c r="F53" s="169" t="str">
        <f t="shared" si="22"/>
        <v/>
      </c>
      <c r="G53" s="305" t="str">
        <f t="shared" si="23"/>
        <v/>
      </c>
      <c r="H53" s="305" t="str">
        <f t="shared" si="12"/>
        <v/>
      </c>
      <c r="I53" s="305" t="str">
        <f t="shared" si="13"/>
        <v/>
      </c>
      <c r="J53" s="362" t="str">
        <f t="shared" si="14"/>
        <v/>
      </c>
      <c r="K53" t="str">
        <f t="shared" si="15"/>
        <v/>
      </c>
      <c r="N53" s="249" t="s">
        <v>182</v>
      </c>
      <c r="O53" s="54"/>
      <c r="P53" s="354" t="s">
        <v>185</v>
      </c>
      <c r="Q53" s="228" t="s">
        <v>183</v>
      </c>
      <c r="R53" s="228" t="s">
        <v>184</v>
      </c>
      <c r="S53" s="293" t="s">
        <v>9</v>
      </c>
      <c r="T53" s="354" t="s">
        <v>186</v>
      </c>
      <c r="U53" s="13"/>
      <c r="V53" s="3"/>
      <c r="W53" s="3"/>
      <c r="X53" s="3"/>
      <c r="Y53" s="3"/>
      <c r="Z53" s="3"/>
      <c r="AA53" s="3"/>
      <c r="AB53" s="3"/>
      <c r="AC53" s="3"/>
      <c r="AD53" s="15"/>
      <c r="AE53" s="14"/>
      <c r="AL53">
        <f t="shared" si="24"/>
        <v>0</v>
      </c>
      <c r="AM53" s="144" t="str">
        <f t="shared" si="25"/>
        <v/>
      </c>
      <c r="AN53" s="24" t="str">
        <f t="shared" si="26"/>
        <v/>
      </c>
      <c r="AO53" s="24" t="str">
        <f t="shared" si="27"/>
        <v/>
      </c>
      <c r="AP53">
        <f t="shared" si="16"/>
        <v>0</v>
      </c>
      <c r="AQ53">
        <f t="shared" si="17"/>
        <v>0</v>
      </c>
      <c r="AR53">
        <f t="shared" si="18"/>
        <v>0</v>
      </c>
      <c r="AS53" s="126"/>
    </row>
    <row r="54" spans="1:46" x14ac:dyDescent="0.2">
      <c r="A54" t="str">
        <f t="shared" si="9"/>
        <v/>
      </c>
      <c r="B54" s="82">
        <f t="shared" si="28"/>
        <v>44</v>
      </c>
      <c r="C54" s="169" t="str">
        <f>IF($P$3,IF(ISNUMBER(RLS!C50),RLS!C50,""),"")</f>
        <v/>
      </c>
      <c r="D54" s="169" t="str">
        <f>IF($P$3,IF(ISNUMBER(RLS!D50),RLS!D50,""),"#N/A")</f>
        <v/>
      </c>
      <c r="E54" s="290" t="str">
        <f>IF(ISNUMBER(RLS!C50),$P$40+$P$41*C54,"")</f>
        <v/>
      </c>
      <c r="F54" s="169" t="str">
        <f t="shared" si="22"/>
        <v/>
      </c>
      <c r="G54" s="305" t="str">
        <f t="shared" si="23"/>
        <v/>
      </c>
      <c r="H54" s="305" t="str">
        <f t="shared" si="12"/>
        <v/>
      </c>
      <c r="I54" s="305" t="str">
        <f t="shared" si="13"/>
        <v/>
      </c>
      <c r="J54" s="362" t="str">
        <f t="shared" si="14"/>
        <v/>
      </c>
      <c r="K54" t="str">
        <f t="shared" si="15"/>
        <v/>
      </c>
      <c r="O54" s="249" t="s">
        <v>188</v>
      </c>
      <c r="P54">
        <f>Q16</f>
        <v>27</v>
      </c>
      <c r="Q54">
        <f>ROUND(MIN(F11:F60),3)</f>
        <v>-35.299999999999997</v>
      </c>
      <c r="R54">
        <f>MAX(F11:F60)</f>
        <v>-18.399999999999999</v>
      </c>
      <c r="S54">
        <f>AVERAGE(F11:F60)</f>
        <v>-25.914814814814807</v>
      </c>
      <c r="T54">
        <f>Q39</f>
        <v>5.2413561805112581</v>
      </c>
      <c r="AD54" s="14"/>
      <c r="AE54" s="22" t="str">
        <f>O8</f>
        <v>Días</v>
      </c>
      <c r="AL54">
        <f t="shared" si="24"/>
        <v>0</v>
      </c>
      <c r="AM54" s="144" t="str">
        <f t="shared" si="25"/>
        <v/>
      </c>
      <c r="AN54" s="24" t="str">
        <f t="shared" si="26"/>
        <v/>
      </c>
      <c r="AO54" s="24" t="str">
        <f t="shared" si="27"/>
        <v/>
      </c>
      <c r="AP54">
        <f t="shared" si="16"/>
        <v>0</v>
      </c>
      <c r="AQ54">
        <f t="shared" si="17"/>
        <v>0</v>
      </c>
      <c r="AR54">
        <f t="shared" si="18"/>
        <v>0</v>
      </c>
      <c r="AS54" s="126"/>
    </row>
    <row r="55" spans="1:46" x14ac:dyDescent="0.2">
      <c r="A55" t="str">
        <f t="shared" si="9"/>
        <v/>
      </c>
      <c r="B55" s="82">
        <f t="shared" si="28"/>
        <v>45</v>
      </c>
      <c r="C55" s="169" t="str">
        <f>IF($P$3,IF(ISNUMBER(RLS!C51),RLS!C51,""),"")</f>
        <v/>
      </c>
      <c r="D55" s="169" t="str">
        <f>IF($P$3,IF(ISNUMBER(RLS!D51),RLS!D51,""),"#N/A")</f>
        <v/>
      </c>
      <c r="E55" s="290" t="str">
        <f>IF(ISNUMBER(RLS!C51),$P$40+$P$41*C55,"")</f>
        <v/>
      </c>
      <c r="F55" s="169" t="str">
        <f t="shared" si="22"/>
        <v/>
      </c>
      <c r="G55" s="305" t="str">
        <f t="shared" si="23"/>
        <v/>
      </c>
      <c r="H55" s="305" t="str">
        <f t="shared" si="12"/>
        <v/>
      </c>
      <c r="I55" s="305" t="str">
        <f t="shared" si="13"/>
        <v/>
      </c>
      <c r="J55" s="362" t="str">
        <f t="shared" si="14"/>
        <v/>
      </c>
      <c r="K55" t="str">
        <f t="shared" si="15"/>
        <v/>
      </c>
      <c r="O55" s="249" t="s">
        <v>187</v>
      </c>
      <c r="P55">
        <f>P54</f>
        <v>27</v>
      </c>
      <c r="Q55">
        <f>MIN(G11:G60)</f>
        <v>-1.6905715452392296</v>
      </c>
      <c r="R55">
        <f>MAX(G11:G60)</f>
        <v>1.3536581157420648</v>
      </c>
      <c r="S55">
        <f>AVERAGE(G11:G60)</f>
        <v>-1.3569392523196357E-15</v>
      </c>
      <c r="T55">
        <f>STDEV(G11:G60)</f>
        <v>0.99999999999999312</v>
      </c>
      <c r="AD55" s="14"/>
      <c r="AE55" s="14"/>
      <c r="AL55">
        <f t="shared" si="24"/>
        <v>0</v>
      </c>
      <c r="AM55" s="144" t="str">
        <f t="shared" si="25"/>
        <v/>
      </c>
      <c r="AN55" s="24" t="str">
        <f t="shared" si="26"/>
        <v/>
      </c>
      <c r="AO55" s="24" t="str">
        <f t="shared" si="27"/>
        <v/>
      </c>
      <c r="AP55">
        <f t="shared" si="16"/>
        <v>0</v>
      </c>
      <c r="AQ55">
        <f t="shared" si="17"/>
        <v>0</v>
      </c>
      <c r="AR55">
        <f t="shared" si="18"/>
        <v>0</v>
      </c>
      <c r="AS55" s="126"/>
    </row>
    <row r="56" spans="1:46" x14ac:dyDescent="0.2">
      <c r="A56" t="str">
        <f t="shared" si="9"/>
        <v/>
      </c>
      <c r="B56" s="82">
        <f t="shared" si="28"/>
        <v>46</v>
      </c>
      <c r="C56" s="169" t="str">
        <f>IF($P$3,IF(ISNUMBER(RLS!C52),RLS!C52,""),"")</f>
        <v/>
      </c>
      <c r="D56" s="169" t="str">
        <f>IF($P$3,IF(ISNUMBER(RLS!D52),RLS!D52,""),"#N/A")</f>
        <v/>
      </c>
      <c r="E56" s="290" t="str">
        <f>IF(ISNUMBER(RLS!C52),$P$40+$P$41*C56,"")</f>
        <v/>
      </c>
      <c r="F56" s="169" t="str">
        <f t="shared" si="22"/>
        <v/>
      </c>
      <c r="G56" s="305" t="str">
        <f t="shared" si="23"/>
        <v/>
      </c>
      <c r="H56" s="305" t="str">
        <f t="shared" si="12"/>
        <v/>
      </c>
      <c r="I56" s="305" t="str">
        <f t="shared" si="13"/>
        <v/>
      </c>
      <c r="J56" s="362" t="str">
        <f t="shared" si="14"/>
        <v/>
      </c>
      <c r="K56" t="str">
        <f t="shared" si="15"/>
        <v/>
      </c>
      <c r="AE56" s="14"/>
      <c r="AL56">
        <f t="shared" si="24"/>
        <v>0</v>
      </c>
      <c r="AM56" s="144" t="str">
        <f t="shared" si="25"/>
        <v/>
      </c>
      <c r="AN56" s="24" t="str">
        <f t="shared" si="26"/>
        <v/>
      </c>
      <c r="AO56" s="24" t="str">
        <f t="shared" si="27"/>
        <v/>
      </c>
      <c r="AP56">
        <f t="shared" si="16"/>
        <v>0</v>
      </c>
      <c r="AQ56">
        <f t="shared" si="17"/>
        <v>0</v>
      </c>
      <c r="AR56">
        <f t="shared" si="18"/>
        <v>0</v>
      </c>
      <c r="AS56" s="126"/>
    </row>
    <row r="57" spans="1:46" x14ac:dyDescent="0.2">
      <c r="A57" t="str">
        <f t="shared" si="9"/>
        <v/>
      </c>
      <c r="B57" s="82">
        <f t="shared" si="28"/>
        <v>47</v>
      </c>
      <c r="C57" s="169" t="str">
        <f>IF($P$3,IF(ISNUMBER(RLS!C53),RLS!C53,""),"")</f>
        <v/>
      </c>
      <c r="D57" s="169" t="str">
        <f>IF($P$3,IF(ISNUMBER(RLS!D53),RLS!D53,""),"#N/A")</f>
        <v/>
      </c>
      <c r="E57" s="290" t="str">
        <f>IF(ISNUMBER(RLS!C53),$P$40+$P$41*C57,"")</f>
        <v/>
      </c>
      <c r="F57" s="169" t="str">
        <f t="shared" si="22"/>
        <v/>
      </c>
      <c r="G57" s="305" t="str">
        <f t="shared" si="23"/>
        <v/>
      </c>
      <c r="H57" s="305" t="str">
        <f t="shared" si="12"/>
        <v/>
      </c>
      <c r="I57" s="305" t="str">
        <f t="shared" si="13"/>
        <v/>
      </c>
      <c r="J57" s="362" t="str">
        <f t="shared" si="14"/>
        <v/>
      </c>
      <c r="K57" t="str">
        <f t="shared" si="15"/>
        <v/>
      </c>
      <c r="AE57" s="14"/>
      <c r="AK57" s="3"/>
      <c r="AL57">
        <f t="shared" si="24"/>
        <v>0</v>
      </c>
      <c r="AM57" s="144" t="str">
        <f t="shared" si="25"/>
        <v/>
      </c>
      <c r="AN57" s="24" t="str">
        <f t="shared" si="26"/>
        <v/>
      </c>
      <c r="AO57" s="24" t="str">
        <f t="shared" si="27"/>
        <v/>
      </c>
      <c r="AP57">
        <f t="shared" si="16"/>
        <v>0</v>
      </c>
      <c r="AQ57">
        <f t="shared" si="17"/>
        <v>0</v>
      </c>
      <c r="AR57">
        <f t="shared" si="18"/>
        <v>0</v>
      </c>
      <c r="AS57" s="126"/>
      <c r="AT57" s="3"/>
    </row>
    <row r="58" spans="1:46" x14ac:dyDescent="0.2">
      <c r="A58" t="str">
        <f t="shared" si="9"/>
        <v/>
      </c>
      <c r="B58" s="82">
        <f t="shared" si="28"/>
        <v>48</v>
      </c>
      <c r="C58" s="169" t="str">
        <f>IF($P$3,IF(ISNUMBER(RLS!C54),RLS!C54,""),"")</f>
        <v/>
      </c>
      <c r="D58" s="169" t="str">
        <f>IF($P$3,IF(ISNUMBER(RLS!D54),RLS!D54,""),"#N/A")</f>
        <v/>
      </c>
      <c r="E58" s="290" t="str">
        <f>IF(ISNUMBER(RLS!C54),$P$40+$P$41*C58,"")</f>
        <v/>
      </c>
      <c r="F58" s="169" t="str">
        <f t="shared" si="22"/>
        <v/>
      </c>
      <c r="G58" s="305" t="str">
        <f t="shared" si="23"/>
        <v/>
      </c>
      <c r="H58" s="305" t="str">
        <f t="shared" si="12"/>
        <v/>
      </c>
      <c r="I58" s="305" t="str">
        <f t="shared" si="13"/>
        <v/>
      </c>
      <c r="J58" s="362" t="str">
        <f t="shared" si="14"/>
        <v/>
      </c>
      <c r="K58" t="str">
        <f t="shared" si="15"/>
        <v/>
      </c>
      <c r="AE58" s="14"/>
      <c r="AK58" s="3"/>
      <c r="AL58">
        <f t="shared" si="24"/>
        <v>0</v>
      </c>
      <c r="AM58" s="144" t="str">
        <f t="shared" si="25"/>
        <v/>
      </c>
      <c r="AN58" s="24" t="str">
        <f t="shared" si="26"/>
        <v/>
      </c>
      <c r="AO58" s="24" t="str">
        <f t="shared" si="27"/>
        <v/>
      </c>
      <c r="AP58">
        <f t="shared" si="16"/>
        <v>0</v>
      </c>
      <c r="AQ58">
        <f t="shared" si="17"/>
        <v>0</v>
      </c>
      <c r="AR58">
        <f t="shared" si="18"/>
        <v>0</v>
      </c>
      <c r="AS58" s="126"/>
      <c r="AT58" s="3"/>
    </row>
    <row r="59" spans="1:46" x14ac:dyDescent="0.2">
      <c r="A59" t="str">
        <f t="shared" si="9"/>
        <v/>
      </c>
      <c r="B59" s="82">
        <f t="shared" si="28"/>
        <v>49</v>
      </c>
      <c r="C59" s="169" t="str">
        <f>IF($P$3,IF(ISNUMBER(RLS!C55),RLS!C55,""),"")</f>
        <v/>
      </c>
      <c r="D59" s="169" t="str">
        <f>IF($P$3,IF(ISNUMBER(RLS!D55),RLS!D55,""),"#N/A")</f>
        <v/>
      </c>
      <c r="E59" s="290" t="str">
        <f>IF(ISNUMBER(RLS!C55),$P$40+$P$41*C59,"")</f>
        <v/>
      </c>
      <c r="F59" s="169" t="str">
        <f t="shared" si="22"/>
        <v/>
      </c>
      <c r="G59" s="305" t="str">
        <f t="shared" si="23"/>
        <v/>
      </c>
      <c r="H59" s="305" t="str">
        <f t="shared" si="12"/>
        <v/>
      </c>
      <c r="I59" s="305" t="str">
        <f t="shared" si="13"/>
        <v/>
      </c>
      <c r="J59" s="362" t="str">
        <f t="shared" si="14"/>
        <v/>
      </c>
      <c r="K59" t="str">
        <f t="shared" si="15"/>
        <v/>
      </c>
      <c r="AE59" s="14"/>
      <c r="AK59" s="3"/>
      <c r="AL59">
        <f t="shared" si="24"/>
        <v>0</v>
      </c>
      <c r="AM59" s="144" t="str">
        <f t="shared" si="25"/>
        <v/>
      </c>
      <c r="AN59" s="24" t="str">
        <f t="shared" si="26"/>
        <v/>
      </c>
      <c r="AO59" s="24" t="str">
        <f t="shared" si="27"/>
        <v/>
      </c>
      <c r="AP59">
        <f t="shared" si="16"/>
        <v>0</v>
      </c>
      <c r="AQ59">
        <f t="shared" si="17"/>
        <v>0</v>
      </c>
      <c r="AR59">
        <f t="shared" si="18"/>
        <v>0</v>
      </c>
      <c r="AS59" s="126"/>
      <c r="AT59" s="3"/>
    </row>
    <row r="60" spans="1:46" x14ac:dyDescent="0.2">
      <c r="A60" t="str">
        <f t="shared" si="9"/>
        <v/>
      </c>
      <c r="B60" s="82">
        <f t="shared" si="28"/>
        <v>50</v>
      </c>
      <c r="C60" s="169" t="str">
        <f>IF($P$3,IF(ISNUMBER(RLS!C56),RLS!C56,""),"")</f>
        <v/>
      </c>
      <c r="D60" s="169" t="str">
        <f>IF($P$3,IF(ISNUMBER(RLS!D56),RLS!D56,""),"#N/A")</f>
        <v/>
      </c>
      <c r="E60" s="290" t="str">
        <f>IF(ISNUMBER(RLS!C56),$P$40+$P$41*C60,"")</f>
        <v/>
      </c>
      <c r="F60" s="169" t="str">
        <f t="shared" si="22"/>
        <v/>
      </c>
      <c r="G60" s="305" t="str">
        <f t="shared" si="23"/>
        <v/>
      </c>
      <c r="H60" s="305" t="str">
        <f t="shared" si="12"/>
        <v/>
      </c>
      <c r="I60" s="305" t="str">
        <f t="shared" si="13"/>
        <v/>
      </c>
      <c r="J60" s="362" t="str">
        <f t="shared" si="14"/>
        <v/>
      </c>
      <c r="K60" t="str">
        <f t="shared" si="15"/>
        <v/>
      </c>
      <c r="V60" s="15"/>
      <c r="W60" s="15"/>
      <c r="X60" s="3"/>
      <c r="Y60" s="3"/>
      <c r="Z60" s="3"/>
      <c r="AA60" s="3"/>
      <c r="AB60" s="3"/>
      <c r="AC60" s="3"/>
      <c r="AD60" s="3"/>
      <c r="AE60" s="15"/>
      <c r="AF60" s="3"/>
      <c r="AG60" s="3"/>
      <c r="AH60" s="3"/>
      <c r="AI60" s="3"/>
      <c r="AJ60" s="3"/>
      <c r="AK60" s="3"/>
      <c r="AL60">
        <f t="shared" si="24"/>
        <v>0</v>
      </c>
      <c r="AM60" s="144" t="str">
        <f t="shared" si="25"/>
        <v/>
      </c>
      <c r="AN60" s="24" t="str">
        <f t="shared" si="26"/>
        <v/>
      </c>
      <c r="AO60" s="24" t="str">
        <f t="shared" si="27"/>
        <v/>
      </c>
      <c r="AP60">
        <f t="shared" si="16"/>
        <v>0</v>
      </c>
      <c r="AQ60">
        <f t="shared" si="17"/>
        <v>0</v>
      </c>
      <c r="AR60">
        <f t="shared" si="18"/>
        <v>0</v>
      </c>
      <c r="AS60" s="126"/>
      <c r="AT60" s="3"/>
    </row>
    <row r="61" spans="1:46" x14ac:dyDescent="0.2">
      <c r="N61" s="19"/>
      <c r="O61" s="3"/>
      <c r="P61" s="3"/>
      <c r="Q61" s="3"/>
      <c r="R61" s="3"/>
      <c r="S61" s="30"/>
      <c r="T61" s="3"/>
      <c r="U61" s="3"/>
      <c r="V61" s="21"/>
      <c r="W61" s="20"/>
      <c r="X61" s="3"/>
      <c r="Y61" s="3"/>
      <c r="Z61" s="3"/>
      <c r="AA61" s="3"/>
      <c r="AB61" s="3"/>
      <c r="AC61" s="3"/>
      <c r="AD61" s="3"/>
      <c r="AE61" s="15"/>
      <c r="AF61" s="3"/>
      <c r="AG61" s="3"/>
      <c r="AH61" s="3"/>
      <c r="AI61" s="3"/>
      <c r="AJ61" s="3"/>
      <c r="AK61" s="3"/>
      <c r="AL61" s="3"/>
      <c r="AM61">
        <f>COUNT(AM11:AM60)</f>
        <v>27</v>
      </c>
      <c r="AN61">
        <f>COUNT(AN11:AN60)</f>
        <v>27</v>
      </c>
      <c r="AO61" s="24" t="str">
        <f t="shared" si="27"/>
        <v/>
      </c>
      <c r="AP61">
        <f>SUM(AP11:AP60)</f>
        <v>93886</v>
      </c>
      <c r="AQ61">
        <f>SUM(AQ11:AQ60)</f>
        <v>32478.09</v>
      </c>
      <c r="AR61">
        <f>SUM(AR11:AR60)</f>
        <v>53715.1</v>
      </c>
      <c r="AT61" s="3"/>
    </row>
    <row r="62" spans="1:46" x14ac:dyDescent="0.2">
      <c r="I62" s="364" t="str">
        <f>IF(SUM(J11:J60)&gt;0,"* Efecto alto: hi&gt;6/n","")</f>
        <v/>
      </c>
      <c r="N62" s="1"/>
      <c r="O62" s="1"/>
      <c r="P62" s="28"/>
      <c r="Q62" s="45"/>
      <c r="R62" s="45"/>
      <c r="S62" s="30"/>
      <c r="T62" s="13"/>
      <c r="U62" s="13"/>
      <c r="V62" s="15"/>
      <c r="W62" s="15"/>
      <c r="X62" s="3"/>
      <c r="Y62" s="3"/>
      <c r="Z62" s="3"/>
      <c r="AA62" s="3"/>
      <c r="AB62" s="3"/>
      <c r="AC62" s="3"/>
      <c r="AD62" s="15"/>
      <c r="AE62" s="15"/>
      <c r="AF62" s="3"/>
      <c r="AG62" s="3"/>
      <c r="AH62" s="3"/>
      <c r="AI62" s="3"/>
      <c r="AJ62" s="3"/>
      <c r="AK62" s="3"/>
      <c r="AL62" s="3"/>
      <c r="AM62">
        <f>SUM(AM11:AM60)</f>
        <v>1510</v>
      </c>
      <c r="AN62">
        <f>SUM(AN11:AN60)</f>
        <v>810.30000000000007</v>
      </c>
      <c r="AO62" s="24" t="str">
        <f t="shared" si="27"/>
        <v/>
      </c>
      <c r="AT62" s="3"/>
    </row>
    <row r="63" spans="1:46" x14ac:dyDescent="0.2">
      <c r="N63" s="1"/>
      <c r="O63" s="1"/>
      <c r="P63" s="3"/>
      <c r="Q63" s="34"/>
      <c r="R63" s="34"/>
      <c r="S63" s="31"/>
      <c r="T63" s="13"/>
      <c r="U63" s="13"/>
      <c r="V63" s="15"/>
      <c r="W63" s="15"/>
      <c r="X63" s="3"/>
      <c r="Y63" s="1"/>
      <c r="Z63" s="1"/>
      <c r="AA63" s="3"/>
      <c r="AB63" s="3"/>
      <c r="AC63" s="3"/>
      <c r="AD63" s="15"/>
      <c r="AE63" s="15"/>
      <c r="AF63" s="3"/>
      <c r="AG63" s="3"/>
      <c r="AH63" s="3"/>
      <c r="AI63" s="3"/>
      <c r="AJ63" s="3"/>
      <c r="AK63" s="3"/>
      <c r="AL63" s="3"/>
      <c r="AM63">
        <f>MIN(AM11:AM60)</f>
        <v>26</v>
      </c>
      <c r="AN63">
        <f>MIN(AN11:AN60)</f>
        <v>2.2999999999999998</v>
      </c>
      <c r="AO63" s="24" t="str">
        <f t="shared" si="27"/>
        <v/>
      </c>
      <c r="AT63" s="3"/>
    </row>
    <row r="64" spans="1:46" x14ac:dyDescent="0.2">
      <c r="B64" s="9"/>
      <c r="N64" s="1"/>
      <c r="O64" s="1"/>
      <c r="P64" s="3"/>
      <c r="Q64" s="34"/>
      <c r="R64" s="34"/>
      <c r="S64" s="30"/>
      <c r="T64" s="3"/>
      <c r="U64" s="3"/>
      <c r="V64" s="15"/>
      <c r="W64" s="15"/>
      <c r="X64" s="3"/>
      <c r="Y64" s="51"/>
      <c r="Z64" s="16"/>
      <c r="AA64" s="16"/>
      <c r="AB64" s="1"/>
      <c r="AC64" s="16"/>
      <c r="AD64" s="17"/>
      <c r="AE64" s="15"/>
      <c r="AF64" s="3"/>
      <c r="AG64" s="3"/>
      <c r="AH64" s="3"/>
      <c r="AI64" s="3"/>
      <c r="AJ64" s="3"/>
      <c r="AK64" s="3"/>
      <c r="AL64" s="3"/>
      <c r="AM64">
        <f>MAX(AM11:AM60)</f>
        <v>86</v>
      </c>
      <c r="AN64">
        <f>MAX(AN11:AN60)</f>
        <v>62.5</v>
      </c>
      <c r="AT64" s="3"/>
    </row>
    <row r="65" spans="2:46" x14ac:dyDescent="0.2">
      <c r="B65" s="9"/>
      <c r="N65" s="28"/>
      <c r="O65" s="13"/>
      <c r="P65" s="3"/>
      <c r="Q65" s="3"/>
      <c r="R65" s="46"/>
      <c r="S65" s="3"/>
      <c r="T65" s="3"/>
      <c r="U65" s="15"/>
      <c r="V65" s="15"/>
      <c r="W65" s="15"/>
      <c r="X65" s="3"/>
      <c r="Y65" s="19"/>
      <c r="Z65" s="18"/>
      <c r="AA65" s="13"/>
      <c r="AB65" s="19"/>
      <c r="AC65" s="18"/>
      <c r="AD65" s="20"/>
      <c r="AE65" s="15"/>
      <c r="AF65" s="3"/>
      <c r="AG65" s="3"/>
      <c r="AH65" s="3"/>
      <c r="AI65" s="3"/>
      <c r="AJ65" s="3"/>
      <c r="AK65" s="3"/>
      <c r="AL65" s="3"/>
      <c r="AT65" s="3"/>
    </row>
    <row r="66" spans="2:46" x14ac:dyDescent="0.2">
      <c r="B66" s="9"/>
      <c r="N66" s="3"/>
      <c r="O66" s="3"/>
      <c r="P66" s="3"/>
      <c r="Q66" s="3"/>
      <c r="R66" s="3"/>
      <c r="S66" s="3"/>
      <c r="T66" s="3"/>
      <c r="U66" s="15"/>
      <c r="V66" s="15"/>
      <c r="W66" s="15"/>
      <c r="X66" s="3"/>
      <c r="Y66" s="19"/>
      <c r="Z66" s="18"/>
      <c r="AA66" s="13"/>
      <c r="AB66" s="19"/>
      <c r="AC66" s="18"/>
      <c r="AD66" s="20"/>
      <c r="AE66" s="15"/>
      <c r="AF66" s="3"/>
      <c r="AG66" s="3"/>
      <c r="AH66" s="3"/>
      <c r="AI66" s="3"/>
      <c r="AJ66" s="3"/>
      <c r="AK66" s="3"/>
      <c r="AL66" s="3"/>
      <c r="AT66" s="3"/>
    </row>
    <row r="67" spans="2:46" x14ac:dyDescent="0.2">
      <c r="B67" s="9"/>
      <c r="M67" s="11" t="str">
        <f>M45</f>
        <v>●</v>
      </c>
      <c r="N67" s="3"/>
      <c r="O67" s="3"/>
      <c r="P67" s="3"/>
      <c r="Q67" s="3"/>
      <c r="R67" s="3"/>
      <c r="S67" s="3"/>
      <c r="T67" s="3"/>
      <c r="U67" s="15"/>
      <c r="V67" s="15"/>
      <c r="W67" s="15"/>
      <c r="X67" s="3"/>
      <c r="Y67" s="19"/>
      <c r="Z67" s="18"/>
      <c r="AA67" s="13"/>
      <c r="AB67" s="19"/>
      <c r="AC67" s="18"/>
      <c r="AD67" s="20"/>
      <c r="AE67" s="15"/>
      <c r="AF67" s="3"/>
      <c r="AG67" s="3"/>
      <c r="AH67" s="3"/>
      <c r="AI67" s="3"/>
      <c r="AJ67" s="3"/>
      <c r="AK67" s="3"/>
      <c r="AL67" s="3"/>
      <c r="AT67" s="3"/>
    </row>
    <row r="68" spans="2:46" ht="13.5" thickBot="1" x14ac:dyDescent="0.25">
      <c r="N68" s="79" t="s">
        <v>39</v>
      </c>
      <c r="O68" s="2"/>
      <c r="P68" s="2"/>
      <c r="Q68" s="39"/>
      <c r="R68" s="39"/>
      <c r="S68" s="39"/>
      <c r="T68" s="2"/>
      <c r="U68" s="2"/>
      <c r="V68" s="2"/>
      <c r="W68" s="2"/>
      <c r="X68" s="3"/>
      <c r="Y68" s="52"/>
      <c r="Z68" s="21"/>
      <c r="AA68" s="13"/>
      <c r="AB68" s="19"/>
      <c r="AC68" s="21"/>
      <c r="AD68" s="20"/>
      <c r="AE68" s="15"/>
      <c r="AF68" s="3"/>
      <c r="AG68" s="3"/>
      <c r="AH68" s="3"/>
      <c r="AI68" s="3"/>
      <c r="AJ68" s="3"/>
    </row>
    <row r="69" spans="2:46" x14ac:dyDescent="0.2">
      <c r="N69" s="328" t="s">
        <v>136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46" x14ac:dyDescent="0.2">
      <c r="N70" s="78" t="s">
        <v>40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46" x14ac:dyDescent="0.2">
      <c r="N71" s="328" t="s">
        <v>137</v>
      </c>
      <c r="P71" s="80"/>
      <c r="Q71" s="80" t="s">
        <v>35</v>
      </c>
      <c r="V71" s="3"/>
      <c r="W71" s="3"/>
    </row>
    <row r="72" spans="2:46" x14ac:dyDescent="0.2">
      <c r="V72" s="15"/>
      <c r="W72" s="15"/>
    </row>
    <row r="73" spans="2:46" ht="13.5" thickBot="1" x14ac:dyDescent="0.25">
      <c r="N73" s="2"/>
      <c r="O73" s="2"/>
      <c r="P73" s="2"/>
      <c r="Q73" s="2"/>
      <c r="R73" s="2"/>
      <c r="S73" s="2"/>
      <c r="T73" s="2"/>
      <c r="U73" s="2"/>
      <c r="V73" s="81"/>
      <c r="W73" s="81"/>
    </row>
  </sheetData>
  <mergeCells count="21">
    <mergeCell ref="P1:Q1"/>
    <mergeCell ref="P2:Q2"/>
    <mergeCell ref="P4:R4"/>
    <mergeCell ref="R34:W35"/>
    <mergeCell ref="Q16:Q17"/>
    <mergeCell ref="O27:P27"/>
    <mergeCell ref="O28:P28"/>
    <mergeCell ref="S27:T27"/>
    <mergeCell ref="O26:P26"/>
    <mergeCell ref="S26:T26"/>
    <mergeCell ref="Q25:R25"/>
    <mergeCell ref="P44:Y44"/>
    <mergeCell ref="P43:V43"/>
    <mergeCell ref="C7:D7"/>
    <mergeCell ref="S28:T28"/>
    <mergeCell ref="C9:C10"/>
    <mergeCell ref="D9:D10"/>
    <mergeCell ref="N16:P16"/>
    <mergeCell ref="N17:P17"/>
    <mergeCell ref="T8:U8"/>
    <mergeCell ref="T9:U9"/>
  </mergeCells>
  <phoneticPr fontId="3" type="noConversion"/>
  <conditionalFormatting sqref="P52">
    <cfRule type="expression" dxfId="1" priority="1" stopIfTrue="1">
      <formula>OR(P51&lt;$V$16,P51&gt;$W$16)</formula>
    </cfRule>
  </conditionalFormatting>
  <conditionalFormatting sqref="P51">
    <cfRule type="expression" dxfId="0" priority="2" stopIfTrue="1">
      <formula>OR(P51&lt;$V$16,P50&gt;$W$16)</formula>
    </cfRule>
  </conditionalFormatting>
  <hyperlinks>
    <hyperlink ref="Q71" r:id="rId1" display="Resúmenes"/>
    <hyperlink ref="D3" r:id="rId2"/>
  </hyperlinks>
  <pageMargins left="0.45" right="0.75" top="0.34" bottom="1" header="0" footer="0"/>
  <pageSetup paperSize="9" scale="65" orientation="portrait" horizontalDpi="300" verticalDpi="300" r:id="rId3"/>
  <headerFooter alignWithMargins="0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9"/>
  <sheetViews>
    <sheetView workbookViewId="0">
      <selection activeCell="H1" sqref="H1"/>
    </sheetView>
  </sheetViews>
  <sheetFormatPr baseColWidth="10" defaultRowHeight="12.75" x14ac:dyDescent="0.2"/>
  <cols>
    <col min="2" max="2" width="40.140625" customWidth="1"/>
  </cols>
  <sheetData>
    <row r="1" spans="1:13" x14ac:dyDescent="0.2">
      <c r="B1" s="220"/>
      <c r="G1" s="167" t="s">
        <v>78</v>
      </c>
      <c r="H1" s="167">
        <f>SUM(A3:A12)</f>
        <v>5</v>
      </c>
      <c r="I1" s="228" t="s">
        <v>79</v>
      </c>
      <c r="J1" s="229" t="s">
        <v>80</v>
      </c>
      <c r="L1" s="246" t="s">
        <v>86</v>
      </c>
      <c r="M1" s="167" t="s">
        <v>88</v>
      </c>
    </row>
    <row r="2" spans="1:13" x14ac:dyDescent="0.2">
      <c r="A2" s="247" t="s">
        <v>90</v>
      </c>
      <c r="B2" s="230"/>
      <c r="C2" s="231"/>
      <c r="D2" s="231"/>
      <c r="E2" s="231"/>
      <c r="F2" s="231"/>
      <c r="G2" s="232" t="s">
        <v>81</v>
      </c>
      <c r="H2" s="232" t="s">
        <v>82</v>
      </c>
      <c r="I2" s="232"/>
      <c r="L2" s="246" t="s">
        <v>87</v>
      </c>
      <c r="M2" s="167" t="s">
        <v>89</v>
      </c>
    </row>
    <row r="3" spans="1:13" x14ac:dyDescent="0.2">
      <c r="A3" s="229">
        <v>1</v>
      </c>
      <c r="B3" s="242" t="str">
        <f>"n="&amp;ROUND(RLS!J11,0)&amp;"; X: "&amp;ROUND(RLS!L12,1)&amp;mm&amp;ROUND(RLS!N12,2)&amp;"; Y: "&amp;ROUND(RLS!L13,1)&amp;mm&amp;ROUND(RLS!N13,2)</f>
        <v>n=27; X: 55,9±19,05; Y: 30±17,72</v>
      </c>
      <c r="C3" s="233" t="str">
        <f t="shared" ref="C3:C11" si="0">IF(A3,IF(H3&lt;$H$1,B3&amp;$J$1,B3),"")</f>
        <v xml:space="preserve">n=27; X: 55,9±19,05; Y: 30±17,72; </v>
      </c>
      <c r="D3" s="234" t="str">
        <f>C3</f>
        <v xml:space="preserve">n=27; X: 55,9±19,05; Y: 30±17,72; </v>
      </c>
      <c r="E3" s="235" t="s">
        <v>83</v>
      </c>
      <c r="G3" s="167"/>
      <c r="H3" s="167">
        <f>A3</f>
        <v>1</v>
      </c>
      <c r="I3" s="248"/>
      <c r="L3" s="246"/>
      <c r="M3" s="167"/>
    </row>
    <row r="4" spans="1:13" x14ac:dyDescent="0.2">
      <c r="A4" s="229">
        <v>1</v>
      </c>
      <c r="B4" s="242" t="str">
        <f>"(XX)="&amp;ROUND(RLS!M24,2)&amp;", (YY)="&amp;ROUND(RLS!M25,2)&amp;", (XY)="&amp;ROUND(RLS!M26,2)</f>
        <v>(XX)=9437,85, (YY)=8160,09, (XY)=8398,32</v>
      </c>
      <c r="C4" s="233" t="str">
        <f t="shared" si="0"/>
        <v xml:space="preserve">(XX)=9437,85, (YY)=8160,09, (XY)=8398,32; </v>
      </c>
      <c r="D4" s="234" t="str">
        <f>D3&amp;C4</f>
        <v xml:space="preserve">n=27; X: 55,9±19,05; Y: 30±17,72; (XX)=9437,85, (YY)=8160,09, (XY)=8398,32; </v>
      </c>
      <c r="E4" s="235" t="s">
        <v>83</v>
      </c>
      <c r="H4" s="167">
        <f t="shared" ref="H4:H12" si="1">H3+A4</f>
        <v>2</v>
      </c>
      <c r="I4" s="167"/>
    </row>
    <row r="5" spans="1:13" x14ac:dyDescent="0.2">
      <c r="A5" s="229">
        <v>0</v>
      </c>
      <c r="B5" s="236" t="str">
        <f>"y="&amp;ROUND(RLS!J38,2)&amp;IF(RLS!J39&gt;0,"+","-")&amp;ROUND(RLS!J39,3)&amp;" x"&amp;" (S"&amp;cuad&amp;"="&amp;ROUND(RLS!J37,3)&amp;")"</f>
        <v>y=-19,75+0,89 x (S²=27,472)</v>
      </c>
      <c r="C5" s="233" t="str">
        <f t="shared" si="0"/>
        <v/>
      </c>
      <c r="D5" s="234" t="str">
        <f>D4&amp;C5</f>
        <v xml:space="preserve">n=27; X: 55,9±19,05; Y: 30±17,72; (XX)=9437,85, (YY)=8160,09, (XY)=8398,32; </v>
      </c>
      <c r="E5" s="235" t="s">
        <v>83</v>
      </c>
      <c r="H5" s="167">
        <f t="shared" si="1"/>
        <v>2</v>
      </c>
      <c r="I5" s="167"/>
    </row>
    <row r="6" spans="1:13" x14ac:dyDescent="0.2">
      <c r="A6" s="229">
        <v>1</v>
      </c>
      <c r="B6" s="220" t="str">
        <f>"b="&amp;ROUND(RLS!J39,3)&amp;mm&amp;ROUND(RLS!K39,3)&amp;"; 95%-IC(b)=("&amp;ROUND(RLS!L39,3)&amp;", "&amp;ROUND(RLS!M39,3)&amp;")"</f>
        <v>b=0,89±0,054; 95%-IC(b)=(0,779, 1,001)</v>
      </c>
      <c r="C6" s="233" t="str">
        <f t="shared" si="0"/>
        <v xml:space="preserve">b=0,89±0,054; 95%-IC(b)=(0,779, 1,001); </v>
      </c>
      <c r="D6" s="234" t="str">
        <f>D5&amp;C6</f>
        <v xml:space="preserve">n=27; X: 55,9±19,05; Y: 30±17,72; (XX)=9437,85, (YY)=8160,09, (XY)=8398,32; b=0,89±0,054; 95%-IC(b)=(0,779, 1,001); </v>
      </c>
      <c r="E6" s="235" t="s">
        <v>83</v>
      </c>
      <c r="G6" s="167"/>
      <c r="H6" s="167">
        <f t="shared" si="1"/>
        <v>3</v>
      </c>
      <c r="I6" s="167"/>
    </row>
    <row r="7" spans="1:13" x14ac:dyDescent="0.2">
      <c r="A7" s="229">
        <v>1</v>
      </c>
      <c r="B7" s="220" t="str">
        <f>"t="&amp;ROUND(RLS!N39,2)&amp;" ("&amp;ROUND(RLS!O39,0)&amp;" gl); "&amp;G7</f>
        <v>t=16,49 (25 gl); P&lt;0.001</v>
      </c>
      <c r="C7" s="233" t="str">
        <f t="shared" si="0"/>
        <v xml:space="preserve">t=16,49 (25 gl); P&lt;0.001; </v>
      </c>
      <c r="D7" s="234" t="str">
        <f t="shared" ref="D7:D12" si="2">D6&amp;C7</f>
        <v xml:space="preserve">n=27; X: 55,9±19,05; Y: 30±17,72; (XX)=9437,85, (YY)=8160,09, (XY)=8398,32; b=0,89±0,054; 95%-IC(b)=(0,779, 1,001); t=16,49 (25 gl); P&lt;0.001; </v>
      </c>
      <c r="E7" s="235" t="s">
        <v>83</v>
      </c>
      <c r="G7" s="167" t="str">
        <f>IF(RLS!P39&lt;0.001,"P&lt;0.001","P="&amp;ROUND(RLS!P39,3))</f>
        <v>P&lt;0.001</v>
      </c>
      <c r="H7" s="167">
        <f t="shared" si="1"/>
        <v>4</v>
      </c>
      <c r="I7" s="167"/>
    </row>
    <row r="8" spans="1:13" x14ac:dyDescent="0.2">
      <c r="A8" s="229">
        <v>0</v>
      </c>
      <c r="B8" s="220" t="str">
        <f>"a="&amp;ROUND(RLS!J38,3)&amp;mm&amp;ROUND(RLS!K38,3)&amp;"; 95%-IC(a)=("&amp;ROUND(RLS!L38,3)&amp;", "&amp;ROUND(RLS!M38,3)&amp;")"</f>
        <v>a=-19,755±3,181; 95%-IC(a)=(-26,307, -13,203)</v>
      </c>
      <c r="C8" s="233" t="str">
        <f t="shared" si="0"/>
        <v/>
      </c>
      <c r="D8" s="234" t="str">
        <f t="shared" si="2"/>
        <v xml:space="preserve">n=27; X: 55,9±19,05; Y: 30±17,72; (XX)=9437,85, (YY)=8160,09, (XY)=8398,32; b=0,89±0,054; 95%-IC(b)=(0,779, 1,001); t=16,49 (25 gl); P&lt;0.001; </v>
      </c>
      <c r="E8" s="235" t="s">
        <v>83</v>
      </c>
      <c r="G8" s="167"/>
      <c r="H8" s="167">
        <f t="shared" si="1"/>
        <v>4</v>
      </c>
      <c r="I8" s="167"/>
    </row>
    <row r="9" spans="1:13" x14ac:dyDescent="0.2">
      <c r="A9" s="229">
        <v>1</v>
      </c>
      <c r="B9" s="220" t="str">
        <f>"r="&amp;ROUND(RLS!K30,3)&amp;" ("&amp;G7&amp;"); R"&amp;cuad&amp;"="&amp;ROUND(RLS!K32,3)</f>
        <v>r=0,957 (P&lt;0.001); R²=0,916</v>
      </c>
      <c r="C9" s="233" t="str">
        <f t="shared" si="0"/>
        <v>r=0,957 (P&lt;0.001); R²=0,916</v>
      </c>
      <c r="D9" s="234" t="str">
        <f t="shared" si="2"/>
        <v>n=27; X: 55,9±19,05; Y: 30±17,72; (XX)=9437,85, (YY)=8160,09, (XY)=8398,32; b=0,89±0,054; 95%-IC(b)=(0,779, 1,001); t=16,49 (25 gl); P&lt;0.001; r=0,957 (P&lt;0.001); R²=0,916</v>
      </c>
      <c r="E9" s="235" t="s">
        <v>83</v>
      </c>
      <c r="G9" s="167"/>
      <c r="H9" s="167">
        <f t="shared" si="1"/>
        <v>5</v>
      </c>
      <c r="I9" s="167"/>
    </row>
    <row r="10" spans="1:13" x14ac:dyDescent="0.2">
      <c r="A10" s="229">
        <v>0</v>
      </c>
      <c r="B10" s="220" t="str">
        <f>"y|(x="&amp;ROUND(RLS!J50,1)&amp;") = "&amp;ROUND(RLS!K50,2)</f>
        <v>y|(x=55) = 29,19</v>
      </c>
      <c r="C10" s="233" t="str">
        <f t="shared" si="0"/>
        <v/>
      </c>
      <c r="D10" s="234" t="str">
        <f t="shared" si="2"/>
        <v>n=27; X: 55,9±19,05; Y: 30±17,72; (XX)=9437,85, (YY)=8160,09, (XY)=8398,32; b=0,89±0,054; 95%-IC(b)=(0,779, 1,001); t=16,49 (25 gl); P&lt;0.001; r=0,957 (P&lt;0.001); R²=0,916</v>
      </c>
      <c r="E10" s="235" t="s">
        <v>83</v>
      </c>
      <c r="G10" s="167"/>
      <c r="H10" s="167">
        <f t="shared" si="1"/>
        <v>5</v>
      </c>
      <c r="I10" s="167"/>
    </row>
    <row r="11" spans="1:13" x14ac:dyDescent="0.2">
      <c r="A11" s="229">
        <v>0</v>
      </c>
      <c r="B11" s="220"/>
      <c r="C11" s="233" t="str">
        <f t="shared" si="0"/>
        <v/>
      </c>
      <c r="D11" s="234" t="str">
        <f t="shared" si="2"/>
        <v>n=27; X: 55,9±19,05; Y: 30±17,72; (XX)=9437,85, (YY)=8160,09, (XY)=8398,32; b=0,89±0,054; 95%-IC(b)=(0,779, 1,001); t=16,49 (25 gl); P&lt;0.001; r=0,957 (P&lt;0.001); R²=0,916</v>
      </c>
      <c r="E11" s="235" t="s">
        <v>83</v>
      </c>
      <c r="G11" s="167"/>
      <c r="H11" s="167">
        <f t="shared" si="1"/>
        <v>5</v>
      </c>
      <c r="I11" s="167"/>
    </row>
    <row r="12" spans="1:13" x14ac:dyDescent="0.2">
      <c r="A12" s="237">
        <v>0</v>
      </c>
      <c r="B12" s="230"/>
      <c r="C12" s="238" t="str">
        <f t="shared" ref="C12" si="3">IF(A12,IF(H12&lt;$H$1,B12&amp;$J$1,B12),"")</f>
        <v/>
      </c>
      <c r="D12" s="239" t="str">
        <f t="shared" si="2"/>
        <v>n=27; X: 55,9±19,05; Y: 30±17,72; (XX)=9437,85, (YY)=8160,09, (XY)=8398,32; b=0,89±0,054; 95%-IC(b)=(0,779, 1,001); t=16,49 (25 gl); P&lt;0.001; r=0,957 (P&lt;0.001); R²=0,916</v>
      </c>
      <c r="E12" s="240" t="s">
        <v>83</v>
      </c>
      <c r="F12" s="231"/>
      <c r="G12" s="232"/>
      <c r="H12" s="232">
        <f t="shared" si="1"/>
        <v>5</v>
      </c>
      <c r="I12" s="232"/>
      <c r="J12" s="231"/>
    </row>
    <row r="13" spans="1:13" x14ac:dyDescent="0.2">
      <c r="B13" s="220"/>
    </row>
    <row r="14" spans="1:13" x14ac:dyDescent="0.2">
      <c r="A14" s="11" t="s">
        <v>84</v>
      </c>
      <c r="B14" s="220"/>
    </row>
    <row r="15" spans="1:13" x14ac:dyDescent="0.2">
      <c r="A15" s="8" t="s">
        <v>85</v>
      </c>
      <c r="B15" s="241" t="str">
        <f>D12</f>
        <v>n=27; X: 55,9±19,05; Y: 30±17,72; (XX)=9437,85, (YY)=8160,09, (XY)=8398,32; b=0,89±0,054; 95%-IC(b)=(0,779, 1,001); t=16,49 (25 gl); P&lt;0.001; r=0,957 (P&lt;0.001); R²=0,916</v>
      </c>
    </row>
    <row r="16" spans="1:13" x14ac:dyDescent="0.2">
      <c r="B16" s="220"/>
    </row>
    <row r="17" spans="2:2" x14ac:dyDescent="0.2">
      <c r="B17" s="220"/>
    </row>
    <row r="18" spans="2:2" x14ac:dyDescent="0.2">
      <c r="B18" s="220"/>
    </row>
    <row r="19" spans="2:2" x14ac:dyDescent="0.2">
      <c r="B19" s="220"/>
    </row>
    <row r="20" spans="2:2" x14ac:dyDescent="0.2">
      <c r="B20" s="220"/>
    </row>
    <row r="21" spans="2:2" x14ac:dyDescent="0.2">
      <c r="B21" s="220"/>
    </row>
    <row r="22" spans="2:2" x14ac:dyDescent="0.2">
      <c r="B22" s="220"/>
    </row>
    <row r="23" spans="2:2" x14ac:dyDescent="0.2">
      <c r="B23" s="220"/>
    </row>
    <row r="24" spans="2:2" x14ac:dyDescent="0.2">
      <c r="B24" s="220"/>
    </row>
    <row r="25" spans="2:2" x14ac:dyDescent="0.2">
      <c r="B25" s="220"/>
    </row>
    <row r="26" spans="2:2" x14ac:dyDescent="0.2">
      <c r="B26" s="220"/>
    </row>
    <row r="27" spans="2:2" x14ac:dyDescent="0.2">
      <c r="B27" s="220"/>
    </row>
    <row r="28" spans="2:2" x14ac:dyDescent="0.2">
      <c r="B28" s="220"/>
    </row>
    <row r="29" spans="2:2" x14ac:dyDescent="0.2">
      <c r="B29" s="22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Presentación</vt:lpstr>
      <vt:lpstr>RLS</vt:lpstr>
      <vt:lpstr>Diagrama de dispersión</vt:lpstr>
      <vt:lpstr>Tendencia proporciones</vt:lpstr>
      <vt:lpstr>CC</vt:lpstr>
      <vt:lpstr>!</vt:lpstr>
      <vt:lpstr>Report</vt:lpstr>
      <vt:lpstr>'!'!Área_de_impresión</vt:lpstr>
      <vt:lpstr>cuad</vt:lpstr>
      <vt:lpstr>mm</vt:lpstr>
      <vt:lpstr>por</vt:lpstr>
    </vt:vector>
  </TitlesOfParts>
  <Company>Porto Alegre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Usuario</cp:lastModifiedBy>
  <dcterms:created xsi:type="dcterms:W3CDTF">2011-10-14T16:34:56Z</dcterms:created>
  <dcterms:modified xsi:type="dcterms:W3CDTF">2024-04-30T10:06:21Z</dcterms:modified>
</cp:coreProperties>
</file>