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MqtIIrsxLkLrs7Nxh9KW8ARwsYlyfvbpXdM8a0afNxNx3e4ohxUaRtGARy8uytarvp0il967fVZ/YCv5mtDK/g==" workbookSaltValue="iUvmecqXvZDZOHiFgAbuTg==" workbookSpinCount="100000" lockStructure="1"/>
  <bookViews>
    <workbookView xWindow="-120" yWindow="-120" windowWidth="29040" windowHeight="15525"/>
  </bookViews>
  <sheets>
    <sheet name="Presentación" sheetId="7" r:id="rId1"/>
    <sheet name="MA-Medias" sheetId="6" r:id="rId2"/>
    <sheet name="CC" sheetId="8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_1">'[1]Equivalencia de proporciones'!$C$7</definedName>
    <definedName name="a_2">'[1]Equivalencia de proporciones'!$D$7</definedName>
    <definedName name="C_1" localSheetId="2">#REF!</definedName>
    <definedName name="C_1">#REF!</definedName>
    <definedName name="C_2" localSheetId="2">#REF!</definedName>
    <definedName name="C_2">#REF!</definedName>
    <definedName name="Cap_1">#REF!</definedName>
    <definedName name="Cap_2">#REF!</definedName>
    <definedName name="d">'[1]Equivalencia de proporciones'!$D$19</definedName>
    <definedName name="F_1" localSheetId="2">#REF!</definedName>
    <definedName name="F_1">#REF!</definedName>
    <definedName name="F_2" localSheetId="2">#REF!</definedName>
    <definedName name="F_2">#REF!</definedName>
    <definedName name="Fap_1">#REF!</definedName>
    <definedName name="Fap_2">#REF!</definedName>
    <definedName name="kk">[2]MH0l!$E$9</definedName>
    <definedName name="mm">[3]RMA!$C$30</definedName>
    <definedName name="mm_12">#REF!</definedName>
    <definedName name="mm_c1">#REF!</definedName>
    <definedName name="mm_c2">#REF!</definedName>
    <definedName name="mm_f1">#REF!</definedName>
    <definedName name="mm_f2">#REF!</definedName>
    <definedName name="mm_o11">#REF!</definedName>
    <definedName name="mm_o21">#REF!</definedName>
    <definedName name="mm_o22">#REF!</definedName>
    <definedName name="mm_t1">[3]MH0ll!$K$2</definedName>
    <definedName name="mm_total">#REF!</definedName>
    <definedName name="n" localSheetId="2">'[1]IC- 1 proporción'!$C$8</definedName>
    <definedName name="n">[4]MH0l!$E$8</definedName>
    <definedName name="n_1">'[1]Equivalencia de proporciones'!$E$5</definedName>
    <definedName name="n_2">'[1]Equivalencia de proporciones'!$E$6</definedName>
    <definedName name="O_11" localSheetId="2">#REF!</definedName>
    <definedName name="O_11">#REF!</definedName>
    <definedName name="O_12" localSheetId="2">#REF!</definedName>
    <definedName name="O_12">#REF!</definedName>
    <definedName name="O_21" localSheetId="2">#REF!</definedName>
    <definedName name="O_21">#REF!</definedName>
    <definedName name="O_22" localSheetId="2">#REF!</definedName>
    <definedName name="O_22">#REF!</definedName>
    <definedName name="Oap_11">#REF!</definedName>
    <definedName name="Oap_12">#REF!</definedName>
    <definedName name="Oap_21">#REF!</definedName>
    <definedName name="Oap_22">#REF!</definedName>
    <definedName name="p" localSheetId="2">'[1]IC- 1 proporción'!$C$15</definedName>
    <definedName name="p">[4]MH0l!$E$18</definedName>
    <definedName name="po">[4]MH0l!$E$52</definedName>
    <definedName name="q" localSheetId="2">'[1]IC- 1 proporción'!$C$16</definedName>
    <definedName name="q">[4]MH0l!$E$19</definedName>
    <definedName name="sep">[5]Examenes!$O$3</definedName>
    <definedName name="t" localSheetId="2">'[1]IC- 1 proporción'!$C$11</definedName>
    <definedName name="t">[4]MH0l!$E$13</definedName>
    <definedName name="Total" localSheetId="2">#REF!</definedName>
    <definedName name="Total">#REF!</definedName>
    <definedName name="TotalAp">#REF!</definedName>
    <definedName name="x" localSheetId="2">'[1]IC- 1 proporción'!$C$9</definedName>
    <definedName name="x">[4]MH0l!$E$9</definedName>
    <definedName name="x_1">'[1]Equivalencia de proporciones'!$C$5</definedName>
    <definedName name="x_2">'[1]Equivalencia de proporciones'!$C$6</definedName>
    <definedName name="y_1">'[1]Equivalencia de proporciones'!$D$5</definedName>
    <definedName name="y_2">'[1]Equivalencia de proporciones'!$D$6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6" l="1"/>
  <c r="L29" i="6"/>
  <c r="M29" i="6"/>
  <c r="N29" i="6"/>
  <c r="O29" i="6"/>
  <c r="P29" i="6"/>
  <c r="R29" i="6"/>
  <c r="S29" i="6"/>
  <c r="U29" i="6"/>
  <c r="V29" i="6"/>
  <c r="W29" i="6"/>
  <c r="X29" i="6"/>
  <c r="Y29" i="6"/>
  <c r="AA29" i="6"/>
  <c r="AB29" i="6"/>
  <c r="AC29" i="6"/>
  <c r="AE29" i="6"/>
  <c r="AF29" i="6"/>
  <c r="AH29" i="6"/>
  <c r="AI29" i="6"/>
  <c r="AJ29" i="6"/>
  <c r="AK29" i="6"/>
  <c r="AM29" i="6"/>
  <c r="AN29" i="6"/>
  <c r="AO29" i="6"/>
  <c r="K30" i="6"/>
  <c r="L30" i="6"/>
  <c r="M30" i="6"/>
  <c r="N30" i="6"/>
  <c r="O30" i="6"/>
  <c r="P30" i="6"/>
  <c r="R30" i="6"/>
  <c r="S30" i="6"/>
  <c r="U30" i="6"/>
  <c r="V30" i="6"/>
  <c r="W30" i="6"/>
  <c r="X30" i="6"/>
  <c r="Y30" i="6"/>
  <c r="AA30" i="6"/>
  <c r="AB30" i="6"/>
  <c r="AC30" i="6"/>
  <c r="AE30" i="6"/>
  <c r="AF30" i="6"/>
  <c r="AH30" i="6"/>
  <c r="AI30" i="6"/>
  <c r="AJ30" i="6"/>
  <c r="AK30" i="6"/>
  <c r="AM30" i="6"/>
  <c r="AN30" i="6"/>
  <c r="AO30" i="6"/>
  <c r="K31" i="6"/>
  <c r="L31" i="6"/>
  <c r="M31" i="6"/>
  <c r="N31" i="6"/>
  <c r="O31" i="6"/>
  <c r="P31" i="6"/>
  <c r="R31" i="6"/>
  <c r="S31" i="6"/>
  <c r="U31" i="6"/>
  <c r="V31" i="6"/>
  <c r="W31" i="6"/>
  <c r="X31" i="6"/>
  <c r="Y31" i="6"/>
  <c r="AA31" i="6"/>
  <c r="AB31" i="6"/>
  <c r="AC31" i="6"/>
  <c r="AE31" i="6"/>
  <c r="AF31" i="6"/>
  <c r="AH31" i="6"/>
  <c r="AI31" i="6"/>
  <c r="AJ31" i="6"/>
  <c r="AK31" i="6"/>
  <c r="AM31" i="6"/>
  <c r="AN31" i="6"/>
  <c r="AO31" i="6"/>
  <c r="K32" i="6"/>
  <c r="L32" i="6"/>
  <c r="M32" i="6"/>
  <c r="N32" i="6"/>
  <c r="O32" i="6"/>
  <c r="P32" i="6"/>
  <c r="R32" i="6"/>
  <c r="S32" i="6"/>
  <c r="U32" i="6"/>
  <c r="V32" i="6"/>
  <c r="W32" i="6"/>
  <c r="X32" i="6"/>
  <c r="Y32" i="6"/>
  <c r="AA32" i="6"/>
  <c r="AB32" i="6"/>
  <c r="AC32" i="6"/>
  <c r="AE32" i="6"/>
  <c r="AF32" i="6"/>
  <c r="AH32" i="6"/>
  <c r="AI32" i="6"/>
  <c r="AJ32" i="6"/>
  <c r="AK32" i="6"/>
  <c r="AM32" i="6"/>
  <c r="AN32" i="6"/>
  <c r="AO32" i="6"/>
  <c r="K33" i="6"/>
  <c r="L33" i="6"/>
  <c r="M33" i="6"/>
  <c r="N33" i="6"/>
  <c r="O33" i="6"/>
  <c r="P33" i="6"/>
  <c r="R33" i="6"/>
  <c r="S33" i="6"/>
  <c r="U33" i="6"/>
  <c r="V33" i="6"/>
  <c r="W33" i="6"/>
  <c r="X33" i="6"/>
  <c r="Y33" i="6"/>
  <c r="AA33" i="6"/>
  <c r="AB33" i="6"/>
  <c r="AC33" i="6"/>
  <c r="AE33" i="6"/>
  <c r="AF33" i="6"/>
  <c r="AH33" i="6"/>
  <c r="AI33" i="6"/>
  <c r="AJ33" i="6"/>
  <c r="AK33" i="6"/>
  <c r="AM33" i="6"/>
  <c r="AN33" i="6"/>
  <c r="AO33" i="6"/>
  <c r="K34" i="6"/>
  <c r="L34" i="6"/>
  <c r="M34" i="6"/>
  <c r="N34" i="6"/>
  <c r="O34" i="6"/>
  <c r="P34" i="6"/>
  <c r="R34" i="6"/>
  <c r="S34" i="6"/>
  <c r="U34" i="6"/>
  <c r="V34" i="6"/>
  <c r="W34" i="6"/>
  <c r="X34" i="6"/>
  <c r="Y34" i="6"/>
  <c r="AA34" i="6"/>
  <c r="AB34" i="6"/>
  <c r="AC34" i="6"/>
  <c r="AE34" i="6"/>
  <c r="AF34" i="6"/>
  <c r="AH34" i="6"/>
  <c r="AI34" i="6"/>
  <c r="AJ34" i="6"/>
  <c r="AK34" i="6"/>
  <c r="AM34" i="6"/>
  <c r="AN34" i="6"/>
  <c r="AO34" i="6"/>
  <c r="K35" i="6"/>
  <c r="L35" i="6"/>
  <c r="M35" i="6"/>
  <c r="N35" i="6"/>
  <c r="O35" i="6"/>
  <c r="P35" i="6"/>
  <c r="R35" i="6"/>
  <c r="S35" i="6"/>
  <c r="U35" i="6"/>
  <c r="V35" i="6"/>
  <c r="W35" i="6"/>
  <c r="X35" i="6"/>
  <c r="Y35" i="6"/>
  <c r="AA35" i="6"/>
  <c r="AB35" i="6"/>
  <c r="AC35" i="6"/>
  <c r="AE35" i="6"/>
  <c r="AF35" i="6"/>
  <c r="AH35" i="6"/>
  <c r="AI35" i="6"/>
  <c r="AJ35" i="6"/>
  <c r="AK35" i="6"/>
  <c r="AM35" i="6"/>
  <c r="AN35" i="6"/>
  <c r="AO35" i="6"/>
  <c r="K36" i="6"/>
  <c r="L36" i="6"/>
  <c r="M36" i="6"/>
  <c r="N36" i="6"/>
  <c r="O36" i="6"/>
  <c r="P36" i="6"/>
  <c r="R36" i="6"/>
  <c r="S36" i="6"/>
  <c r="U36" i="6"/>
  <c r="V36" i="6"/>
  <c r="W36" i="6"/>
  <c r="X36" i="6"/>
  <c r="Y36" i="6"/>
  <c r="AA36" i="6"/>
  <c r="AB36" i="6"/>
  <c r="AC36" i="6"/>
  <c r="AE36" i="6"/>
  <c r="AF36" i="6"/>
  <c r="AH36" i="6"/>
  <c r="AI36" i="6"/>
  <c r="AJ36" i="6"/>
  <c r="AK36" i="6"/>
  <c r="AM36" i="6"/>
  <c r="AN36" i="6"/>
  <c r="AO36" i="6"/>
  <c r="K37" i="6"/>
  <c r="L37" i="6"/>
  <c r="M37" i="6"/>
  <c r="N37" i="6"/>
  <c r="O37" i="6"/>
  <c r="P37" i="6"/>
  <c r="R37" i="6"/>
  <c r="S37" i="6"/>
  <c r="U37" i="6"/>
  <c r="V37" i="6"/>
  <c r="W37" i="6"/>
  <c r="X37" i="6"/>
  <c r="Y37" i="6"/>
  <c r="AA37" i="6"/>
  <c r="AB37" i="6"/>
  <c r="AC37" i="6"/>
  <c r="AE37" i="6"/>
  <c r="AF37" i="6"/>
  <c r="AH37" i="6"/>
  <c r="AI37" i="6"/>
  <c r="AJ37" i="6"/>
  <c r="AK37" i="6"/>
  <c r="AM37" i="6"/>
  <c r="AN37" i="6"/>
  <c r="AO37" i="6"/>
  <c r="K38" i="6"/>
  <c r="L38" i="6"/>
  <c r="M38" i="6"/>
  <c r="N38" i="6"/>
  <c r="O38" i="6"/>
  <c r="P38" i="6"/>
  <c r="R38" i="6"/>
  <c r="S38" i="6"/>
  <c r="U38" i="6"/>
  <c r="V38" i="6"/>
  <c r="W38" i="6"/>
  <c r="X38" i="6"/>
  <c r="Y38" i="6"/>
  <c r="AA38" i="6"/>
  <c r="AB38" i="6"/>
  <c r="AC38" i="6"/>
  <c r="AE38" i="6"/>
  <c r="AF38" i="6"/>
  <c r="AH38" i="6"/>
  <c r="AI38" i="6"/>
  <c r="AJ38" i="6"/>
  <c r="AK38" i="6"/>
  <c r="AM38" i="6"/>
  <c r="AN38" i="6"/>
  <c r="AO38" i="6"/>
  <c r="K39" i="6"/>
  <c r="L39" i="6"/>
  <c r="M39" i="6"/>
  <c r="N39" i="6"/>
  <c r="O39" i="6"/>
  <c r="P39" i="6"/>
  <c r="R39" i="6"/>
  <c r="S39" i="6"/>
  <c r="U39" i="6"/>
  <c r="V39" i="6"/>
  <c r="W39" i="6"/>
  <c r="X39" i="6"/>
  <c r="Y39" i="6"/>
  <c r="AA39" i="6"/>
  <c r="AB39" i="6"/>
  <c r="AC39" i="6"/>
  <c r="AE39" i="6"/>
  <c r="AF39" i="6"/>
  <c r="AH39" i="6"/>
  <c r="AI39" i="6"/>
  <c r="AJ39" i="6"/>
  <c r="AK39" i="6"/>
  <c r="AM39" i="6"/>
  <c r="AN39" i="6"/>
  <c r="AO39" i="6"/>
  <c r="K40" i="6"/>
  <c r="L40" i="6"/>
  <c r="M40" i="6"/>
  <c r="N40" i="6"/>
  <c r="O40" i="6"/>
  <c r="P40" i="6"/>
  <c r="R40" i="6"/>
  <c r="S40" i="6"/>
  <c r="U40" i="6"/>
  <c r="V40" i="6"/>
  <c r="W40" i="6"/>
  <c r="X40" i="6"/>
  <c r="Y40" i="6"/>
  <c r="AA40" i="6"/>
  <c r="AB40" i="6"/>
  <c r="AC40" i="6"/>
  <c r="AE40" i="6"/>
  <c r="AF40" i="6"/>
  <c r="AH40" i="6"/>
  <c r="AI40" i="6"/>
  <c r="AJ40" i="6"/>
  <c r="AK40" i="6"/>
  <c r="AM40" i="6"/>
  <c r="AN40" i="6"/>
  <c r="AO40" i="6"/>
  <c r="K41" i="6"/>
  <c r="L41" i="6"/>
  <c r="M41" i="6"/>
  <c r="N41" i="6"/>
  <c r="O41" i="6"/>
  <c r="P41" i="6"/>
  <c r="R41" i="6"/>
  <c r="S41" i="6"/>
  <c r="U41" i="6"/>
  <c r="V41" i="6"/>
  <c r="W41" i="6"/>
  <c r="X41" i="6"/>
  <c r="Y41" i="6"/>
  <c r="AA41" i="6"/>
  <c r="AB41" i="6"/>
  <c r="AC41" i="6"/>
  <c r="AE41" i="6"/>
  <c r="AF41" i="6"/>
  <c r="AH41" i="6"/>
  <c r="AI41" i="6"/>
  <c r="AJ41" i="6"/>
  <c r="AK41" i="6"/>
  <c r="AM41" i="6"/>
  <c r="AN41" i="6"/>
  <c r="AO41" i="6"/>
  <c r="K42" i="6"/>
  <c r="L42" i="6"/>
  <c r="M42" i="6"/>
  <c r="N42" i="6"/>
  <c r="O42" i="6"/>
  <c r="P42" i="6"/>
  <c r="R42" i="6"/>
  <c r="S42" i="6"/>
  <c r="U42" i="6"/>
  <c r="V42" i="6"/>
  <c r="W42" i="6"/>
  <c r="X42" i="6"/>
  <c r="Y42" i="6"/>
  <c r="AA42" i="6"/>
  <c r="AB42" i="6"/>
  <c r="AC42" i="6"/>
  <c r="AE42" i="6"/>
  <c r="AF42" i="6"/>
  <c r="AH42" i="6"/>
  <c r="AI42" i="6"/>
  <c r="AJ42" i="6"/>
  <c r="AK42" i="6"/>
  <c r="AM42" i="6"/>
  <c r="AN42" i="6"/>
  <c r="AO42" i="6"/>
  <c r="K43" i="6"/>
  <c r="L43" i="6"/>
  <c r="M43" i="6"/>
  <c r="N43" i="6"/>
  <c r="O43" i="6"/>
  <c r="P43" i="6"/>
  <c r="R43" i="6"/>
  <c r="S43" i="6"/>
  <c r="U43" i="6"/>
  <c r="V43" i="6"/>
  <c r="W43" i="6"/>
  <c r="X43" i="6"/>
  <c r="Y43" i="6"/>
  <c r="AA43" i="6"/>
  <c r="AB43" i="6"/>
  <c r="AC43" i="6"/>
  <c r="AE43" i="6"/>
  <c r="AF43" i="6"/>
  <c r="AH43" i="6"/>
  <c r="AI43" i="6"/>
  <c r="AJ43" i="6"/>
  <c r="AK43" i="6"/>
  <c r="AM43" i="6"/>
  <c r="AN43" i="6"/>
  <c r="AO43" i="6"/>
  <c r="K44" i="6"/>
  <c r="L44" i="6"/>
  <c r="M44" i="6"/>
  <c r="N44" i="6"/>
  <c r="O44" i="6"/>
  <c r="P44" i="6"/>
  <c r="R44" i="6"/>
  <c r="S44" i="6"/>
  <c r="U44" i="6"/>
  <c r="V44" i="6"/>
  <c r="W44" i="6"/>
  <c r="X44" i="6"/>
  <c r="Y44" i="6"/>
  <c r="AA44" i="6"/>
  <c r="AB44" i="6"/>
  <c r="AC44" i="6"/>
  <c r="AE44" i="6"/>
  <c r="AF44" i="6"/>
  <c r="AH44" i="6"/>
  <c r="AI44" i="6"/>
  <c r="AJ44" i="6"/>
  <c r="AK44" i="6"/>
  <c r="AM44" i="6"/>
  <c r="AN44" i="6"/>
  <c r="AO44" i="6"/>
  <c r="K45" i="6"/>
  <c r="L45" i="6"/>
  <c r="M45" i="6"/>
  <c r="N45" i="6"/>
  <c r="O45" i="6"/>
  <c r="P45" i="6"/>
  <c r="R45" i="6"/>
  <c r="S45" i="6"/>
  <c r="U45" i="6"/>
  <c r="V45" i="6"/>
  <c r="W45" i="6"/>
  <c r="X45" i="6"/>
  <c r="Y45" i="6"/>
  <c r="AA45" i="6"/>
  <c r="AB45" i="6"/>
  <c r="AC45" i="6"/>
  <c r="AE45" i="6"/>
  <c r="AF45" i="6"/>
  <c r="AH45" i="6"/>
  <c r="AI45" i="6"/>
  <c r="AJ45" i="6"/>
  <c r="AK45" i="6"/>
  <c r="AM45" i="6"/>
  <c r="AN45" i="6"/>
  <c r="AO45" i="6"/>
  <c r="K46" i="6"/>
  <c r="L46" i="6"/>
  <c r="M46" i="6"/>
  <c r="N46" i="6"/>
  <c r="O46" i="6"/>
  <c r="P46" i="6"/>
  <c r="R46" i="6"/>
  <c r="S46" i="6"/>
  <c r="U46" i="6"/>
  <c r="V46" i="6"/>
  <c r="W46" i="6"/>
  <c r="X46" i="6"/>
  <c r="Y46" i="6"/>
  <c r="AA46" i="6"/>
  <c r="AB46" i="6"/>
  <c r="AC46" i="6"/>
  <c r="AE46" i="6"/>
  <c r="AF46" i="6"/>
  <c r="AH46" i="6"/>
  <c r="AI46" i="6"/>
  <c r="AJ46" i="6"/>
  <c r="AK46" i="6"/>
  <c r="AM46" i="6"/>
  <c r="AN46" i="6"/>
  <c r="AO46" i="6"/>
  <c r="K47" i="6"/>
  <c r="L47" i="6"/>
  <c r="M47" i="6"/>
  <c r="N47" i="6"/>
  <c r="O47" i="6"/>
  <c r="P47" i="6"/>
  <c r="R47" i="6"/>
  <c r="S47" i="6"/>
  <c r="U47" i="6"/>
  <c r="V47" i="6"/>
  <c r="W47" i="6"/>
  <c r="X47" i="6"/>
  <c r="Y47" i="6"/>
  <c r="AA47" i="6"/>
  <c r="AB47" i="6"/>
  <c r="AC47" i="6"/>
  <c r="AE47" i="6"/>
  <c r="AF47" i="6"/>
  <c r="AH47" i="6"/>
  <c r="AI47" i="6"/>
  <c r="AJ47" i="6"/>
  <c r="AK47" i="6"/>
  <c r="AM47" i="6"/>
  <c r="AN47" i="6"/>
  <c r="AO47" i="6"/>
  <c r="K48" i="6"/>
  <c r="L48" i="6"/>
  <c r="M48" i="6"/>
  <c r="N48" i="6"/>
  <c r="O48" i="6"/>
  <c r="P48" i="6"/>
  <c r="R48" i="6"/>
  <c r="S48" i="6"/>
  <c r="U48" i="6"/>
  <c r="V48" i="6"/>
  <c r="W48" i="6"/>
  <c r="X48" i="6"/>
  <c r="Y48" i="6"/>
  <c r="AA48" i="6"/>
  <c r="AB48" i="6"/>
  <c r="AC48" i="6"/>
  <c r="AE48" i="6"/>
  <c r="AF48" i="6"/>
  <c r="AH48" i="6"/>
  <c r="AI48" i="6"/>
  <c r="AJ48" i="6"/>
  <c r="AK48" i="6"/>
  <c r="AM48" i="6"/>
  <c r="AN48" i="6"/>
  <c r="AO48" i="6"/>
  <c r="K49" i="6"/>
  <c r="L49" i="6"/>
  <c r="M49" i="6"/>
  <c r="N49" i="6"/>
  <c r="O49" i="6"/>
  <c r="P49" i="6"/>
  <c r="R49" i="6"/>
  <c r="S49" i="6"/>
  <c r="U49" i="6"/>
  <c r="V49" i="6"/>
  <c r="W49" i="6"/>
  <c r="X49" i="6"/>
  <c r="Y49" i="6"/>
  <c r="AA49" i="6"/>
  <c r="AB49" i="6"/>
  <c r="AC49" i="6"/>
  <c r="AE49" i="6"/>
  <c r="AF49" i="6"/>
  <c r="AH49" i="6"/>
  <c r="AI49" i="6"/>
  <c r="AJ49" i="6"/>
  <c r="AK49" i="6"/>
  <c r="AM49" i="6"/>
  <c r="AN49" i="6"/>
  <c r="AO49" i="6"/>
  <c r="K50" i="6"/>
  <c r="L50" i="6"/>
  <c r="M50" i="6"/>
  <c r="N50" i="6"/>
  <c r="O50" i="6"/>
  <c r="P50" i="6"/>
  <c r="R50" i="6"/>
  <c r="S50" i="6"/>
  <c r="U50" i="6"/>
  <c r="V50" i="6"/>
  <c r="W50" i="6"/>
  <c r="X50" i="6"/>
  <c r="Y50" i="6"/>
  <c r="AA50" i="6"/>
  <c r="AB50" i="6"/>
  <c r="AC50" i="6"/>
  <c r="AE50" i="6"/>
  <c r="AF50" i="6"/>
  <c r="AH50" i="6"/>
  <c r="AI50" i="6"/>
  <c r="AJ50" i="6"/>
  <c r="AK50" i="6"/>
  <c r="AM50" i="6"/>
  <c r="AN50" i="6"/>
  <c r="AO50" i="6"/>
  <c r="K51" i="6"/>
  <c r="L51" i="6"/>
  <c r="M51" i="6"/>
  <c r="N51" i="6"/>
  <c r="O51" i="6"/>
  <c r="P51" i="6"/>
  <c r="R51" i="6"/>
  <c r="S51" i="6"/>
  <c r="U51" i="6"/>
  <c r="V51" i="6"/>
  <c r="W51" i="6"/>
  <c r="X51" i="6"/>
  <c r="Y51" i="6"/>
  <c r="AA51" i="6"/>
  <c r="AB51" i="6"/>
  <c r="AC51" i="6"/>
  <c r="AE51" i="6"/>
  <c r="AF51" i="6"/>
  <c r="AH51" i="6"/>
  <c r="AI51" i="6"/>
  <c r="AJ51" i="6"/>
  <c r="AK51" i="6"/>
  <c r="AM51" i="6"/>
  <c r="AN51" i="6"/>
  <c r="AO51" i="6"/>
  <c r="K52" i="6"/>
  <c r="L52" i="6"/>
  <c r="M52" i="6"/>
  <c r="N52" i="6"/>
  <c r="O52" i="6"/>
  <c r="P52" i="6"/>
  <c r="R52" i="6"/>
  <c r="S52" i="6"/>
  <c r="U52" i="6"/>
  <c r="V52" i="6"/>
  <c r="W52" i="6"/>
  <c r="X52" i="6"/>
  <c r="Y52" i="6"/>
  <c r="AA52" i="6"/>
  <c r="AB52" i="6"/>
  <c r="AC52" i="6"/>
  <c r="AE52" i="6"/>
  <c r="AF52" i="6"/>
  <c r="AH52" i="6"/>
  <c r="AI52" i="6"/>
  <c r="AJ52" i="6"/>
  <c r="AK52" i="6"/>
  <c r="AM52" i="6"/>
  <c r="AN52" i="6"/>
  <c r="AO52" i="6"/>
  <c r="K53" i="6"/>
  <c r="L53" i="6"/>
  <c r="M53" i="6"/>
  <c r="N53" i="6"/>
  <c r="O53" i="6"/>
  <c r="P53" i="6"/>
  <c r="R53" i="6"/>
  <c r="S53" i="6"/>
  <c r="U53" i="6"/>
  <c r="V53" i="6"/>
  <c r="W53" i="6"/>
  <c r="X53" i="6"/>
  <c r="Y53" i="6"/>
  <c r="AA53" i="6"/>
  <c r="AB53" i="6"/>
  <c r="AC53" i="6"/>
  <c r="AE53" i="6"/>
  <c r="AF53" i="6"/>
  <c r="AH53" i="6"/>
  <c r="AI53" i="6"/>
  <c r="AJ53" i="6"/>
  <c r="AK53" i="6"/>
  <c r="AM53" i="6"/>
  <c r="AN53" i="6"/>
  <c r="AO53" i="6"/>
  <c r="K54" i="6"/>
  <c r="L54" i="6"/>
  <c r="M54" i="6"/>
  <c r="N54" i="6"/>
  <c r="O54" i="6"/>
  <c r="P54" i="6"/>
  <c r="R54" i="6"/>
  <c r="S54" i="6"/>
  <c r="U54" i="6"/>
  <c r="V54" i="6"/>
  <c r="W54" i="6"/>
  <c r="X54" i="6"/>
  <c r="Y54" i="6"/>
  <c r="AA54" i="6"/>
  <c r="AB54" i="6"/>
  <c r="AC54" i="6"/>
  <c r="AE54" i="6"/>
  <c r="AF54" i="6"/>
  <c r="AH54" i="6"/>
  <c r="AI54" i="6"/>
  <c r="AJ54" i="6"/>
  <c r="AK54" i="6"/>
  <c r="AM54" i="6"/>
  <c r="AN54" i="6"/>
  <c r="AO54" i="6"/>
  <c r="K55" i="6"/>
  <c r="L55" i="6"/>
  <c r="M55" i="6"/>
  <c r="N55" i="6"/>
  <c r="O55" i="6"/>
  <c r="P55" i="6"/>
  <c r="R55" i="6"/>
  <c r="S55" i="6"/>
  <c r="U55" i="6"/>
  <c r="V55" i="6"/>
  <c r="W55" i="6"/>
  <c r="X55" i="6"/>
  <c r="Y55" i="6"/>
  <c r="AA55" i="6"/>
  <c r="AB55" i="6"/>
  <c r="AC55" i="6"/>
  <c r="AE55" i="6"/>
  <c r="AF55" i="6"/>
  <c r="AH55" i="6"/>
  <c r="AI55" i="6"/>
  <c r="AJ55" i="6"/>
  <c r="AK55" i="6"/>
  <c r="AM55" i="6"/>
  <c r="AN55" i="6"/>
  <c r="AO55" i="6"/>
  <c r="K56" i="6"/>
  <c r="L56" i="6"/>
  <c r="M56" i="6"/>
  <c r="N56" i="6"/>
  <c r="O56" i="6"/>
  <c r="P56" i="6"/>
  <c r="R56" i="6"/>
  <c r="S56" i="6"/>
  <c r="U56" i="6"/>
  <c r="V56" i="6"/>
  <c r="W56" i="6"/>
  <c r="X56" i="6"/>
  <c r="Y56" i="6"/>
  <c r="AA56" i="6"/>
  <c r="AB56" i="6"/>
  <c r="AC56" i="6"/>
  <c r="AE56" i="6"/>
  <c r="AF56" i="6"/>
  <c r="AH56" i="6"/>
  <c r="AI56" i="6"/>
  <c r="AJ56" i="6"/>
  <c r="AK56" i="6"/>
  <c r="AM56" i="6"/>
  <c r="AN56" i="6"/>
  <c r="AO56" i="6"/>
  <c r="K57" i="6"/>
  <c r="L57" i="6"/>
  <c r="M57" i="6"/>
  <c r="N57" i="6"/>
  <c r="O57" i="6"/>
  <c r="P57" i="6"/>
  <c r="R57" i="6"/>
  <c r="S57" i="6"/>
  <c r="U57" i="6"/>
  <c r="V57" i="6"/>
  <c r="W57" i="6"/>
  <c r="X57" i="6"/>
  <c r="Y57" i="6"/>
  <c r="AA57" i="6"/>
  <c r="AB57" i="6"/>
  <c r="AC57" i="6"/>
  <c r="AE57" i="6"/>
  <c r="AF57" i="6"/>
  <c r="AH57" i="6"/>
  <c r="AI57" i="6"/>
  <c r="AJ57" i="6"/>
  <c r="AK57" i="6"/>
  <c r="AM57" i="6"/>
  <c r="AN57" i="6"/>
  <c r="AO57" i="6"/>
  <c r="K58" i="6"/>
  <c r="L58" i="6"/>
  <c r="M58" i="6"/>
  <c r="N58" i="6"/>
  <c r="O58" i="6"/>
  <c r="P58" i="6"/>
  <c r="R58" i="6"/>
  <c r="S58" i="6"/>
  <c r="U58" i="6"/>
  <c r="V58" i="6"/>
  <c r="W58" i="6"/>
  <c r="X58" i="6"/>
  <c r="Y58" i="6"/>
  <c r="AA58" i="6"/>
  <c r="AB58" i="6"/>
  <c r="AC58" i="6"/>
  <c r="AE58" i="6"/>
  <c r="AF58" i="6"/>
  <c r="AH58" i="6"/>
  <c r="AI58" i="6"/>
  <c r="AJ58" i="6"/>
  <c r="AK58" i="6"/>
  <c r="AM58" i="6"/>
  <c r="AN58" i="6"/>
  <c r="AO58" i="6"/>
  <c r="K59" i="6"/>
  <c r="L59" i="6"/>
  <c r="M59" i="6"/>
  <c r="N59" i="6"/>
  <c r="O59" i="6"/>
  <c r="P59" i="6"/>
  <c r="R59" i="6"/>
  <c r="S59" i="6"/>
  <c r="U59" i="6"/>
  <c r="V59" i="6"/>
  <c r="W59" i="6"/>
  <c r="X59" i="6"/>
  <c r="Y59" i="6"/>
  <c r="AA59" i="6"/>
  <c r="AB59" i="6"/>
  <c r="AC59" i="6"/>
  <c r="AE59" i="6"/>
  <c r="AF59" i="6"/>
  <c r="AH59" i="6"/>
  <c r="AI59" i="6"/>
  <c r="AJ59" i="6"/>
  <c r="AK59" i="6"/>
  <c r="AM59" i="6"/>
  <c r="AN59" i="6"/>
  <c r="AO59" i="6"/>
  <c r="K60" i="6"/>
  <c r="L60" i="6"/>
  <c r="M60" i="6"/>
  <c r="N60" i="6"/>
  <c r="O60" i="6"/>
  <c r="P60" i="6"/>
  <c r="R60" i="6"/>
  <c r="S60" i="6"/>
  <c r="U60" i="6"/>
  <c r="V60" i="6"/>
  <c r="W60" i="6"/>
  <c r="X60" i="6"/>
  <c r="Y60" i="6"/>
  <c r="AA60" i="6"/>
  <c r="AB60" i="6"/>
  <c r="AC60" i="6"/>
  <c r="AE60" i="6"/>
  <c r="AF60" i="6"/>
  <c r="AH60" i="6"/>
  <c r="AI60" i="6"/>
  <c r="AJ60" i="6"/>
  <c r="AK60" i="6"/>
  <c r="AM60" i="6"/>
  <c r="AN60" i="6"/>
  <c r="AO60" i="6"/>
  <c r="K61" i="6"/>
  <c r="L61" i="6"/>
  <c r="M61" i="6"/>
  <c r="N61" i="6"/>
  <c r="O61" i="6"/>
  <c r="P61" i="6"/>
  <c r="R61" i="6"/>
  <c r="S61" i="6"/>
  <c r="U61" i="6"/>
  <c r="V61" i="6"/>
  <c r="W61" i="6"/>
  <c r="X61" i="6"/>
  <c r="Y61" i="6"/>
  <c r="AA61" i="6"/>
  <c r="AB61" i="6"/>
  <c r="AC61" i="6"/>
  <c r="AE61" i="6"/>
  <c r="AF61" i="6"/>
  <c r="AH61" i="6"/>
  <c r="AI61" i="6"/>
  <c r="AJ61" i="6"/>
  <c r="AK61" i="6"/>
  <c r="AM61" i="6"/>
  <c r="AN61" i="6"/>
  <c r="AO61" i="6"/>
  <c r="K62" i="6"/>
  <c r="L62" i="6"/>
  <c r="M62" i="6"/>
  <c r="N62" i="6"/>
  <c r="O62" i="6"/>
  <c r="P62" i="6"/>
  <c r="R62" i="6"/>
  <c r="S62" i="6"/>
  <c r="U62" i="6"/>
  <c r="V62" i="6"/>
  <c r="W62" i="6"/>
  <c r="X62" i="6"/>
  <c r="Y62" i="6"/>
  <c r="AA62" i="6"/>
  <c r="AB62" i="6"/>
  <c r="AC62" i="6"/>
  <c r="AE62" i="6"/>
  <c r="AF62" i="6"/>
  <c r="AH62" i="6"/>
  <c r="AI62" i="6"/>
  <c r="AJ62" i="6"/>
  <c r="AK62" i="6"/>
  <c r="AM62" i="6"/>
  <c r="AN62" i="6"/>
  <c r="AO62" i="6"/>
  <c r="K63" i="6"/>
  <c r="L63" i="6"/>
  <c r="M63" i="6"/>
  <c r="N63" i="6"/>
  <c r="O63" i="6"/>
  <c r="P63" i="6"/>
  <c r="R63" i="6"/>
  <c r="S63" i="6"/>
  <c r="U63" i="6"/>
  <c r="V63" i="6"/>
  <c r="W63" i="6"/>
  <c r="X63" i="6"/>
  <c r="Y63" i="6"/>
  <c r="AA63" i="6"/>
  <c r="AB63" i="6"/>
  <c r="AC63" i="6"/>
  <c r="AE63" i="6"/>
  <c r="AF63" i="6"/>
  <c r="AH63" i="6"/>
  <c r="AI63" i="6"/>
  <c r="AJ63" i="6"/>
  <c r="AK63" i="6"/>
  <c r="AM63" i="6"/>
  <c r="AN63" i="6"/>
  <c r="AO63" i="6"/>
  <c r="K64" i="6"/>
  <c r="L64" i="6"/>
  <c r="M64" i="6"/>
  <c r="N64" i="6"/>
  <c r="O64" i="6"/>
  <c r="P64" i="6"/>
  <c r="R64" i="6"/>
  <c r="S64" i="6"/>
  <c r="U64" i="6"/>
  <c r="V64" i="6"/>
  <c r="W64" i="6"/>
  <c r="X64" i="6"/>
  <c r="Y64" i="6"/>
  <c r="AA64" i="6"/>
  <c r="AB64" i="6"/>
  <c r="AC64" i="6"/>
  <c r="AE64" i="6"/>
  <c r="AF64" i="6"/>
  <c r="AH64" i="6"/>
  <c r="AI64" i="6"/>
  <c r="AJ64" i="6"/>
  <c r="AK64" i="6"/>
  <c r="AM64" i="6"/>
  <c r="AN64" i="6"/>
  <c r="AO64" i="6"/>
  <c r="K65" i="6"/>
  <c r="L65" i="6"/>
  <c r="M65" i="6"/>
  <c r="N65" i="6"/>
  <c r="O65" i="6"/>
  <c r="P65" i="6"/>
  <c r="R65" i="6"/>
  <c r="S65" i="6"/>
  <c r="U65" i="6"/>
  <c r="V65" i="6"/>
  <c r="W65" i="6"/>
  <c r="X65" i="6"/>
  <c r="Y65" i="6"/>
  <c r="AA65" i="6"/>
  <c r="AB65" i="6"/>
  <c r="AC65" i="6"/>
  <c r="AE65" i="6"/>
  <c r="AF65" i="6"/>
  <c r="AH65" i="6"/>
  <c r="AI65" i="6"/>
  <c r="AJ65" i="6"/>
  <c r="AK65" i="6"/>
  <c r="AM65" i="6"/>
  <c r="AN65" i="6"/>
  <c r="AO65" i="6"/>
  <c r="K66" i="6"/>
  <c r="L66" i="6"/>
  <c r="M66" i="6"/>
  <c r="N66" i="6"/>
  <c r="O66" i="6"/>
  <c r="P66" i="6"/>
  <c r="R66" i="6"/>
  <c r="S66" i="6"/>
  <c r="U66" i="6"/>
  <c r="V66" i="6"/>
  <c r="W66" i="6"/>
  <c r="X66" i="6"/>
  <c r="Y66" i="6"/>
  <c r="AA66" i="6"/>
  <c r="AB66" i="6"/>
  <c r="AC66" i="6"/>
  <c r="AE66" i="6"/>
  <c r="AF66" i="6"/>
  <c r="AH66" i="6"/>
  <c r="AI66" i="6"/>
  <c r="AJ66" i="6"/>
  <c r="AK66" i="6"/>
  <c r="AM66" i="6"/>
  <c r="AN66" i="6"/>
  <c r="AO66" i="6"/>
  <c r="K67" i="6"/>
  <c r="L67" i="6"/>
  <c r="M67" i="6"/>
  <c r="N67" i="6"/>
  <c r="O67" i="6"/>
  <c r="P67" i="6"/>
  <c r="R67" i="6"/>
  <c r="S67" i="6"/>
  <c r="U67" i="6"/>
  <c r="V67" i="6"/>
  <c r="W67" i="6"/>
  <c r="X67" i="6"/>
  <c r="Y67" i="6"/>
  <c r="AA67" i="6"/>
  <c r="AB67" i="6"/>
  <c r="AC67" i="6"/>
  <c r="AE67" i="6"/>
  <c r="AF67" i="6"/>
  <c r="AH67" i="6"/>
  <c r="AI67" i="6"/>
  <c r="AJ67" i="6"/>
  <c r="AK67" i="6"/>
  <c r="AM67" i="6"/>
  <c r="AN67" i="6"/>
  <c r="AO67" i="6"/>
  <c r="K68" i="6"/>
  <c r="L68" i="6"/>
  <c r="M68" i="6"/>
  <c r="N68" i="6"/>
  <c r="O68" i="6"/>
  <c r="P68" i="6"/>
  <c r="R68" i="6"/>
  <c r="S68" i="6"/>
  <c r="U68" i="6"/>
  <c r="V68" i="6"/>
  <c r="W68" i="6"/>
  <c r="X68" i="6"/>
  <c r="Y68" i="6"/>
  <c r="AA68" i="6"/>
  <c r="AB68" i="6"/>
  <c r="AC68" i="6"/>
  <c r="AE68" i="6"/>
  <c r="AF68" i="6"/>
  <c r="AH68" i="6"/>
  <c r="AI68" i="6"/>
  <c r="AJ68" i="6"/>
  <c r="AK68" i="6"/>
  <c r="AM68" i="6"/>
  <c r="AN68" i="6"/>
  <c r="AO68" i="6"/>
  <c r="K69" i="6"/>
  <c r="L69" i="6"/>
  <c r="M69" i="6"/>
  <c r="N69" i="6"/>
  <c r="O69" i="6"/>
  <c r="P69" i="6"/>
  <c r="R69" i="6"/>
  <c r="S69" i="6"/>
  <c r="U69" i="6"/>
  <c r="V69" i="6"/>
  <c r="W69" i="6"/>
  <c r="X69" i="6"/>
  <c r="Y69" i="6"/>
  <c r="AA69" i="6"/>
  <c r="AB69" i="6"/>
  <c r="AC69" i="6"/>
  <c r="AE69" i="6"/>
  <c r="AF69" i="6"/>
  <c r="AH69" i="6"/>
  <c r="AI69" i="6"/>
  <c r="AJ69" i="6"/>
  <c r="AK69" i="6"/>
  <c r="AM69" i="6"/>
  <c r="AN69" i="6"/>
  <c r="AO69" i="6"/>
  <c r="K70" i="6"/>
  <c r="L70" i="6"/>
  <c r="M70" i="6"/>
  <c r="N70" i="6"/>
  <c r="O70" i="6"/>
  <c r="P70" i="6"/>
  <c r="R70" i="6"/>
  <c r="S70" i="6"/>
  <c r="U70" i="6"/>
  <c r="V70" i="6"/>
  <c r="W70" i="6"/>
  <c r="X70" i="6"/>
  <c r="Y70" i="6"/>
  <c r="AA70" i="6"/>
  <c r="AB70" i="6"/>
  <c r="AC70" i="6"/>
  <c r="AE70" i="6"/>
  <c r="AF70" i="6"/>
  <c r="AH70" i="6"/>
  <c r="AI70" i="6"/>
  <c r="AJ70" i="6"/>
  <c r="AK70" i="6"/>
  <c r="AM70" i="6"/>
  <c r="AN70" i="6"/>
  <c r="AO70" i="6"/>
  <c r="K71" i="6"/>
  <c r="L71" i="6"/>
  <c r="M71" i="6"/>
  <c r="N71" i="6"/>
  <c r="O71" i="6"/>
  <c r="P71" i="6"/>
  <c r="R71" i="6"/>
  <c r="S71" i="6"/>
  <c r="U71" i="6"/>
  <c r="V71" i="6"/>
  <c r="W71" i="6"/>
  <c r="X71" i="6"/>
  <c r="Y71" i="6"/>
  <c r="AA71" i="6"/>
  <c r="AB71" i="6"/>
  <c r="AC71" i="6"/>
  <c r="AE71" i="6"/>
  <c r="AF71" i="6"/>
  <c r="AH71" i="6"/>
  <c r="AI71" i="6"/>
  <c r="AJ71" i="6"/>
  <c r="AK71" i="6"/>
  <c r="AM71" i="6"/>
  <c r="AN71" i="6"/>
  <c r="AO71" i="6"/>
  <c r="K72" i="6"/>
  <c r="L72" i="6"/>
  <c r="M72" i="6"/>
  <c r="N72" i="6"/>
  <c r="O72" i="6"/>
  <c r="P72" i="6"/>
  <c r="R72" i="6"/>
  <c r="S72" i="6"/>
  <c r="U72" i="6"/>
  <c r="V72" i="6"/>
  <c r="W72" i="6"/>
  <c r="X72" i="6"/>
  <c r="Y72" i="6"/>
  <c r="AA72" i="6"/>
  <c r="AB72" i="6"/>
  <c r="AC72" i="6"/>
  <c r="AE72" i="6"/>
  <c r="AF72" i="6"/>
  <c r="AH72" i="6"/>
  <c r="AI72" i="6"/>
  <c r="AJ72" i="6"/>
  <c r="AK72" i="6"/>
  <c r="AM72" i="6"/>
  <c r="AN72" i="6"/>
  <c r="AO72" i="6"/>
  <c r="K73" i="6"/>
  <c r="L73" i="6"/>
  <c r="M73" i="6"/>
  <c r="N73" i="6"/>
  <c r="O73" i="6"/>
  <c r="P73" i="6"/>
  <c r="R73" i="6"/>
  <c r="S73" i="6"/>
  <c r="U73" i="6"/>
  <c r="V73" i="6"/>
  <c r="W73" i="6"/>
  <c r="X73" i="6"/>
  <c r="Y73" i="6"/>
  <c r="AA73" i="6"/>
  <c r="AB73" i="6"/>
  <c r="AC73" i="6"/>
  <c r="AE73" i="6"/>
  <c r="AF73" i="6"/>
  <c r="AH73" i="6"/>
  <c r="AI73" i="6"/>
  <c r="AJ73" i="6"/>
  <c r="AK73" i="6"/>
  <c r="AM73" i="6"/>
  <c r="AN73" i="6"/>
  <c r="AO73" i="6"/>
  <c r="K74" i="6"/>
  <c r="L74" i="6"/>
  <c r="M74" i="6"/>
  <c r="N74" i="6"/>
  <c r="O74" i="6"/>
  <c r="P74" i="6"/>
  <c r="R74" i="6"/>
  <c r="S74" i="6"/>
  <c r="U74" i="6"/>
  <c r="V74" i="6"/>
  <c r="W74" i="6"/>
  <c r="X74" i="6"/>
  <c r="Y74" i="6"/>
  <c r="AA74" i="6"/>
  <c r="AB74" i="6"/>
  <c r="AC74" i="6"/>
  <c r="AE74" i="6"/>
  <c r="AF74" i="6"/>
  <c r="AH74" i="6"/>
  <c r="AI74" i="6"/>
  <c r="AJ74" i="6"/>
  <c r="AK74" i="6"/>
  <c r="AM74" i="6"/>
  <c r="AN74" i="6"/>
  <c r="AO74" i="6"/>
  <c r="K75" i="6"/>
  <c r="L75" i="6"/>
  <c r="M75" i="6"/>
  <c r="N75" i="6"/>
  <c r="O75" i="6"/>
  <c r="P75" i="6"/>
  <c r="R75" i="6"/>
  <c r="S75" i="6"/>
  <c r="U75" i="6"/>
  <c r="V75" i="6"/>
  <c r="W75" i="6"/>
  <c r="X75" i="6"/>
  <c r="Y75" i="6"/>
  <c r="AA75" i="6"/>
  <c r="AB75" i="6"/>
  <c r="AC75" i="6"/>
  <c r="AE75" i="6"/>
  <c r="AF75" i="6"/>
  <c r="AH75" i="6"/>
  <c r="AI75" i="6"/>
  <c r="AJ75" i="6"/>
  <c r="AK75" i="6"/>
  <c r="AM75" i="6"/>
  <c r="AN75" i="6"/>
  <c r="AO75" i="6"/>
  <c r="K76" i="6"/>
  <c r="L76" i="6"/>
  <c r="M76" i="6"/>
  <c r="N76" i="6"/>
  <c r="O76" i="6"/>
  <c r="P76" i="6"/>
  <c r="R76" i="6"/>
  <c r="S76" i="6"/>
  <c r="U76" i="6"/>
  <c r="V76" i="6"/>
  <c r="W76" i="6"/>
  <c r="X76" i="6"/>
  <c r="Y76" i="6"/>
  <c r="AA76" i="6"/>
  <c r="AB76" i="6"/>
  <c r="AC76" i="6"/>
  <c r="AE76" i="6"/>
  <c r="AF76" i="6"/>
  <c r="AH76" i="6"/>
  <c r="AI76" i="6"/>
  <c r="AJ76" i="6"/>
  <c r="AK76" i="6"/>
  <c r="AM76" i="6"/>
  <c r="AN76" i="6"/>
  <c r="AO76" i="6"/>
  <c r="K77" i="6"/>
  <c r="L77" i="6"/>
  <c r="M77" i="6"/>
  <c r="N77" i="6"/>
  <c r="O77" i="6"/>
  <c r="P77" i="6"/>
  <c r="R77" i="6"/>
  <c r="S77" i="6"/>
  <c r="U77" i="6"/>
  <c r="V77" i="6"/>
  <c r="W77" i="6"/>
  <c r="X77" i="6"/>
  <c r="Y77" i="6"/>
  <c r="AA77" i="6"/>
  <c r="AB77" i="6"/>
  <c r="AC77" i="6"/>
  <c r="AE77" i="6"/>
  <c r="AF77" i="6"/>
  <c r="AH77" i="6"/>
  <c r="AI77" i="6"/>
  <c r="AJ77" i="6"/>
  <c r="AK77" i="6"/>
  <c r="AM77" i="6"/>
  <c r="AN77" i="6"/>
  <c r="AO77" i="6"/>
  <c r="K78" i="6"/>
  <c r="L78" i="6"/>
  <c r="M78" i="6"/>
  <c r="N78" i="6"/>
  <c r="O78" i="6"/>
  <c r="P78" i="6"/>
  <c r="R78" i="6"/>
  <c r="S78" i="6"/>
  <c r="U78" i="6"/>
  <c r="V78" i="6"/>
  <c r="W78" i="6"/>
  <c r="X78" i="6"/>
  <c r="Y78" i="6"/>
  <c r="AA78" i="6"/>
  <c r="AB78" i="6"/>
  <c r="AC78" i="6"/>
  <c r="AE78" i="6"/>
  <c r="AF78" i="6"/>
  <c r="AH78" i="6"/>
  <c r="AI78" i="6"/>
  <c r="AJ78" i="6"/>
  <c r="AK78" i="6"/>
  <c r="AM78" i="6"/>
  <c r="AN78" i="6"/>
  <c r="AO78" i="6"/>
  <c r="K79" i="6"/>
  <c r="L79" i="6"/>
  <c r="M79" i="6"/>
  <c r="N79" i="6"/>
  <c r="O79" i="6"/>
  <c r="P79" i="6"/>
  <c r="R79" i="6"/>
  <c r="S79" i="6"/>
  <c r="U79" i="6"/>
  <c r="V79" i="6"/>
  <c r="W79" i="6"/>
  <c r="X79" i="6"/>
  <c r="Y79" i="6"/>
  <c r="AA79" i="6"/>
  <c r="AB79" i="6"/>
  <c r="AC79" i="6"/>
  <c r="AE79" i="6"/>
  <c r="AF79" i="6"/>
  <c r="AH79" i="6"/>
  <c r="AI79" i="6"/>
  <c r="AJ79" i="6"/>
  <c r="AK79" i="6"/>
  <c r="AM79" i="6"/>
  <c r="AN79" i="6"/>
  <c r="AO79" i="6"/>
  <c r="G5" i="7" l="1"/>
  <c r="AT7" i="6" l="1"/>
  <c r="AU7" i="6" s="1"/>
  <c r="AV7" i="6" s="1"/>
  <c r="AW7" i="6" s="1"/>
  <c r="I72" i="6" l="1"/>
  <c r="I73" i="6"/>
  <c r="I74" i="6"/>
  <c r="I75" i="6"/>
  <c r="I76" i="6"/>
  <c r="I77" i="6"/>
  <c r="I78" i="6"/>
  <c r="I79" i="6"/>
  <c r="I13" i="6"/>
  <c r="I14" i="6"/>
  <c r="K14" i="6" s="1"/>
  <c r="I15" i="6"/>
  <c r="K15" i="6" s="1"/>
  <c r="I16" i="6"/>
  <c r="K16" i="6" s="1"/>
  <c r="I17" i="6"/>
  <c r="L17" i="6" s="1"/>
  <c r="I18" i="6"/>
  <c r="I19" i="6"/>
  <c r="I20" i="6"/>
  <c r="L20" i="6" s="1"/>
  <c r="I21" i="6"/>
  <c r="S21" i="6" s="1"/>
  <c r="I22" i="6"/>
  <c r="O22" i="6" s="1"/>
  <c r="I23" i="6"/>
  <c r="AE23" i="6" s="1"/>
  <c r="I24" i="6"/>
  <c r="M24" i="6" s="1"/>
  <c r="I25" i="6"/>
  <c r="L25" i="6" s="1"/>
  <c r="I26" i="6"/>
  <c r="N26" i="6" s="1"/>
  <c r="I27" i="6"/>
  <c r="K27" i="6" s="1"/>
  <c r="I28" i="6"/>
  <c r="L28" i="6" s="1"/>
  <c r="I47" i="6"/>
  <c r="I48" i="6"/>
  <c r="I49" i="6"/>
  <c r="I50" i="6"/>
  <c r="I51" i="6"/>
  <c r="I52" i="6"/>
  <c r="I53" i="6"/>
  <c r="I54" i="6"/>
  <c r="I55" i="6"/>
  <c r="I56" i="6"/>
  <c r="I57" i="6"/>
  <c r="I9" i="6"/>
  <c r="U9" i="6" s="1"/>
  <c r="I10" i="6"/>
  <c r="U10" i="6" s="1"/>
  <c r="I11" i="6"/>
  <c r="U11" i="6" s="1"/>
  <c r="I12" i="6"/>
  <c r="L15" i="6"/>
  <c r="Y26" i="6"/>
  <c r="AB26" i="6"/>
  <c r="AF26" i="6"/>
  <c r="AH26" i="6"/>
  <c r="AJ26" i="6"/>
  <c r="AM26" i="6"/>
  <c r="AO26" i="6"/>
  <c r="M27" i="6"/>
  <c r="N27" i="6"/>
  <c r="AE27" i="6"/>
  <c r="AF27" i="6"/>
  <c r="AH27" i="6"/>
  <c r="AI27" i="6"/>
  <c r="AM27" i="6"/>
  <c r="AN27" i="6"/>
  <c r="M7" i="6"/>
  <c r="N7" i="6" s="1"/>
  <c r="O7" i="6" s="1"/>
  <c r="P7" i="6" s="1"/>
  <c r="R7" i="6" s="1"/>
  <c r="S7" i="6" s="1"/>
  <c r="U7" i="6" s="1"/>
  <c r="V7" i="6" s="1"/>
  <c r="W7" i="6" s="1"/>
  <c r="X7" i="6" s="1"/>
  <c r="Y7" i="6" s="1"/>
  <c r="I8" i="6"/>
  <c r="U8" i="6" s="1"/>
  <c r="AC23" i="6" l="1"/>
  <c r="AC27" i="6"/>
  <c r="AB27" i="6"/>
  <c r="AE26" i="6"/>
  <c r="Y27" i="6"/>
  <c r="X27" i="6"/>
  <c r="W27" i="6"/>
  <c r="V26" i="6"/>
  <c r="V27" i="6"/>
  <c r="U26" i="6"/>
  <c r="W26" i="6"/>
  <c r="U27" i="6"/>
  <c r="R26" i="6"/>
  <c r="S27" i="6"/>
  <c r="O26" i="6"/>
  <c r="AA27" i="6"/>
  <c r="R27" i="6"/>
  <c r="M26" i="6"/>
  <c r="P27" i="6"/>
  <c r="L26" i="6"/>
  <c r="AO27" i="6"/>
  <c r="O27" i="6"/>
  <c r="K26" i="6"/>
  <c r="P22" i="6"/>
  <c r="AK27" i="6"/>
  <c r="L27" i="6"/>
  <c r="N22" i="6"/>
  <c r="AJ27" i="6"/>
  <c r="AO21" i="6"/>
  <c r="AM21" i="6"/>
  <c r="X23" i="6"/>
  <c r="AK24" i="6"/>
  <c r="V23" i="6"/>
  <c r="AH21" i="6"/>
  <c r="U23" i="6"/>
  <c r="V24" i="6"/>
  <c r="P24" i="6"/>
  <c r="AN23" i="6"/>
  <c r="N23" i="6"/>
  <c r="U21" i="6"/>
  <c r="AM23" i="6"/>
  <c r="M23" i="6"/>
  <c r="R21" i="6"/>
  <c r="AB23" i="6"/>
  <c r="AJ21" i="6"/>
  <c r="AB24" i="6"/>
  <c r="R23" i="6"/>
  <c r="Y21" i="6"/>
  <c r="K11" i="6"/>
  <c r="AJ23" i="6"/>
  <c r="O21" i="6"/>
  <c r="M9" i="6"/>
  <c r="AI23" i="6"/>
  <c r="AK22" i="6"/>
  <c r="M21" i="6"/>
  <c r="Y23" i="6"/>
  <c r="AK21" i="6"/>
  <c r="W23" i="6"/>
  <c r="AE21" i="6"/>
  <c r="AO23" i="6"/>
  <c r="O23" i="6"/>
  <c r="L23" i="6"/>
  <c r="K9" i="6"/>
  <c r="AH23" i="6"/>
  <c r="AI22" i="6"/>
  <c r="K21" i="6"/>
  <c r="S23" i="6"/>
  <c r="R24" i="6"/>
  <c r="W21" i="6"/>
  <c r="P21" i="6"/>
  <c r="K23" i="6"/>
  <c r="AF23" i="6"/>
  <c r="AA22" i="6"/>
  <c r="L16" i="6"/>
  <c r="AA23" i="6"/>
  <c r="AB21" i="6"/>
  <c r="AA21" i="6"/>
  <c r="P23" i="6"/>
  <c r="AK23" i="6"/>
  <c r="X22" i="6"/>
  <c r="M15" i="6"/>
  <c r="N15" i="6" s="1"/>
  <c r="O15" i="6" s="1"/>
  <c r="P15" i="6" s="1"/>
  <c r="AN26" i="6"/>
  <c r="AC26" i="6"/>
  <c r="S26" i="6"/>
  <c r="AM24" i="6"/>
  <c r="L24" i="6"/>
  <c r="AH22" i="6"/>
  <c r="W22" i="6"/>
  <c r="M22" i="6"/>
  <c r="AI21" i="6"/>
  <c r="X21" i="6"/>
  <c r="N21" i="6"/>
  <c r="AF22" i="6"/>
  <c r="V22" i="6"/>
  <c r="L22" i="6"/>
  <c r="AK26" i="6"/>
  <c r="AA26" i="6"/>
  <c r="P26" i="6"/>
  <c r="AF24" i="6"/>
  <c r="AO22" i="6"/>
  <c r="AE22" i="6"/>
  <c r="U22" i="6"/>
  <c r="K22" i="6"/>
  <c r="AF21" i="6"/>
  <c r="V21" i="6"/>
  <c r="L21" i="6"/>
  <c r="AN22" i="6"/>
  <c r="AC22" i="6"/>
  <c r="S22" i="6"/>
  <c r="L9" i="6"/>
  <c r="AI26" i="6"/>
  <c r="X26" i="6"/>
  <c r="AA24" i="6"/>
  <c r="AM22" i="6"/>
  <c r="AB22" i="6"/>
  <c r="R22" i="6"/>
  <c r="AN21" i="6"/>
  <c r="AC21" i="6"/>
  <c r="U16" i="6"/>
  <c r="AJ22" i="6"/>
  <c r="Y22" i="6"/>
  <c r="R15" i="6"/>
  <c r="U15" i="6"/>
  <c r="M18" i="6"/>
  <c r="U19" i="6"/>
  <c r="K19" i="6"/>
  <c r="L18" i="6"/>
  <c r="U18" i="6"/>
  <c r="K18" i="6"/>
  <c r="M19" i="6"/>
  <c r="L19" i="6"/>
  <c r="N19" i="6" s="1"/>
  <c r="O19" i="6" s="1"/>
  <c r="P19" i="6" s="1"/>
  <c r="U25" i="6"/>
  <c r="K17" i="6"/>
  <c r="K10" i="6"/>
  <c r="AN25" i="6"/>
  <c r="AC25" i="6"/>
  <c r="S25" i="6"/>
  <c r="AO24" i="6"/>
  <c r="AE24" i="6"/>
  <c r="U24" i="6"/>
  <c r="K24" i="6"/>
  <c r="K12" i="6"/>
  <c r="U12" i="6"/>
  <c r="AO25" i="6"/>
  <c r="AE25" i="6"/>
  <c r="K25" i="6"/>
  <c r="U17" i="6"/>
  <c r="AM25" i="6"/>
  <c r="AB25" i="6"/>
  <c r="R25" i="6"/>
  <c r="AN24" i="6"/>
  <c r="AC24" i="6"/>
  <c r="S24" i="6"/>
  <c r="AJ25" i="6"/>
  <c r="Y25" i="6"/>
  <c r="O25" i="6"/>
  <c r="AK25" i="6"/>
  <c r="M10" i="6"/>
  <c r="AI25" i="6"/>
  <c r="X25" i="6"/>
  <c r="N25" i="6"/>
  <c r="AJ24" i="6"/>
  <c r="Y24" i="6"/>
  <c r="O24" i="6"/>
  <c r="U20" i="6"/>
  <c r="AH25" i="6"/>
  <c r="W25" i="6"/>
  <c r="M25" i="6"/>
  <c r="AI24" i="6"/>
  <c r="X24" i="6"/>
  <c r="N24" i="6"/>
  <c r="M17" i="6"/>
  <c r="N17" i="6" s="1"/>
  <c r="O17" i="6" s="1"/>
  <c r="P17" i="6" s="1"/>
  <c r="U14" i="6"/>
  <c r="AA25" i="6"/>
  <c r="P25" i="6"/>
  <c r="L10" i="6"/>
  <c r="AF25" i="6"/>
  <c r="V25" i="6"/>
  <c r="AH24" i="6"/>
  <c r="W24" i="6"/>
  <c r="M13" i="6"/>
  <c r="U13" i="6"/>
  <c r="K20" i="6"/>
  <c r="AO28" i="6"/>
  <c r="M16" i="6"/>
  <c r="AE28" i="6"/>
  <c r="U28" i="6"/>
  <c r="K28" i="6"/>
  <c r="AO20" i="6"/>
  <c r="AE20" i="6"/>
  <c r="L13" i="6"/>
  <c r="K13" i="6"/>
  <c r="K8" i="6"/>
  <c r="L8" i="6"/>
  <c r="M8" i="6"/>
  <c r="AN28" i="6"/>
  <c r="AC28" i="6"/>
  <c r="S28" i="6"/>
  <c r="AN20" i="6"/>
  <c r="AC20" i="6"/>
  <c r="S20" i="6"/>
  <c r="AM28" i="6"/>
  <c r="AB28" i="6"/>
  <c r="R28" i="6"/>
  <c r="AM20" i="6"/>
  <c r="AB20" i="6"/>
  <c r="R20" i="6"/>
  <c r="AK28" i="6"/>
  <c r="AA28" i="6"/>
  <c r="P28" i="6"/>
  <c r="AK20" i="6"/>
  <c r="AA20" i="6"/>
  <c r="P20" i="6"/>
  <c r="AJ28" i="6"/>
  <c r="Y28" i="6"/>
  <c r="O28" i="6"/>
  <c r="AJ20" i="6"/>
  <c r="Y20" i="6"/>
  <c r="O20" i="6"/>
  <c r="M14" i="6"/>
  <c r="AI28" i="6"/>
  <c r="X28" i="6"/>
  <c r="N28" i="6"/>
  <c r="AI20" i="6"/>
  <c r="X20" i="6"/>
  <c r="N20" i="6"/>
  <c r="L14" i="6"/>
  <c r="AH28" i="6"/>
  <c r="W28" i="6"/>
  <c r="M28" i="6"/>
  <c r="AH20" i="6"/>
  <c r="W20" i="6"/>
  <c r="M20" i="6"/>
  <c r="AF28" i="6"/>
  <c r="V28" i="6"/>
  <c r="AF20" i="6"/>
  <c r="V20" i="6"/>
  <c r="M12" i="6"/>
  <c r="L12" i="6"/>
  <c r="AT10" i="6"/>
  <c r="M11" i="6"/>
  <c r="L11" i="6"/>
  <c r="N18" i="6" l="1"/>
  <c r="O18" i="6" s="1"/>
  <c r="P18" i="6" s="1"/>
  <c r="R16" i="6"/>
  <c r="N9" i="6"/>
  <c r="O9" i="6" s="1"/>
  <c r="P9" i="6" s="1"/>
  <c r="R18" i="6"/>
  <c r="R9" i="6"/>
  <c r="S18" i="6"/>
  <c r="V18" i="6"/>
  <c r="R12" i="6"/>
  <c r="S12" i="6" s="1"/>
  <c r="W12" i="6" s="1"/>
  <c r="R13" i="6"/>
  <c r="S13" i="6" s="1"/>
  <c r="W18" i="6"/>
  <c r="R14" i="6"/>
  <c r="N14" i="6"/>
  <c r="O14" i="6" s="1"/>
  <c r="P14" i="6" s="1"/>
  <c r="R17" i="6"/>
  <c r="S15" i="6"/>
  <c r="W15" i="6" s="1"/>
  <c r="V15" i="6"/>
  <c r="S16" i="6"/>
  <c r="V16" i="6"/>
  <c r="R19" i="6"/>
  <c r="N10" i="6"/>
  <c r="O10" i="6" s="1"/>
  <c r="P10" i="6" s="1"/>
  <c r="N16" i="6"/>
  <c r="O16" i="6" s="1"/>
  <c r="P16" i="6" s="1"/>
  <c r="R10" i="6"/>
  <c r="V10" i="6" s="1"/>
  <c r="N12" i="6"/>
  <c r="O12" i="6" s="1"/>
  <c r="P12" i="6" s="1"/>
  <c r="N13" i="6"/>
  <c r="O13" i="6" s="1"/>
  <c r="P13" i="6" s="1"/>
  <c r="R11" i="6"/>
  <c r="S11" i="6" s="1"/>
  <c r="R8" i="6"/>
  <c r="S8" i="6" s="1"/>
  <c r="W8" i="6" s="1"/>
  <c r="AA8" i="6" s="1"/>
  <c r="N8" i="6"/>
  <c r="O8" i="6" s="1"/>
  <c r="P8" i="6" s="1"/>
  <c r="N11" i="6"/>
  <c r="O11" i="6" s="1"/>
  <c r="P11" i="6" s="1"/>
  <c r="V9" i="6"/>
  <c r="S9" i="6"/>
  <c r="V13" i="6" l="1"/>
  <c r="V12" i="6"/>
  <c r="Y12" i="6" s="1"/>
  <c r="Y18" i="6"/>
  <c r="S19" i="6"/>
  <c r="V19" i="6"/>
  <c r="V14" i="6"/>
  <c r="S14" i="6"/>
  <c r="W16" i="6"/>
  <c r="X16" i="6" s="1"/>
  <c r="AA18" i="6"/>
  <c r="Y15" i="6"/>
  <c r="X15" i="6"/>
  <c r="X18" i="6"/>
  <c r="V17" i="6"/>
  <c r="S17" i="6"/>
  <c r="AA15" i="6"/>
  <c r="S10" i="6"/>
  <c r="W10" i="6" s="1"/>
  <c r="X10" i="6" s="1"/>
  <c r="V8" i="6"/>
  <c r="Y8" i="6" s="1"/>
  <c r="W13" i="6"/>
  <c r="Y13" i="6" s="1"/>
  <c r="AA12" i="6"/>
  <c r="X12" i="6"/>
  <c r="V11" i="6"/>
  <c r="AE8" i="6"/>
  <c r="W11" i="6"/>
  <c r="W9" i="6"/>
  <c r="X9" i="6" s="1"/>
  <c r="AR14" i="6"/>
  <c r="AY7" i="6" s="1"/>
  <c r="AZ7" i="6" s="1"/>
  <c r="Y16" i="6" l="1"/>
  <c r="AC15" i="6"/>
  <c r="AF15" i="6" s="1"/>
  <c r="AE15" i="6"/>
  <c r="W17" i="6"/>
  <c r="AE18" i="6"/>
  <c r="AC18" i="6"/>
  <c r="AF18" i="6" s="1"/>
  <c r="W14" i="6"/>
  <c r="Y14" i="6" s="1"/>
  <c r="X17" i="6"/>
  <c r="Y17" i="6"/>
  <c r="AA16" i="6"/>
  <c r="W19" i="6"/>
  <c r="Y19" i="6" s="1"/>
  <c r="X13" i="6"/>
  <c r="AC8" i="6"/>
  <c r="AF8" i="6" s="1"/>
  <c r="X8" i="6"/>
  <c r="AA13" i="6"/>
  <c r="AC12" i="6"/>
  <c r="AF12" i="6" s="1"/>
  <c r="AE12" i="6"/>
  <c r="Y10" i="6"/>
  <c r="AA11" i="6"/>
  <c r="X11" i="6"/>
  <c r="Y11" i="6"/>
  <c r="AA10" i="6"/>
  <c r="AA9" i="6"/>
  <c r="Y9" i="6"/>
  <c r="AA17" i="6" l="1"/>
  <c r="AA19" i="6"/>
  <c r="AC16" i="6"/>
  <c r="AF16" i="6" s="1"/>
  <c r="AE16" i="6"/>
  <c r="X19" i="6"/>
  <c r="AA14" i="6"/>
  <c r="X14" i="6"/>
  <c r="AE13" i="6"/>
  <c r="AC13" i="6"/>
  <c r="AF13" i="6" s="1"/>
  <c r="AA7" i="6"/>
  <c r="AC11" i="6"/>
  <c r="AF11" i="6" s="1"/>
  <c r="AE11" i="6"/>
  <c r="AE9" i="6"/>
  <c r="AC9" i="6"/>
  <c r="AF9" i="6" s="1"/>
  <c r="AE10" i="6"/>
  <c r="AC10" i="6"/>
  <c r="AF10" i="6" s="1"/>
  <c r="AS14" i="6" l="1"/>
  <c r="AB15" i="6"/>
  <c r="AB18" i="6"/>
  <c r="AB16" i="6"/>
  <c r="AE17" i="6"/>
  <c r="AC17" i="6"/>
  <c r="AF17" i="6" s="1"/>
  <c r="AB17" i="6"/>
  <c r="AC19" i="6"/>
  <c r="AF19" i="6" s="1"/>
  <c r="AB19" i="6"/>
  <c r="AE19" i="6"/>
  <c r="AE14" i="6"/>
  <c r="AC14" i="6"/>
  <c r="AF14" i="6" s="1"/>
  <c r="AB14" i="6"/>
  <c r="AB13" i="6"/>
  <c r="AB8" i="6"/>
  <c r="AB12" i="6"/>
  <c r="AB11" i="6"/>
  <c r="AB10" i="6"/>
  <c r="AB9" i="6"/>
  <c r="AE7" i="6" l="1"/>
  <c r="AU14" i="6" s="1"/>
  <c r="AC7" i="6"/>
  <c r="AT14" i="6" s="1"/>
  <c r="AS5" i="6" s="1"/>
  <c r="AB7" i="6"/>
  <c r="AS10" i="6"/>
  <c r="AT5" i="6"/>
  <c r="AU5" i="6" s="1"/>
  <c r="AF7" i="6"/>
  <c r="AV14" i="6" s="1"/>
  <c r="AR10" i="6" l="1"/>
  <c r="AW10" i="6"/>
  <c r="AY5" i="6"/>
  <c r="AZ5" i="6" s="1"/>
  <c r="AW5" i="6"/>
  <c r="AV5" i="6"/>
  <c r="AY10" i="6" l="1"/>
  <c r="AV10" i="6"/>
  <c r="AU10" i="6"/>
  <c r="AH18" i="6" l="1"/>
  <c r="AH15" i="6"/>
  <c r="AH16" i="6"/>
  <c r="AI18" i="6"/>
  <c r="AI15" i="6"/>
  <c r="AH14" i="6"/>
  <c r="AH19" i="6"/>
  <c r="AH17" i="6"/>
  <c r="AI16" i="6"/>
  <c r="AI17" i="6"/>
  <c r="AI14" i="6"/>
  <c r="AI19" i="6"/>
  <c r="AH13" i="6"/>
  <c r="AI13" i="6"/>
  <c r="AH12" i="6"/>
  <c r="AI12" i="6"/>
  <c r="AH11" i="6"/>
  <c r="AI11" i="6"/>
  <c r="AI8" i="6"/>
  <c r="AH8" i="6"/>
  <c r="AH9" i="6"/>
  <c r="AH10" i="6"/>
  <c r="AI9" i="6"/>
  <c r="AI10" i="6"/>
  <c r="AM15" i="6" l="1"/>
  <c r="AJ15" i="6"/>
  <c r="AK15" i="6"/>
  <c r="AM19" i="6"/>
  <c r="AJ19" i="6"/>
  <c r="AK19" i="6"/>
  <c r="AM18" i="6"/>
  <c r="AK18" i="6"/>
  <c r="AJ18" i="6"/>
  <c r="AM14" i="6"/>
  <c r="AK14" i="6"/>
  <c r="AJ14" i="6"/>
  <c r="AM17" i="6"/>
  <c r="AJ17" i="6"/>
  <c r="AK17" i="6"/>
  <c r="AM16" i="6"/>
  <c r="AJ16" i="6"/>
  <c r="AK16" i="6"/>
  <c r="AM13" i="6"/>
  <c r="AJ13" i="6"/>
  <c r="AK13" i="6"/>
  <c r="AM12" i="6"/>
  <c r="AK12" i="6"/>
  <c r="AJ12" i="6"/>
  <c r="AM11" i="6"/>
  <c r="AJ11" i="6"/>
  <c r="AK11" i="6"/>
  <c r="AM9" i="6"/>
  <c r="AJ9" i="6"/>
  <c r="AK9" i="6"/>
  <c r="AM8" i="6"/>
  <c r="AK8" i="6"/>
  <c r="AJ8" i="6"/>
  <c r="AM10" i="6"/>
  <c r="AK10" i="6"/>
  <c r="AJ10" i="6"/>
  <c r="AO16" i="6" l="1"/>
  <c r="AO18" i="6"/>
  <c r="AO17" i="6"/>
  <c r="AO19" i="6"/>
  <c r="AO14" i="6"/>
  <c r="AO15" i="6"/>
  <c r="AO13" i="6"/>
  <c r="AO12" i="6"/>
  <c r="AO11" i="6"/>
  <c r="AO10" i="6"/>
  <c r="AO9" i="6"/>
  <c r="AO8" i="6"/>
  <c r="AM7" i="6"/>
  <c r="AN14" i="6" s="1"/>
  <c r="AN16" i="6" l="1"/>
  <c r="AN19" i="6"/>
  <c r="AN18" i="6"/>
  <c r="AN17" i="6"/>
  <c r="AN15" i="6"/>
  <c r="AN7" i="6"/>
  <c r="AW14" i="6"/>
  <c r="AT6" i="6" s="1"/>
  <c r="AU6" i="6" s="1"/>
  <c r="AO7" i="6"/>
  <c r="AY14" i="6" s="1"/>
  <c r="AN13" i="6"/>
  <c r="AN12" i="6"/>
  <c r="AN11" i="6"/>
  <c r="AN8" i="6"/>
  <c r="AN9" i="6"/>
  <c r="AN10" i="6"/>
  <c r="AS6" i="6" l="1"/>
  <c r="AV6" i="6" s="1"/>
  <c r="AY6" i="6" l="1"/>
  <c r="AZ6" i="6" s="1"/>
  <c r="AW6" i="6"/>
</calcChain>
</file>

<file path=xl/sharedStrings.xml><?xml version="1.0" encoding="utf-8"?>
<sst xmlns="http://schemas.openxmlformats.org/spreadsheetml/2006/main" count="156" uniqueCount="127">
  <si>
    <t>Estudio</t>
  </si>
  <si>
    <t>A</t>
  </si>
  <si>
    <t>B</t>
  </si>
  <si>
    <t>C</t>
  </si>
  <si>
    <t>D</t>
  </si>
  <si>
    <t>E</t>
  </si>
  <si>
    <t>F</t>
  </si>
  <si>
    <t>N</t>
  </si>
  <si>
    <t>Media</t>
  </si>
  <si>
    <t>dt</t>
  </si>
  <si>
    <t>d</t>
  </si>
  <si>
    <t>J</t>
  </si>
  <si>
    <t>Efecto global</t>
  </si>
  <si>
    <t>M</t>
  </si>
  <si>
    <t>Z</t>
  </si>
  <si>
    <t>P</t>
  </si>
  <si>
    <t>Efectos fijos</t>
  </si>
  <si>
    <t>Efectos aleatorios</t>
  </si>
  <si>
    <t>Q</t>
  </si>
  <si>
    <t>df</t>
  </si>
  <si>
    <t>95%-IC</t>
  </si>
  <si>
    <t>d-Cohen</t>
  </si>
  <si>
    <t>g-Hedges</t>
  </si>
  <si>
    <t>Ponderación</t>
  </si>
  <si>
    <t>IC(-)</t>
  </si>
  <si>
    <t>IC(+)</t>
  </si>
  <si>
    <t>Test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</si>
  <si>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M</t>
    </r>
  </si>
  <si>
    <r>
      <t>T</t>
    </r>
    <r>
      <rPr>
        <b/>
        <sz val="11"/>
        <color theme="1"/>
        <rFont val="Calibri"/>
        <family val="2"/>
      </rPr>
      <t xml:space="preserve">² </t>
    </r>
  </si>
  <si>
    <t>Sumas</t>
  </si>
  <si>
    <t>∑ W</t>
  </si>
  <si>
    <t>∑ WY</t>
  </si>
  <si>
    <t>∑ W²</t>
  </si>
  <si>
    <t>∑ WY²</t>
  </si>
  <si>
    <r>
      <t>SE</t>
    </r>
    <r>
      <rPr>
        <b/>
        <vertAlign val="subscript"/>
        <sz val="11"/>
        <color theme="1"/>
        <rFont val="Calibri"/>
        <family val="2"/>
        <scheme val="minor"/>
      </rPr>
      <t>M</t>
    </r>
  </si>
  <si>
    <t>∑ Ln P</t>
  </si>
  <si>
    <t>Fisher-Pearson</t>
  </si>
  <si>
    <t>w</t>
  </si>
  <si>
    <t>wY</t>
  </si>
  <si>
    <t>w%</t>
  </si>
  <si>
    <t xml:space="preserve">Efecto </t>
  </si>
  <si>
    <t>Var entre estudios</t>
  </si>
  <si>
    <t>g</t>
  </si>
  <si>
    <t>w²</t>
  </si>
  <si>
    <t>wY²</t>
  </si>
  <si>
    <r>
      <t>V</t>
    </r>
    <r>
      <rPr>
        <i/>
        <vertAlign val="subscript"/>
        <sz val="11"/>
        <rFont val="Times New Roman"/>
        <family val="1"/>
      </rPr>
      <t>d</t>
    </r>
  </si>
  <si>
    <r>
      <t>V</t>
    </r>
    <r>
      <rPr>
        <i/>
        <vertAlign val="superscript"/>
        <sz val="11"/>
        <rFont val="Times New Roman"/>
        <family val="1"/>
      </rPr>
      <t>*</t>
    </r>
    <r>
      <rPr>
        <i/>
        <vertAlign val="subscript"/>
        <sz val="11"/>
        <rFont val="Times New Roman"/>
        <family val="1"/>
      </rPr>
      <t>d</t>
    </r>
  </si>
  <si>
    <r>
      <t>w</t>
    </r>
    <r>
      <rPr>
        <i/>
        <vertAlign val="superscript"/>
        <sz val="11"/>
        <rFont val="Times New Roman"/>
        <family val="1"/>
      </rPr>
      <t>*</t>
    </r>
  </si>
  <si>
    <r>
      <t>w</t>
    </r>
    <r>
      <rPr>
        <i/>
        <vertAlign val="superscript"/>
        <sz val="11"/>
        <rFont val="Times New Roman"/>
        <family val="1"/>
      </rPr>
      <t>*</t>
    </r>
    <r>
      <rPr>
        <i/>
        <sz val="11"/>
        <rFont val="Times New Roman"/>
        <family val="1"/>
      </rPr>
      <t>%</t>
    </r>
  </si>
  <si>
    <r>
      <t>w</t>
    </r>
    <r>
      <rPr>
        <i/>
        <vertAlign val="superscript"/>
        <sz val="11"/>
        <rFont val="Times New Roman"/>
        <family val="1"/>
      </rPr>
      <t>*</t>
    </r>
    <r>
      <rPr>
        <i/>
        <sz val="11"/>
        <rFont val="Times New Roman"/>
        <family val="1"/>
      </rPr>
      <t>Y</t>
    </r>
  </si>
  <si>
    <r>
      <t>Ponderación</t>
    </r>
    <r>
      <rPr>
        <vertAlign val="superscript"/>
        <sz val="11"/>
        <rFont val="Times New Roman"/>
        <family val="1"/>
      </rPr>
      <t>*</t>
    </r>
  </si>
  <si>
    <r>
      <t>V</t>
    </r>
    <r>
      <rPr>
        <i/>
        <vertAlign val="subscript"/>
        <sz val="11"/>
        <rFont val="Times New Roman"/>
        <family val="1"/>
      </rPr>
      <t xml:space="preserve">g </t>
    </r>
  </si>
  <si>
    <r>
      <t>V</t>
    </r>
    <r>
      <rPr>
        <i/>
        <vertAlign val="superscript"/>
        <sz val="11"/>
        <rFont val="Times New Roman"/>
        <family val="1"/>
      </rPr>
      <t>*</t>
    </r>
    <r>
      <rPr>
        <i/>
        <vertAlign val="subscript"/>
        <sz val="11"/>
        <rFont val="Times New Roman"/>
        <family val="1"/>
      </rPr>
      <t xml:space="preserve">g </t>
    </r>
    <r>
      <rPr>
        <i/>
        <sz val="11"/>
        <rFont val="Times New Roman"/>
        <family val="1"/>
      </rPr>
      <t/>
    </r>
  </si>
  <si>
    <r>
      <t>S</t>
    </r>
    <r>
      <rPr>
        <i/>
        <sz val="11"/>
        <rFont val="Calibri"/>
        <family val="2"/>
      </rPr>
      <t>²</t>
    </r>
  </si>
  <si>
    <r>
      <t>t</t>
    </r>
    <r>
      <rPr>
        <i/>
        <vertAlign val="subscript"/>
        <sz val="11"/>
        <rFont val="Calibri"/>
        <family val="2"/>
        <scheme val="minor"/>
      </rPr>
      <t>exp</t>
    </r>
  </si>
  <si>
    <r>
      <t xml:space="preserve">ln </t>
    </r>
    <r>
      <rPr>
        <i/>
        <sz val="11"/>
        <rFont val="Calibri"/>
        <family val="2"/>
        <scheme val="minor"/>
      </rPr>
      <t>P</t>
    </r>
  </si>
  <si>
    <t>Test Homog. P</t>
  </si>
  <si>
    <r>
      <t>I</t>
    </r>
    <r>
      <rPr>
        <b/>
        <sz val="11"/>
        <color theme="1"/>
        <rFont val="Calibri"/>
        <family val="2"/>
      </rPr>
      <t xml:space="preserve">² </t>
    </r>
  </si>
  <si>
    <r>
      <t>H</t>
    </r>
    <r>
      <rPr>
        <b/>
        <sz val="11"/>
        <color theme="1"/>
        <rFont val="Calibri"/>
        <family val="2"/>
      </rPr>
      <t xml:space="preserve">² </t>
    </r>
  </si>
  <si>
    <t>-</t>
  </si>
  <si>
    <r>
      <t>∑ W</t>
    </r>
    <r>
      <rPr>
        <b/>
        <vertAlign val="superscript"/>
        <sz val="11"/>
        <color theme="0" tint="-0.34998626667073579"/>
        <rFont val="Calibri"/>
        <family val="2"/>
      </rPr>
      <t>*</t>
    </r>
  </si>
  <si>
    <r>
      <t>∑ W</t>
    </r>
    <r>
      <rPr>
        <b/>
        <vertAlign val="superscript"/>
        <sz val="11"/>
        <color theme="0" tint="-0.34998626667073579"/>
        <rFont val="Calibri"/>
        <family val="2"/>
      </rPr>
      <t>*</t>
    </r>
    <r>
      <rPr>
        <b/>
        <sz val="11"/>
        <color theme="0" tint="-0.34998626667073579"/>
        <rFont val="Calibri"/>
        <family val="2"/>
      </rPr>
      <t>Y</t>
    </r>
  </si>
  <si>
    <t>Variabilidad</t>
  </si>
  <si>
    <t>G</t>
  </si>
  <si>
    <t>Introducción de datos</t>
  </si>
  <si>
    <t>Introd datos</t>
  </si>
  <si>
    <t>Efectos brutos</t>
  </si>
  <si>
    <t xml:space="preserve">META ANÁLISIS PARA DIFERENCIA DE MEDIAS </t>
  </si>
  <si>
    <t>&lt; inicio</t>
  </si>
  <si>
    <t>Utilidades Estadísticas /</t>
  </si>
  <si>
    <t>Pedro Femia Marzo</t>
  </si>
  <si>
    <t>pfemia@ugr.es</t>
  </si>
  <si>
    <t>Referencia:</t>
  </si>
  <si>
    <t>(acorde con directrices APA 17.0)</t>
  </si>
  <si>
    <t>Unidad Docente de Medicina</t>
  </si>
  <si>
    <t>Departamento de Estadística e I.O.</t>
  </si>
  <si>
    <t>Universidad de Granada</t>
  </si>
  <si>
    <t>Descripción de la aplicación</t>
  </si>
  <si>
    <t>●</t>
  </si>
  <si>
    <t>Bibliografía</t>
  </si>
  <si>
    <r>
      <t>Referencia de esta aplicación</t>
    </r>
    <r>
      <rPr>
        <sz val="11"/>
        <rFont val="Calibri"/>
        <family val="2"/>
        <scheme val="minor"/>
      </rPr>
      <t/>
    </r>
  </si>
  <si>
    <t xml:space="preserve">Desarrollo: </t>
  </si>
  <si>
    <t>MS-Excel 2016</t>
  </si>
  <si>
    <t xml:space="preserve">Versión: </t>
  </si>
  <si>
    <t>Año:</t>
  </si>
  <si>
    <t>URL:</t>
  </si>
  <si>
    <t>Inicio</t>
  </si>
  <si>
    <t xml:space="preserve">LICENSE </t>
  </si>
  <si>
    <t xml:space="preserve">This software is licensed under the Creative Commons Attribution </t>
  </si>
  <si>
    <t xml:space="preserve">International License (CC BY-NC-ND 4.0). You must agree with the terms of </t>
  </si>
  <si>
    <t xml:space="preserve">the license prior to use this software for any purpose.  Utilization implies the </t>
  </si>
  <si>
    <t>implicit agreement.</t>
  </si>
  <si>
    <t xml:space="preserve">You are free to use, share, copy and redistribute the material in any medium </t>
  </si>
  <si>
    <t>or format, under the following terms:</t>
  </si>
  <si>
    <t xml:space="preserve">- ATTRIBUTION.  You must give appropriate credit, provide a link to the </t>
  </si>
  <si>
    <t xml:space="preserve">license, and indicate if changes were made. You may do so in any </t>
  </si>
  <si>
    <t xml:space="preserve">reasonable manner, but not in any way that suggests the licensor endorses </t>
  </si>
  <si>
    <t>you or your use.</t>
  </si>
  <si>
    <t>- NON-COMERCIAL USE. You may not use the material for commercial</t>
  </si>
  <si>
    <t xml:space="preserve">purposes. NoDerivatives. If you remix, transform, or build upon the material, </t>
  </si>
  <si>
    <t>you may not  distribute the modified material.</t>
  </si>
  <si>
    <t>- NO ADDITIONAL RESTRICTIONS. You may not apply legal terms or</t>
  </si>
  <si>
    <t xml:space="preserve">technological measures that legally restrict others from doing anything the </t>
  </si>
  <si>
    <t>license permits.</t>
  </si>
  <si>
    <t>DISCLAIMER</t>
  </si>
  <si>
    <t xml:space="preserve">This software is provided "as is" without warranty of any kind. To the </t>
  </si>
  <si>
    <t xml:space="preserve">maximum extent permitted by applicable law, the authors further disclaims all </t>
  </si>
  <si>
    <t xml:space="preserve">warranties. The entire risk arising out of the use or performance of the </t>
  </si>
  <si>
    <t xml:space="preserve">products and documentation remains with recipient. </t>
  </si>
  <si>
    <t>1.0</t>
  </si>
  <si>
    <t>MA-Medias</t>
  </si>
  <si>
    <t>cc</t>
  </si>
  <si>
    <t>Licencia y descargo de responsabilidad</t>
  </si>
  <si>
    <t>Borenstein, Hedges, Higgins &amp; Rothstein (2009)</t>
  </si>
  <si>
    <t>Introduction To Meta-Analysis</t>
  </si>
  <si>
    <t>Wiley</t>
  </si>
  <si>
    <t>G. experimental</t>
  </si>
  <si>
    <t>G. Control</t>
  </si>
  <si>
    <t>dos grupos (por ejemplo, un grupo experimental y un grupo control).</t>
  </si>
  <si>
    <t>Implementación con los métodos para efectos fijos y aleatorios para meta analizar la diferencia de medias.</t>
  </si>
  <si>
    <t>Madm</t>
  </si>
  <si>
    <r>
      <rPr>
        <b/>
        <i/>
        <sz val="12"/>
        <color theme="4" tint="-0.499984740745262"/>
        <rFont val="Calibri"/>
        <family val="2"/>
        <scheme val="minor"/>
      </rPr>
      <t>M</t>
    </r>
    <r>
      <rPr>
        <i/>
        <sz val="12"/>
        <color theme="4" tint="-0.499984740745262"/>
        <rFont val="Calibri"/>
        <family val="2"/>
        <scheme val="minor"/>
      </rPr>
      <t xml:space="preserve">eta </t>
    </r>
    <r>
      <rPr>
        <b/>
        <i/>
        <sz val="12"/>
        <color theme="4" tint="-0.499984740745262"/>
        <rFont val="Calibri"/>
        <family val="2"/>
        <scheme val="minor"/>
      </rPr>
      <t>A</t>
    </r>
    <r>
      <rPr>
        <i/>
        <sz val="12"/>
        <color theme="4" tint="-0.499984740745262"/>
        <rFont val="Calibri"/>
        <family val="2"/>
        <scheme val="minor"/>
      </rPr>
      <t xml:space="preserve">nálisis sobre la </t>
    </r>
    <r>
      <rPr>
        <b/>
        <i/>
        <sz val="12"/>
        <color theme="4" tint="-0.499984740745262"/>
        <rFont val="Calibri"/>
        <family val="2"/>
        <scheme val="minor"/>
      </rPr>
      <t>D</t>
    </r>
    <r>
      <rPr>
        <i/>
        <sz val="12"/>
        <color theme="4" tint="-0.499984740745262"/>
        <rFont val="Calibri"/>
        <family val="2"/>
        <scheme val="minor"/>
      </rPr>
      <t xml:space="preserve">iferencia de </t>
    </r>
    <r>
      <rPr>
        <b/>
        <i/>
        <sz val="12"/>
        <color theme="4" tint="-0.499984740745262"/>
        <rFont val="Calibri"/>
        <family val="2"/>
        <scheme val="minor"/>
      </rPr>
      <t>M</t>
    </r>
    <r>
      <rPr>
        <i/>
        <sz val="12"/>
        <color theme="4" tint="-0.499984740745262"/>
        <rFont val="Calibri"/>
        <family val="2"/>
        <scheme val="minor"/>
      </rPr>
      <t>edias de variables cuantitativas</t>
    </r>
  </si>
  <si>
    <t>https://www.ugr.es/~pfemia/apps/Madm</t>
  </si>
  <si>
    <r>
      <rPr>
        <i/>
        <sz val="10"/>
        <color rgb="FFD14500"/>
        <rFont val="Source Sans Pro"/>
        <family val="2"/>
      </rPr>
      <t>Madm</t>
    </r>
    <r>
      <rPr>
        <sz val="10"/>
        <color rgb="FFD14500"/>
        <rFont val="Source Sans Pro"/>
        <family val="2"/>
      </rPr>
      <t> </t>
    </r>
    <r>
      <rPr>
        <sz val="10"/>
        <color rgb="FF333333"/>
        <rFont val="Source Sans Pro"/>
        <family val="2"/>
      </rPr>
      <t>© 2021 by </t>
    </r>
    <r>
      <rPr>
        <sz val="10"/>
        <color rgb="FFD14500"/>
        <rFont val="Source Sans Pro"/>
        <family val="2"/>
      </rPr>
      <t>Pedro Femia </t>
    </r>
    <r>
      <rPr>
        <sz val="10"/>
        <color rgb="FF333333"/>
        <rFont val="Source Sans Pro"/>
        <family val="2"/>
      </rPr>
      <t>is licensed under </t>
    </r>
    <r>
      <rPr>
        <sz val="10"/>
        <color rgb="FFD14500"/>
        <rFont val="Source Sans Pro"/>
        <family val="2"/>
      </rPr>
      <t>Creative Commons Attribution-NonCommercial-NoDerivatives 4.0 International </t>
    </r>
  </si>
  <si>
    <r>
      <rPr>
        <sz val="9"/>
        <rFont val="Calibri"/>
        <family val="2"/>
        <scheme val="minor"/>
      </rPr>
      <t xml:space="preserve">Femia, P. (2021) </t>
    </r>
    <r>
      <rPr>
        <i/>
        <sz val="9"/>
        <rFont val="Calibri"/>
        <family val="2"/>
        <scheme val="minor"/>
      </rPr>
      <t xml:space="preserve">Madm </t>
    </r>
    <r>
      <rPr>
        <sz val="9"/>
        <rFont val="Calibri"/>
        <family val="2"/>
        <scheme val="minor"/>
      </rPr>
      <t>(versión 1.0) [Hoja de cálculo]</t>
    </r>
    <r>
      <rPr>
        <i/>
        <sz val="9"/>
        <rFont val="Calibri"/>
        <family val="2"/>
        <scheme val="minor"/>
      </rPr>
      <t>.</t>
    </r>
    <r>
      <rPr>
        <sz val="9"/>
        <rFont val="Calibri"/>
        <family val="2"/>
        <scheme val="minor"/>
      </rPr>
      <t xml:space="preserve"> Universidad de Granada.</t>
    </r>
  </si>
  <si>
    <r>
      <rPr>
        <b/>
        <i/>
        <sz val="11"/>
        <rFont val="Calibri"/>
        <family val="2"/>
        <scheme val="minor"/>
      </rPr>
      <t xml:space="preserve">Madm </t>
    </r>
    <r>
      <rPr>
        <sz val="11"/>
        <rFont val="Calibri"/>
        <family val="2"/>
        <scheme val="minor"/>
      </rPr>
      <t xml:space="preserve">es una aplicación para realizar/ilustrar los cálculos implicados en un meta análisis sobre la diferencia de las medias correspondientes a una variable cuantitativa observada en </t>
    </r>
  </si>
  <si>
    <r>
      <t>Suma</t>
    </r>
    <r>
      <rPr>
        <i/>
        <sz val="8"/>
        <color theme="5" tint="-0.499984740745262"/>
        <rFont val="Times New Roman"/>
        <family val="1"/>
      </rPr>
      <t xml:space="preserve"> 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</si>
</sst>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%"/>
  </numFmts>
  <fonts count="4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vertAlign val="superscript"/>
      <sz val="11"/>
      <name val="Times New Roman"/>
      <family val="1"/>
    </font>
    <font>
      <i/>
      <vertAlign val="subscript"/>
      <sz val="11"/>
      <name val="Times New Roman"/>
      <family val="1"/>
    </font>
    <font>
      <i/>
      <vertAlign val="superscript"/>
      <sz val="11"/>
      <name val="Times New Roman"/>
      <family val="1"/>
    </font>
    <font>
      <sz val="11"/>
      <color theme="1"/>
      <name val="Times New Roman"/>
      <family val="1"/>
    </font>
    <font>
      <i/>
      <vertAlign val="subscript"/>
      <sz val="11"/>
      <name val="Calibri"/>
      <family val="2"/>
      <scheme val="minor"/>
    </font>
    <font>
      <i/>
      <sz val="11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5" tint="-0.499984740745262"/>
      <name val="Times New Roman"/>
      <family val="1"/>
    </font>
    <font>
      <sz val="11"/>
      <color theme="5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 tint="-0.34998626667073579"/>
      <name val="Calibri"/>
      <family val="2"/>
    </font>
    <font>
      <b/>
      <vertAlign val="superscript"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i/>
      <u/>
      <sz val="16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Arial"/>
      <family val="2"/>
    </font>
    <font>
      <u/>
      <sz val="9"/>
      <name val="Calibri"/>
      <family val="2"/>
      <scheme val="minor"/>
    </font>
    <font>
      <b/>
      <u/>
      <sz val="9"/>
      <color theme="4" tint="-0.499984740745262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D14500"/>
      <name val="Source Sans Pro"/>
      <family val="2"/>
    </font>
    <font>
      <b/>
      <u/>
      <sz val="10"/>
      <name val="Arial"/>
      <family val="2"/>
    </font>
    <font>
      <b/>
      <i/>
      <sz val="12"/>
      <color theme="4" tint="-0.499984740745262"/>
      <name val="Calibri"/>
      <family val="2"/>
      <scheme val="minor"/>
    </font>
    <font>
      <i/>
      <sz val="10"/>
      <color rgb="FFD14500"/>
      <name val="Source Sans Pro"/>
      <family val="2"/>
    </font>
    <font>
      <sz val="10"/>
      <color rgb="FF333333"/>
      <name val="Source Sans Pro"/>
      <family val="2"/>
    </font>
    <font>
      <i/>
      <sz val="8"/>
      <color theme="5" tint="-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0" fillId="0" borderId="1" xfId="0" applyBorder="1" applyAlignment="1">
      <alignment horizontal="right"/>
    </xf>
    <xf numFmtId="0" fontId="0" fillId="0" borderId="0" xfId="0" applyBorder="1"/>
    <xf numFmtId="0" fontId="1" fillId="0" borderId="0" xfId="0" applyFont="1" applyFill="1" applyBorder="1" applyAlignment="1">
      <alignment horizontal="right"/>
    </xf>
    <xf numFmtId="0" fontId="1" fillId="0" borderId="0" xfId="0" applyFont="1"/>
    <xf numFmtId="164" fontId="1" fillId="0" borderId="0" xfId="0" applyNumberFormat="1" applyFont="1"/>
    <xf numFmtId="2" fontId="0" fillId="0" borderId="0" xfId="0" applyNumberFormat="1"/>
    <xf numFmtId="2" fontId="1" fillId="0" borderId="0" xfId="0" applyNumberFormat="1" applyFont="1" applyAlignment="1">
      <alignment horizontal="right"/>
    </xf>
    <xf numFmtId="165" fontId="0" fillId="0" borderId="2" xfId="0" applyNumberFormat="1" applyBorder="1"/>
    <xf numFmtId="0" fontId="0" fillId="0" borderId="2" xfId="0" applyBorder="1"/>
    <xf numFmtId="0" fontId="1" fillId="0" borderId="0" xfId="0" applyFont="1" applyBorder="1"/>
    <xf numFmtId="0" fontId="1" fillId="0" borderId="1" xfId="0" applyFont="1" applyBorder="1"/>
    <xf numFmtId="0" fontId="10" fillId="0" borderId="0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7" fillId="0" borderId="0" xfId="0" applyFont="1"/>
    <xf numFmtId="2" fontId="7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166" fontId="7" fillId="0" borderId="0" xfId="1" applyNumberFormat="1" applyFont="1"/>
    <xf numFmtId="165" fontId="7" fillId="0" borderId="0" xfId="0" applyNumberFormat="1" applyFont="1" applyBorder="1"/>
    <xf numFmtId="0" fontId="0" fillId="3" borderId="0" xfId="0" applyFill="1"/>
    <xf numFmtId="165" fontId="19" fillId="0" borderId="2" xfId="0" applyNumberFormat="1" applyFont="1" applyBorder="1"/>
    <xf numFmtId="9" fontId="19" fillId="0" borderId="2" xfId="1" applyFont="1" applyBorder="1"/>
    <xf numFmtId="164" fontId="19" fillId="0" borderId="2" xfId="0" applyNumberFormat="1" applyFont="1" applyBorder="1"/>
    <xf numFmtId="2" fontId="19" fillId="0" borderId="2" xfId="0" applyNumberFormat="1" applyFont="1" applyBorder="1"/>
    <xf numFmtId="2" fontId="19" fillId="0" borderId="0" xfId="0" applyNumberFormat="1" applyFont="1" applyBorder="1"/>
    <xf numFmtId="165" fontId="19" fillId="0" borderId="0" xfId="0" applyNumberFormat="1" applyFont="1" applyBorder="1"/>
    <xf numFmtId="166" fontId="19" fillId="0" borderId="2" xfId="1" applyNumberFormat="1" applyFont="1" applyBorder="1"/>
    <xf numFmtId="166" fontId="0" fillId="0" borderId="2" xfId="1" applyNumberFormat="1" applyFont="1" applyBorder="1"/>
    <xf numFmtId="2" fontId="0" fillId="0" borderId="2" xfId="0" applyNumberFormat="1" applyBorder="1"/>
    <xf numFmtId="164" fontId="0" fillId="0" borderId="2" xfId="0" applyNumberFormat="1" applyBorder="1" applyAlignment="1">
      <alignment horizontal="right"/>
    </xf>
    <xf numFmtId="165" fontId="0" fillId="0" borderId="1" xfId="0" applyNumberFormat="1" applyFont="1" applyBorder="1"/>
    <xf numFmtId="164" fontId="0" fillId="0" borderId="1" xfId="0" applyNumberFormat="1" applyFont="1" applyBorder="1"/>
    <xf numFmtId="11" fontId="0" fillId="0" borderId="1" xfId="0" applyNumberFormat="1" applyFont="1" applyBorder="1"/>
    <xf numFmtId="2" fontId="0" fillId="0" borderId="0" xfId="0" applyNumberFormat="1" applyBorder="1" applyAlignment="1">
      <alignment horizontal="center"/>
    </xf>
    <xf numFmtId="0" fontId="18" fillId="0" borderId="1" xfId="0" applyFont="1" applyBorder="1"/>
    <xf numFmtId="164" fontId="7" fillId="0" borderId="0" xfId="0" applyNumberFormat="1" applyFont="1" applyBorder="1"/>
    <xf numFmtId="0" fontId="10" fillId="0" borderId="2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7" fillId="3" borderId="0" xfId="0" applyFont="1" applyFill="1"/>
    <xf numFmtId="0" fontId="21" fillId="0" borderId="1" xfId="0" applyFont="1" applyBorder="1" applyAlignment="1">
      <alignment horizontal="right"/>
    </xf>
    <xf numFmtId="165" fontId="23" fillId="0" borderId="2" xfId="0" applyNumberFormat="1" applyFont="1" applyBorder="1"/>
    <xf numFmtId="2" fontId="23" fillId="0" borderId="2" xfId="0" applyNumberFormat="1" applyFont="1" applyBorder="1"/>
    <xf numFmtId="164" fontId="23" fillId="0" borderId="2" xfId="0" applyNumberFormat="1" applyFont="1" applyBorder="1"/>
    <xf numFmtId="0" fontId="24" fillId="0" borderId="0" xfId="0" applyFont="1"/>
    <xf numFmtId="0" fontId="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1" fillId="0" borderId="0" xfId="0" applyFont="1" applyFill="1" applyBorder="1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Protection="1"/>
    <xf numFmtId="0" fontId="0" fillId="3" borderId="0" xfId="0" applyFill="1" applyProtection="1"/>
    <xf numFmtId="0" fontId="7" fillId="3" borderId="0" xfId="0" applyFont="1" applyFill="1"/>
    <xf numFmtId="0" fontId="7" fillId="3" borderId="0" xfId="0" applyFont="1" applyFill="1" applyBorder="1"/>
    <xf numFmtId="0" fontId="7" fillId="0" borderId="0" xfId="0" applyFont="1" applyBorder="1"/>
    <xf numFmtId="165" fontId="19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4" xfId="0" applyFont="1" applyBorder="1"/>
    <xf numFmtId="0" fontId="0" fillId="0" borderId="4" xfId="0" applyBorder="1"/>
    <xf numFmtId="165" fontId="0" fillId="0" borderId="4" xfId="0" applyNumberFormat="1" applyBorder="1"/>
    <xf numFmtId="165" fontId="0" fillId="0" borderId="0" xfId="0" applyNumberFormat="1" applyFont="1" applyBorder="1"/>
    <xf numFmtId="164" fontId="0" fillId="0" borderId="0" xfId="0" applyNumberFormat="1" applyFont="1" applyBorder="1"/>
    <xf numFmtId="11" fontId="0" fillId="0" borderId="0" xfId="0" applyNumberFormat="1" applyFont="1" applyBorder="1"/>
    <xf numFmtId="0" fontId="1" fillId="0" borderId="3" xfId="0" applyFont="1" applyBorder="1"/>
    <xf numFmtId="0" fontId="1" fillId="0" borderId="3" xfId="0" applyFont="1" applyFill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0" fontId="0" fillId="4" borderId="0" xfId="0" applyFill="1"/>
    <xf numFmtId="0" fontId="0" fillId="0" borderId="3" xfId="0" applyBorder="1"/>
    <xf numFmtId="0" fontId="27" fillId="0" borderId="3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30" fillId="4" borderId="6" xfId="3" applyFont="1" applyFill="1" applyBorder="1" applyAlignment="1">
      <alignment vertical="center"/>
    </xf>
    <xf numFmtId="0" fontId="32" fillId="5" borderId="5" xfId="3" applyFont="1" applyFill="1" applyBorder="1" applyAlignment="1">
      <alignment horizontal="left" vertical="center"/>
    </xf>
    <xf numFmtId="0" fontId="7" fillId="5" borderId="5" xfId="3" applyFont="1" applyFill="1" applyBorder="1" applyAlignment="1">
      <alignment vertical="center"/>
    </xf>
    <xf numFmtId="0" fontId="33" fillId="5" borderId="5" xfId="3" applyFont="1" applyFill="1" applyBorder="1"/>
    <xf numFmtId="0" fontId="33" fillId="5" borderId="7" xfId="3" applyFont="1" applyFill="1" applyBorder="1"/>
    <xf numFmtId="0" fontId="33" fillId="0" borderId="0" xfId="3" applyFont="1"/>
    <xf numFmtId="0" fontId="29" fillId="0" borderId="0" xfId="3"/>
    <xf numFmtId="0" fontId="30" fillId="4" borderId="8" xfId="3" applyFont="1" applyFill="1" applyBorder="1" applyAlignment="1">
      <alignment vertical="top"/>
    </xf>
    <xf numFmtId="0" fontId="34" fillId="5" borderId="1" xfId="3" applyFont="1" applyFill="1" applyBorder="1" applyAlignment="1">
      <alignment vertical="top"/>
    </xf>
    <xf numFmtId="0" fontId="33" fillId="5" borderId="1" xfId="3" applyFont="1" applyFill="1" applyBorder="1" applyAlignment="1">
      <alignment vertical="top"/>
    </xf>
    <xf numFmtId="0" fontId="7" fillId="5" borderId="1" xfId="3" applyFont="1" applyFill="1" applyBorder="1" applyAlignment="1">
      <alignment vertical="top"/>
    </xf>
    <xf numFmtId="0" fontId="33" fillId="5" borderId="9" xfId="3" applyFont="1" applyFill="1" applyBorder="1" applyAlignment="1">
      <alignment vertical="top"/>
    </xf>
    <xf numFmtId="0" fontId="33" fillId="0" borderId="0" xfId="3" applyFont="1" applyAlignment="1">
      <alignment vertical="top"/>
    </xf>
    <xf numFmtId="0" fontId="30" fillId="4" borderId="8" xfId="3" applyFont="1" applyFill="1" applyBorder="1" applyAlignment="1">
      <alignment vertical="center"/>
    </xf>
    <xf numFmtId="0" fontId="35" fillId="5" borderId="0" xfId="3" applyFont="1" applyFill="1" applyBorder="1" applyAlignment="1">
      <alignment vertical="center"/>
    </xf>
    <xf numFmtId="0" fontId="36" fillId="5" borderId="0" xfId="3" applyFont="1" applyFill="1" applyBorder="1" applyAlignment="1">
      <alignment vertical="center"/>
    </xf>
    <xf numFmtId="0" fontId="38" fillId="5" borderId="0" xfId="4" applyFont="1" applyFill="1" applyBorder="1" applyAlignment="1" applyProtection="1">
      <alignment vertical="center"/>
    </xf>
    <xf numFmtId="0" fontId="36" fillId="5" borderId="6" xfId="3" applyFont="1" applyFill="1" applyBorder="1" applyAlignment="1">
      <alignment vertical="center"/>
    </xf>
    <xf numFmtId="0" fontId="39" fillId="5" borderId="0" xfId="3" applyFont="1" applyFill="1" applyBorder="1" applyAlignment="1">
      <alignment vertical="center" wrapText="1"/>
    </xf>
    <xf numFmtId="0" fontId="40" fillId="5" borderId="0" xfId="3" applyFont="1" applyFill="1" applyBorder="1" applyAlignment="1">
      <alignment vertical="center" wrapText="1"/>
    </xf>
    <xf numFmtId="0" fontId="8" fillId="5" borderId="6" xfId="3" applyFont="1" applyFill="1" applyBorder="1" applyAlignment="1">
      <alignment vertical="center" wrapText="1"/>
    </xf>
    <xf numFmtId="0" fontId="33" fillId="5" borderId="0" xfId="3" applyFont="1" applyFill="1" applyBorder="1" applyAlignment="1">
      <alignment vertical="center"/>
    </xf>
    <xf numFmtId="0" fontId="33" fillId="5" borderId="10" xfId="3" applyFont="1" applyFill="1" applyBorder="1" applyAlignment="1">
      <alignment vertical="center"/>
    </xf>
    <xf numFmtId="0" fontId="33" fillId="0" borderId="0" xfId="3" applyFont="1" applyAlignment="1">
      <alignment vertical="center"/>
    </xf>
    <xf numFmtId="0" fontId="7" fillId="4" borderId="8" xfId="3" applyFont="1" applyFill="1" applyBorder="1"/>
    <xf numFmtId="0" fontId="36" fillId="5" borderId="0" xfId="3" applyFont="1" applyFill="1" applyBorder="1"/>
    <xf numFmtId="0" fontId="36" fillId="5" borderId="8" xfId="3" applyFont="1" applyFill="1" applyBorder="1"/>
    <xf numFmtId="0" fontId="33" fillId="5" borderId="8" xfId="3" applyFont="1" applyFill="1" applyBorder="1" applyAlignment="1"/>
    <xf numFmtId="0" fontId="33" fillId="5" borderId="0" xfId="3" applyFont="1" applyFill="1" applyBorder="1"/>
    <xf numFmtId="0" fontId="33" fillId="5" borderId="10" xfId="3" applyFont="1" applyFill="1" applyBorder="1"/>
    <xf numFmtId="0" fontId="7" fillId="5" borderId="8" xfId="3" applyFont="1" applyFill="1" applyBorder="1"/>
    <xf numFmtId="0" fontId="7" fillId="4" borderId="11" xfId="3" applyFont="1" applyFill="1" applyBorder="1"/>
    <xf numFmtId="0" fontId="36" fillId="5" borderId="1" xfId="3" applyFont="1" applyFill="1" applyBorder="1"/>
    <xf numFmtId="0" fontId="36" fillId="5" borderId="11" xfId="3" applyFont="1" applyFill="1" applyBorder="1"/>
    <xf numFmtId="0" fontId="7" fillId="5" borderId="11" xfId="3" applyFont="1" applyFill="1" applyBorder="1"/>
    <xf numFmtId="0" fontId="26" fillId="0" borderId="0" xfId="3" applyFont="1" applyFill="1"/>
    <xf numFmtId="0" fontId="7" fillId="0" borderId="0" xfId="3" applyFont="1" applyFill="1"/>
    <xf numFmtId="0" fontId="41" fillId="0" borderId="0" xfId="3" applyFont="1" applyFill="1" applyAlignment="1">
      <alignment horizontal="right" vertical="center"/>
    </xf>
    <xf numFmtId="0" fontId="26" fillId="6" borderId="0" xfId="3" applyFont="1" applyFill="1" applyBorder="1" applyAlignment="1" applyProtection="1">
      <alignment horizontal="left"/>
    </xf>
    <xf numFmtId="0" fontId="7" fillId="0" borderId="0" xfId="3" applyFont="1"/>
    <xf numFmtId="0" fontId="7" fillId="0" borderId="0" xfId="3" applyFont="1" applyBorder="1" applyProtection="1"/>
    <xf numFmtId="0" fontId="7" fillId="0" borderId="0" xfId="3" applyFont="1" applyAlignment="1" applyProtection="1">
      <alignment vertical="center"/>
    </xf>
    <xf numFmtId="0" fontId="7" fillId="6" borderId="0" xfId="3" applyFont="1" applyFill="1" applyAlignment="1" applyProtection="1">
      <alignment horizontal="left"/>
    </xf>
    <xf numFmtId="0" fontId="8" fillId="6" borderId="0" xfId="3" applyFont="1" applyFill="1" applyAlignment="1" applyProtection="1">
      <alignment horizontal="left"/>
    </xf>
    <xf numFmtId="0" fontId="7" fillId="0" borderId="0" xfId="3" applyFont="1" applyAlignment="1"/>
    <xf numFmtId="0" fontId="7" fillId="0" borderId="0" xfId="3" applyFont="1" applyFill="1" applyAlignment="1">
      <alignment horizontal="left"/>
    </xf>
    <xf numFmtId="0" fontId="7" fillId="0" borderId="0" xfId="3" applyNumberFormat="1" applyFont="1" applyFill="1" applyAlignment="1">
      <alignment horizontal="left"/>
    </xf>
    <xf numFmtId="0" fontId="43" fillId="0" borderId="0" xfId="3" applyFont="1" applyAlignment="1">
      <alignment horizontal="left" vertical="top" wrapText="1"/>
    </xf>
    <xf numFmtId="0" fontId="44" fillId="0" borderId="0" xfId="3" applyFont="1"/>
    <xf numFmtId="0" fontId="29" fillId="0" borderId="0" xfId="3" applyFont="1"/>
    <xf numFmtId="0" fontId="29" fillId="0" borderId="0" xfId="3" quotePrefix="1" applyFont="1"/>
    <xf numFmtId="0" fontId="28" fillId="0" borderId="0" xfId="2"/>
    <xf numFmtId="0" fontId="0" fillId="0" borderId="12" xfId="0" applyBorder="1"/>
    <xf numFmtId="0" fontId="1" fillId="0" borderId="12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0" fillId="0" borderId="12" xfId="0" applyFont="1" applyFill="1" applyBorder="1" applyAlignment="1">
      <alignment horizontal="right"/>
    </xf>
    <xf numFmtId="2" fontId="19" fillId="0" borderId="12" xfId="0" applyNumberFormat="1" applyFont="1" applyBorder="1"/>
    <xf numFmtId="165" fontId="7" fillId="0" borderId="12" xfId="0" applyNumberFormat="1" applyFont="1" applyBorder="1"/>
    <xf numFmtId="0" fontId="7" fillId="3" borderId="12" xfId="0" applyFont="1" applyFill="1" applyBorder="1"/>
    <xf numFmtId="0" fontId="7" fillId="0" borderId="12" xfId="0" applyFont="1" applyBorder="1"/>
    <xf numFmtId="0" fontId="0" fillId="0" borderId="12" xfId="0" applyFill="1" applyBorder="1"/>
    <xf numFmtId="0" fontId="1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right"/>
    </xf>
    <xf numFmtId="0" fontId="19" fillId="0" borderId="12" xfId="0" applyFont="1" applyFill="1" applyBorder="1" applyAlignment="1">
      <alignment horizontal="right"/>
    </xf>
    <xf numFmtId="165" fontId="7" fillId="0" borderId="12" xfId="0" applyNumberFormat="1" applyFont="1" applyFill="1" applyBorder="1"/>
    <xf numFmtId="0" fontId="7" fillId="0" borderId="12" xfId="0" applyFont="1" applyFill="1" applyBorder="1"/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164" fontId="5" fillId="0" borderId="12" xfId="0" applyNumberFormat="1" applyFont="1" applyBorder="1"/>
    <xf numFmtId="0" fontId="0" fillId="3" borderId="12" xfId="0" applyFill="1" applyBorder="1"/>
    <xf numFmtId="0" fontId="7" fillId="0" borderId="0" xfId="3" applyFont="1" applyAlignment="1" applyProtection="1">
      <alignment horizontal="right" vertical="center"/>
    </xf>
    <xf numFmtId="0" fontId="29" fillId="5" borderId="0" xfId="3" applyFill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Font="1"/>
    <xf numFmtId="0" fontId="28" fillId="0" borderId="0" xfId="2" applyFill="1" applyAlignment="1" applyProtection="1">
      <alignment horizontal="left"/>
    </xf>
    <xf numFmtId="0" fontId="37" fillId="0" borderId="0" xfId="4" applyFill="1" applyAlignment="1" applyProtection="1">
      <alignment horizontal="left"/>
    </xf>
    <xf numFmtId="0" fontId="43" fillId="5" borderId="0" xfId="0" applyFont="1" applyFill="1" applyAlignment="1">
      <alignment horizontal="left" wrapText="1"/>
    </xf>
    <xf numFmtId="0" fontId="43" fillId="5" borderId="10" xfId="0" applyFont="1" applyFill="1" applyBorder="1" applyAlignment="1">
      <alignment horizontal="left" wrapText="1"/>
    </xf>
    <xf numFmtId="0" fontId="43" fillId="5" borderId="1" xfId="0" applyFont="1" applyFill="1" applyBorder="1" applyAlignment="1">
      <alignment horizontal="left" wrapText="1"/>
    </xf>
    <xf numFmtId="0" fontId="43" fillId="5" borderId="9" xfId="0" applyFont="1" applyFill="1" applyBorder="1" applyAlignment="1">
      <alignment horizontal="left" wrapText="1"/>
    </xf>
    <xf numFmtId="0" fontId="31" fillId="5" borderId="5" xfId="3" applyFont="1" applyFill="1" applyBorder="1" applyAlignment="1">
      <alignment horizontal="left" vertical="center"/>
    </xf>
    <xf numFmtId="0" fontId="40" fillId="5" borderId="5" xfId="3" applyFont="1" applyFill="1" applyBorder="1" applyAlignment="1">
      <alignment horizontal="center" vertical="center" wrapText="1"/>
    </xf>
    <xf numFmtId="0" fontId="40" fillId="5" borderId="7" xfId="3" applyFont="1" applyFill="1" applyBorder="1" applyAlignment="1">
      <alignment horizontal="center" vertical="center" wrapText="1"/>
    </xf>
    <xf numFmtId="0" fontId="35" fillId="5" borderId="0" xfId="3" applyFont="1" applyFill="1" applyBorder="1" applyAlignment="1">
      <alignment horizontal="left" wrapText="1"/>
    </xf>
    <xf numFmtId="0" fontId="36" fillId="5" borderId="0" xfId="3" applyFont="1" applyFill="1" applyBorder="1" applyAlignment="1">
      <alignment horizontal="left"/>
    </xf>
    <xf numFmtId="0" fontId="28" fillId="0" borderId="3" xfId="2" applyFill="1" applyBorder="1" applyAlignment="1">
      <alignment horizontal="left" vertical="center" wrapText="1"/>
    </xf>
    <xf numFmtId="0" fontId="25" fillId="4" borderId="0" xfId="0" applyFont="1" applyFill="1" applyAlignment="1">
      <alignment horizontal="left" wrapText="1"/>
    </xf>
    <xf numFmtId="0" fontId="28" fillId="0" borderId="0" xfId="2" applyFill="1" applyBorder="1" applyAlignment="1">
      <alignment horizontal="left" wrapText="1"/>
    </xf>
    <xf numFmtId="0" fontId="28" fillId="0" borderId="0" xfId="2" applyFont="1" applyFill="1" applyBorder="1" applyAlignment="1">
      <alignment horizontal="left" vertical="center"/>
    </xf>
    <xf numFmtId="0" fontId="28" fillId="0" borderId="0" xfId="2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0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7" fillId="6" borderId="0" xfId="4" applyFill="1" applyAlignment="1" applyProtection="1">
      <alignment horizontal="left"/>
    </xf>
    <xf numFmtId="0" fontId="43" fillId="5" borderId="0" xfId="0" applyFont="1" applyFill="1" applyBorder="1" applyAlignment="1">
      <alignment horizontal="left" wrapText="1"/>
    </xf>
  </cellXfs>
  <cellStyles count="5">
    <cellStyle name="Hipervínculo" xfId="2" builtinId="8"/>
    <cellStyle name="Hipervínculo 2" xfId="4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publicdomain/zero/1.0/?ref=chooser-v1" TargetMode="External"/><Relationship Id="rId2" Type="http://schemas.openxmlformats.org/officeDocument/2006/relationships/image" Target="../media/image1.png"/><Relationship Id="rId1" Type="http://schemas.openxmlformats.org/officeDocument/2006/relationships/hyperlink" Target="#CC!A1"/><Relationship Id="rId4" Type="http://schemas.openxmlformats.org/officeDocument/2006/relationships/hyperlink" Target="https://creativecommons.org/licenses/by-nc-nd/4.0/?ref=chooser-v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publicdomain/zero/1.0/?ref=chooser-v1" TargetMode="External"/><Relationship Id="rId2" Type="http://schemas.openxmlformats.org/officeDocument/2006/relationships/image" Target="../media/image3.png"/><Relationship Id="rId1" Type="http://schemas.openxmlformats.org/officeDocument/2006/relationships/hyperlink" Target="https://creativecommons.org/licenses/by-nc-nd/4.0/" TargetMode="External"/><Relationship Id="rId4" Type="http://schemas.openxmlformats.org/officeDocument/2006/relationships/hyperlink" Target="https://creativecommons.org/licenses/by-nc-nd/4.0/?ref=chooser-v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104896</xdr:colOff>
      <xdr:row>2</xdr:row>
      <xdr:rowOff>53603</xdr:rowOff>
    </xdr:from>
    <xdr:to>
      <xdr:col>14</xdr:col>
      <xdr:colOff>57150</xdr:colOff>
      <xdr:row>3</xdr:row>
      <xdr:rowOff>114300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2546" y="644153"/>
          <a:ext cx="914279" cy="346447"/>
        </a:xfrm>
        <a:prstGeom prst="rect">
          <a:avLst/>
        </a:prstGeom>
      </xdr:spPr>
    </xdr:pic>
    <xdr:clientData/>
  </xdr:twoCellAnchor>
  <xdr:twoCellAnchor editAs="oneCell">
    <xdr:from>
      <xdr:col>13</xdr:col>
      <xdr:colOff>26056</xdr:colOff>
      <xdr:row>4</xdr:row>
      <xdr:rowOff>19010</xdr:rowOff>
    </xdr:from>
    <xdr:to>
      <xdr:col>13</xdr:col>
      <xdr:colOff>183494</xdr:colOff>
      <xdr:row>5</xdr:row>
      <xdr:rowOff>38139</xdr:rowOff>
    </xdr:to>
    <xdr:sp macro="" textlink="">
      <xdr:nvSpPr>
        <xdr:cNvPr id="3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8093731" y="1038185"/>
          <a:ext cx="157438" cy="219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200025</xdr:colOff>
      <xdr:row>4</xdr:row>
      <xdr:rowOff>0</xdr:rowOff>
    </xdr:from>
    <xdr:to>
      <xdr:col>13</xdr:col>
      <xdr:colOff>390525</xdr:colOff>
      <xdr:row>5</xdr:row>
      <xdr:rowOff>57150</xdr:rowOff>
    </xdr:to>
    <xdr:sp macro="" textlink="">
      <xdr:nvSpPr>
        <xdr:cNvPr id="4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8267700" y="1019175"/>
          <a:ext cx="190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400050</xdr:colOff>
      <xdr:row>4</xdr:row>
      <xdr:rowOff>0</xdr:rowOff>
    </xdr:from>
    <xdr:to>
      <xdr:col>13</xdr:col>
      <xdr:colOff>590550</xdr:colOff>
      <xdr:row>5</xdr:row>
      <xdr:rowOff>57150</xdr:rowOff>
    </xdr:to>
    <xdr:sp macro="" textlink="">
      <xdr:nvSpPr>
        <xdr:cNvPr id="5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467725" y="1019175"/>
          <a:ext cx="190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600075</xdr:colOff>
      <xdr:row>4</xdr:row>
      <xdr:rowOff>0</xdr:rowOff>
    </xdr:from>
    <xdr:to>
      <xdr:col>13</xdr:col>
      <xdr:colOff>190500</xdr:colOff>
      <xdr:row>5</xdr:row>
      <xdr:rowOff>57150</xdr:rowOff>
    </xdr:to>
    <xdr:sp macro="" textlink="">
      <xdr:nvSpPr>
        <xdr:cNvPr id="6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067675" y="1019175"/>
          <a:ext cx="190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190500</xdr:colOff>
      <xdr:row>5</xdr:row>
      <xdr:rowOff>28575</xdr:rowOff>
    </xdr:to>
    <xdr:sp macro="" textlink="">
      <xdr:nvSpPr>
        <xdr:cNvPr id="7" name="AutoShape 5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06767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200025</xdr:colOff>
      <xdr:row>4</xdr:row>
      <xdr:rowOff>0</xdr:rowOff>
    </xdr:from>
    <xdr:to>
      <xdr:col>13</xdr:col>
      <xdr:colOff>390525</xdr:colOff>
      <xdr:row>5</xdr:row>
      <xdr:rowOff>28575</xdr:rowOff>
    </xdr:to>
    <xdr:sp macro="" textlink="">
      <xdr:nvSpPr>
        <xdr:cNvPr id="8" name="AutoShape 6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26770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400050</xdr:colOff>
      <xdr:row>4</xdr:row>
      <xdr:rowOff>0</xdr:rowOff>
    </xdr:from>
    <xdr:to>
      <xdr:col>13</xdr:col>
      <xdr:colOff>590550</xdr:colOff>
      <xdr:row>5</xdr:row>
      <xdr:rowOff>28575</xdr:rowOff>
    </xdr:to>
    <xdr:sp macro="" textlink="">
      <xdr:nvSpPr>
        <xdr:cNvPr id="9" name="AutoShape 7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46772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600075</xdr:colOff>
      <xdr:row>4</xdr:row>
      <xdr:rowOff>0</xdr:rowOff>
    </xdr:from>
    <xdr:to>
      <xdr:col>14</xdr:col>
      <xdr:colOff>28575</xdr:colOff>
      <xdr:row>5</xdr:row>
      <xdr:rowOff>28575</xdr:rowOff>
    </xdr:to>
    <xdr:sp macro="" textlink="">
      <xdr:nvSpPr>
        <xdr:cNvPr id="10" name="AutoShape 8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66775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190500</xdr:colOff>
      <xdr:row>5</xdr:row>
      <xdr:rowOff>28575</xdr:rowOff>
    </xdr:to>
    <xdr:sp macro="" textlink="">
      <xdr:nvSpPr>
        <xdr:cNvPr id="11" name="AutoShape 9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06767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200025</xdr:colOff>
      <xdr:row>4</xdr:row>
      <xdr:rowOff>0</xdr:rowOff>
    </xdr:from>
    <xdr:to>
      <xdr:col>13</xdr:col>
      <xdr:colOff>390525</xdr:colOff>
      <xdr:row>5</xdr:row>
      <xdr:rowOff>28575</xdr:rowOff>
    </xdr:to>
    <xdr:sp macro="" textlink="">
      <xdr:nvSpPr>
        <xdr:cNvPr id="12" name="AutoShape 10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26770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400050</xdr:colOff>
      <xdr:row>4</xdr:row>
      <xdr:rowOff>0</xdr:rowOff>
    </xdr:from>
    <xdr:to>
      <xdr:col>13</xdr:col>
      <xdr:colOff>590550</xdr:colOff>
      <xdr:row>5</xdr:row>
      <xdr:rowOff>28575</xdr:rowOff>
    </xdr:to>
    <xdr:sp macro="" textlink="">
      <xdr:nvSpPr>
        <xdr:cNvPr id="13" name="AutoShape 11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46772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600075</xdr:colOff>
      <xdr:row>4</xdr:row>
      <xdr:rowOff>0</xdr:rowOff>
    </xdr:from>
    <xdr:to>
      <xdr:col>14</xdr:col>
      <xdr:colOff>28575</xdr:colOff>
      <xdr:row>5</xdr:row>
      <xdr:rowOff>28575</xdr:rowOff>
    </xdr:to>
    <xdr:sp macro="" textlink="">
      <xdr:nvSpPr>
        <xdr:cNvPr id="14" name="AutoShape 12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66775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190500</xdr:colOff>
      <xdr:row>4</xdr:row>
      <xdr:rowOff>190500</xdr:rowOff>
    </xdr:to>
    <xdr:sp macro="" textlink="">
      <xdr:nvSpPr>
        <xdr:cNvPr id="2049" name="AutoShape 1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658225" y="5905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200025</xdr:colOff>
      <xdr:row>4</xdr:row>
      <xdr:rowOff>0</xdr:rowOff>
    </xdr:from>
    <xdr:to>
      <xdr:col>13</xdr:col>
      <xdr:colOff>390525</xdr:colOff>
      <xdr:row>4</xdr:row>
      <xdr:rowOff>190500</xdr:rowOff>
    </xdr:to>
    <xdr:sp macro="" textlink="">
      <xdr:nvSpPr>
        <xdr:cNvPr id="2050" name="AutoShape 2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858250" y="5905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400050</xdr:colOff>
      <xdr:row>4</xdr:row>
      <xdr:rowOff>0</xdr:rowOff>
    </xdr:from>
    <xdr:to>
      <xdr:col>13</xdr:col>
      <xdr:colOff>590550</xdr:colOff>
      <xdr:row>4</xdr:row>
      <xdr:rowOff>190500</xdr:rowOff>
    </xdr:to>
    <xdr:sp macro="" textlink="">
      <xdr:nvSpPr>
        <xdr:cNvPr id="2051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9058275" y="5905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600075</xdr:colOff>
      <xdr:row>4</xdr:row>
      <xdr:rowOff>0</xdr:rowOff>
    </xdr:from>
    <xdr:to>
      <xdr:col>14</xdr:col>
      <xdr:colOff>28575</xdr:colOff>
      <xdr:row>4</xdr:row>
      <xdr:rowOff>190500</xdr:rowOff>
    </xdr:to>
    <xdr:sp macro="" textlink="">
      <xdr:nvSpPr>
        <xdr:cNvPr id="2052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9258300" y="5905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2</xdr:row>
      <xdr:rowOff>133350</xdr:rowOff>
    </xdr:from>
    <xdr:to>
      <xdr:col>10</xdr:col>
      <xdr:colOff>447665</xdr:colOff>
      <xdr:row>3</xdr:row>
      <xdr:rowOff>133326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514350"/>
          <a:ext cx="76190" cy="190476"/>
        </a:xfrm>
        <a:prstGeom prst="rect">
          <a:avLst/>
        </a:prstGeom>
      </xdr:spPr>
    </xdr:pic>
    <xdr:clientData/>
  </xdr:twoCellAnchor>
  <xdr:twoCellAnchor editAs="oneCell">
    <xdr:from>
      <xdr:col>22</xdr:col>
      <xdr:colOff>247650</xdr:colOff>
      <xdr:row>2</xdr:row>
      <xdr:rowOff>133350</xdr:rowOff>
    </xdr:from>
    <xdr:to>
      <xdr:col>22</xdr:col>
      <xdr:colOff>323840</xdr:colOff>
      <xdr:row>3</xdr:row>
      <xdr:rowOff>133326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8175" y="514350"/>
          <a:ext cx="76190" cy="190476"/>
        </a:xfrm>
        <a:prstGeom prst="rect">
          <a:avLst/>
        </a:prstGeom>
      </xdr:spPr>
    </xdr:pic>
    <xdr:clientData/>
  </xdr:twoCellAnchor>
  <xdr:twoCellAnchor editAs="oneCell">
    <xdr:from>
      <xdr:col>34</xdr:col>
      <xdr:colOff>257175</xdr:colOff>
      <xdr:row>2</xdr:row>
      <xdr:rowOff>133350</xdr:rowOff>
    </xdr:from>
    <xdr:to>
      <xdr:col>34</xdr:col>
      <xdr:colOff>333365</xdr:colOff>
      <xdr:row>3</xdr:row>
      <xdr:rowOff>133326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6975" y="514350"/>
          <a:ext cx="76190" cy="190476"/>
        </a:xfrm>
        <a:prstGeom prst="rect">
          <a:avLst/>
        </a:prstGeom>
      </xdr:spPr>
    </xdr:pic>
    <xdr:clientData/>
  </xdr:twoCellAnchor>
  <xdr:twoCellAnchor editAs="oneCell">
    <xdr:from>
      <xdr:col>42</xdr:col>
      <xdr:colOff>85725</xdr:colOff>
      <xdr:row>2</xdr:row>
      <xdr:rowOff>123825</xdr:rowOff>
    </xdr:from>
    <xdr:to>
      <xdr:col>42</xdr:col>
      <xdr:colOff>161915</xdr:colOff>
      <xdr:row>3</xdr:row>
      <xdr:rowOff>123801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11725" y="504825"/>
          <a:ext cx="76190" cy="1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</xdr:row>
      <xdr:rowOff>57150</xdr:rowOff>
    </xdr:from>
    <xdr:to>
      <xdr:col>4</xdr:col>
      <xdr:colOff>161813</xdr:colOff>
      <xdr:row>3</xdr:row>
      <xdr:rowOff>57110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219075"/>
          <a:ext cx="895238" cy="32381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6</xdr:row>
      <xdr:rowOff>28575</xdr:rowOff>
    </xdr:to>
    <xdr:sp macro="" textlink="">
      <xdr:nvSpPr>
        <xdr:cNvPr id="3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390525</xdr:colOff>
      <xdr:row>6</xdr:row>
      <xdr:rowOff>28575</xdr:rowOff>
    </xdr:to>
    <xdr:sp macro="" textlink="">
      <xdr:nvSpPr>
        <xdr:cNvPr id="4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6</xdr:row>
      <xdr:rowOff>28575</xdr:rowOff>
    </xdr:to>
    <xdr:sp macro="" textlink="">
      <xdr:nvSpPr>
        <xdr:cNvPr id="5" name="AutoShape 1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390525</xdr:colOff>
      <xdr:row>6</xdr:row>
      <xdr:rowOff>28575</xdr:rowOff>
    </xdr:to>
    <xdr:sp macro="" textlink="">
      <xdr:nvSpPr>
        <xdr:cNvPr id="6" name="AutoShape 2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590550</xdr:colOff>
      <xdr:row>6</xdr:row>
      <xdr:rowOff>28575</xdr:rowOff>
    </xdr:to>
    <xdr:sp macro="" textlink="">
      <xdr:nvSpPr>
        <xdr:cNvPr id="7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5</xdr:row>
      <xdr:rowOff>0</xdr:rowOff>
    </xdr:from>
    <xdr:to>
      <xdr:col>4</xdr:col>
      <xdr:colOff>28575</xdr:colOff>
      <xdr:row>6</xdr:row>
      <xdr:rowOff>28575</xdr:rowOff>
    </xdr:to>
    <xdr:sp macro="" textlink="">
      <xdr:nvSpPr>
        <xdr:cNvPr id="8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6</xdr:row>
      <xdr:rowOff>57150</xdr:rowOff>
    </xdr:to>
    <xdr:sp macro="" textlink="">
      <xdr:nvSpPr>
        <xdr:cNvPr id="9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390525</xdr:colOff>
      <xdr:row>6</xdr:row>
      <xdr:rowOff>57150</xdr:rowOff>
    </xdr:to>
    <xdr:sp macro="" textlink="">
      <xdr:nvSpPr>
        <xdr:cNvPr id="10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6</xdr:row>
      <xdr:rowOff>57150</xdr:rowOff>
    </xdr:to>
    <xdr:sp macro="" textlink="">
      <xdr:nvSpPr>
        <xdr:cNvPr id="11" name="AutoShape 1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390525</xdr:colOff>
      <xdr:row>6</xdr:row>
      <xdr:rowOff>57150</xdr:rowOff>
    </xdr:to>
    <xdr:sp macro="" textlink="">
      <xdr:nvSpPr>
        <xdr:cNvPr id="12" name="AutoShape 2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590550</xdr:colOff>
      <xdr:row>6</xdr:row>
      <xdr:rowOff>57150</xdr:rowOff>
    </xdr:to>
    <xdr:sp macro="" textlink="">
      <xdr:nvSpPr>
        <xdr:cNvPr id="13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5</xdr:row>
      <xdr:rowOff>0</xdr:rowOff>
    </xdr:from>
    <xdr:to>
      <xdr:col>4</xdr:col>
      <xdr:colOff>28575</xdr:colOff>
      <xdr:row>6</xdr:row>
      <xdr:rowOff>57150</xdr:rowOff>
    </xdr:to>
    <xdr:sp macro="" textlink="">
      <xdr:nvSpPr>
        <xdr:cNvPr id="14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6</xdr:row>
      <xdr:rowOff>57150</xdr:rowOff>
    </xdr:to>
    <xdr:sp macro="" textlink="">
      <xdr:nvSpPr>
        <xdr:cNvPr id="15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390525</xdr:colOff>
      <xdr:row>6</xdr:row>
      <xdr:rowOff>57150</xdr:rowOff>
    </xdr:to>
    <xdr:sp macro="" textlink="">
      <xdr:nvSpPr>
        <xdr:cNvPr id="16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6</xdr:row>
      <xdr:rowOff>57150</xdr:rowOff>
    </xdr:to>
    <xdr:sp macro="" textlink="">
      <xdr:nvSpPr>
        <xdr:cNvPr id="17" name="AutoShape 1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390525</xdr:colOff>
      <xdr:row>6</xdr:row>
      <xdr:rowOff>57150</xdr:rowOff>
    </xdr:to>
    <xdr:sp macro="" textlink="">
      <xdr:nvSpPr>
        <xdr:cNvPr id="18" name="AutoShape 2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590550</xdr:colOff>
      <xdr:row>6</xdr:row>
      <xdr:rowOff>57150</xdr:rowOff>
    </xdr:to>
    <xdr:sp macro="" textlink="">
      <xdr:nvSpPr>
        <xdr:cNvPr id="19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5</xdr:row>
      <xdr:rowOff>0</xdr:rowOff>
    </xdr:from>
    <xdr:to>
      <xdr:col>4</xdr:col>
      <xdr:colOff>28575</xdr:colOff>
      <xdr:row>6</xdr:row>
      <xdr:rowOff>57150</xdr:rowOff>
    </xdr:to>
    <xdr:sp macro="" textlink="">
      <xdr:nvSpPr>
        <xdr:cNvPr id="20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26056</xdr:colOff>
      <xdr:row>5</xdr:row>
      <xdr:rowOff>19010</xdr:rowOff>
    </xdr:from>
    <xdr:to>
      <xdr:col>3</xdr:col>
      <xdr:colOff>183494</xdr:colOff>
      <xdr:row>6</xdr:row>
      <xdr:rowOff>38139</xdr:rowOff>
    </xdr:to>
    <xdr:sp macro="" textlink="">
      <xdr:nvSpPr>
        <xdr:cNvPr id="21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473856" y="828635"/>
          <a:ext cx="157438" cy="18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390525</xdr:colOff>
      <xdr:row>6</xdr:row>
      <xdr:rowOff>57150</xdr:rowOff>
    </xdr:to>
    <xdr:sp macro="" textlink="">
      <xdr:nvSpPr>
        <xdr:cNvPr id="22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590550</xdr:colOff>
      <xdr:row>6</xdr:row>
      <xdr:rowOff>57150</xdr:rowOff>
    </xdr:to>
    <xdr:sp macro="" textlink="">
      <xdr:nvSpPr>
        <xdr:cNvPr id="23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600075</xdr:colOff>
      <xdr:row>5</xdr:row>
      <xdr:rowOff>0</xdr:rowOff>
    </xdr:from>
    <xdr:to>
      <xdr:col>3</xdr:col>
      <xdr:colOff>190500</xdr:colOff>
      <xdr:row>6</xdr:row>
      <xdr:rowOff>57150</xdr:rowOff>
    </xdr:to>
    <xdr:sp macro="" textlink="">
      <xdr:nvSpPr>
        <xdr:cNvPr id="24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6</xdr:row>
      <xdr:rowOff>28575</xdr:rowOff>
    </xdr:to>
    <xdr:sp macro="" textlink="">
      <xdr:nvSpPr>
        <xdr:cNvPr id="25" name="AutoShape 5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390525</xdr:colOff>
      <xdr:row>6</xdr:row>
      <xdr:rowOff>28575</xdr:rowOff>
    </xdr:to>
    <xdr:sp macro="" textlink="">
      <xdr:nvSpPr>
        <xdr:cNvPr id="26" name="AutoShape 6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590550</xdr:colOff>
      <xdr:row>6</xdr:row>
      <xdr:rowOff>28575</xdr:rowOff>
    </xdr:to>
    <xdr:sp macro="" textlink="">
      <xdr:nvSpPr>
        <xdr:cNvPr id="27" name="AutoShape 7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5</xdr:row>
      <xdr:rowOff>0</xdr:rowOff>
    </xdr:from>
    <xdr:to>
      <xdr:col>4</xdr:col>
      <xdr:colOff>28575</xdr:colOff>
      <xdr:row>6</xdr:row>
      <xdr:rowOff>28575</xdr:rowOff>
    </xdr:to>
    <xdr:sp macro="" textlink="">
      <xdr:nvSpPr>
        <xdr:cNvPr id="28" name="AutoShape 8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6</xdr:row>
      <xdr:rowOff>28575</xdr:rowOff>
    </xdr:to>
    <xdr:sp macro="" textlink="">
      <xdr:nvSpPr>
        <xdr:cNvPr id="29" name="AutoShape 9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390525</xdr:colOff>
      <xdr:row>6</xdr:row>
      <xdr:rowOff>28575</xdr:rowOff>
    </xdr:to>
    <xdr:sp macro="" textlink="">
      <xdr:nvSpPr>
        <xdr:cNvPr id="30" name="AutoShape 10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5</xdr:row>
      <xdr:rowOff>0</xdr:rowOff>
    </xdr:from>
    <xdr:to>
      <xdr:col>3</xdr:col>
      <xdr:colOff>590550</xdr:colOff>
      <xdr:row>6</xdr:row>
      <xdr:rowOff>28575</xdr:rowOff>
    </xdr:to>
    <xdr:sp macro="" textlink="">
      <xdr:nvSpPr>
        <xdr:cNvPr id="31" name="AutoShape 11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5</xdr:row>
      <xdr:rowOff>0</xdr:rowOff>
    </xdr:from>
    <xdr:to>
      <xdr:col>4</xdr:col>
      <xdr:colOff>28575</xdr:colOff>
      <xdr:row>6</xdr:row>
      <xdr:rowOff>28575</xdr:rowOff>
    </xdr:to>
    <xdr:sp macro="" textlink="">
      <xdr:nvSpPr>
        <xdr:cNvPr id="32" name="AutoShape 12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26056</xdr:colOff>
      <xdr:row>4</xdr:row>
      <xdr:rowOff>19010</xdr:rowOff>
    </xdr:from>
    <xdr:to>
      <xdr:col>3</xdr:col>
      <xdr:colOff>183494</xdr:colOff>
      <xdr:row>5</xdr:row>
      <xdr:rowOff>85764</xdr:rowOff>
    </xdr:to>
    <xdr:sp macro="" textlink="">
      <xdr:nvSpPr>
        <xdr:cNvPr id="33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7922281" y="1038185"/>
          <a:ext cx="157438" cy="219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104775</xdr:rowOff>
    </xdr:to>
    <xdr:sp macro="" textlink="">
      <xdr:nvSpPr>
        <xdr:cNvPr id="34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8096250" y="1019175"/>
          <a:ext cx="190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104775</xdr:rowOff>
    </xdr:to>
    <xdr:sp macro="" textlink="">
      <xdr:nvSpPr>
        <xdr:cNvPr id="35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296275" y="1019175"/>
          <a:ext cx="190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600075</xdr:colOff>
      <xdr:row>4</xdr:row>
      <xdr:rowOff>0</xdr:rowOff>
    </xdr:from>
    <xdr:to>
      <xdr:col>3</xdr:col>
      <xdr:colOff>190500</xdr:colOff>
      <xdr:row>5</xdr:row>
      <xdr:rowOff>104775</xdr:rowOff>
    </xdr:to>
    <xdr:sp macro="" textlink="">
      <xdr:nvSpPr>
        <xdr:cNvPr id="36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7896225" y="1019175"/>
          <a:ext cx="190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76200</xdr:rowOff>
    </xdr:to>
    <xdr:sp macro="" textlink="">
      <xdr:nvSpPr>
        <xdr:cNvPr id="37" name="AutoShape 5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789622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76200</xdr:rowOff>
    </xdr:to>
    <xdr:sp macro="" textlink="">
      <xdr:nvSpPr>
        <xdr:cNvPr id="38" name="AutoShape 6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09625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76200</xdr:rowOff>
    </xdr:to>
    <xdr:sp macro="" textlink="">
      <xdr:nvSpPr>
        <xdr:cNvPr id="39" name="AutoShape 7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29627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4</xdr:row>
      <xdr:rowOff>0</xdr:rowOff>
    </xdr:from>
    <xdr:to>
      <xdr:col>4</xdr:col>
      <xdr:colOff>28575</xdr:colOff>
      <xdr:row>5</xdr:row>
      <xdr:rowOff>76200</xdr:rowOff>
    </xdr:to>
    <xdr:sp macro="" textlink="">
      <xdr:nvSpPr>
        <xdr:cNvPr id="40" name="AutoShape 8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49630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76200</xdr:rowOff>
    </xdr:to>
    <xdr:sp macro="" textlink="">
      <xdr:nvSpPr>
        <xdr:cNvPr id="41" name="AutoShape 9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789622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76200</xdr:rowOff>
    </xdr:to>
    <xdr:sp macro="" textlink="">
      <xdr:nvSpPr>
        <xdr:cNvPr id="42" name="AutoShape 10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09625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76200</xdr:rowOff>
    </xdr:to>
    <xdr:sp macro="" textlink="">
      <xdr:nvSpPr>
        <xdr:cNvPr id="43" name="AutoShape 11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29627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4</xdr:row>
      <xdr:rowOff>0</xdr:rowOff>
    </xdr:from>
    <xdr:to>
      <xdr:col>4</xdr:col>
      <xdr:colOff>28575</xdr:colOff>
      <xdr:row>5</xdr:row>
      <xdr:rowOff>76200</xdr:rowOff>
    </xdr:to>
    <xdr:sp macro="" textlink="">
      <xdr:nvSpPr>
        <xdr:cNvPr id="44" name="AutoShape 12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49630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38100</xdr:rowOff>
    </xdr:to>
    <xdr:sp macro="" textlink="">
      <xdr:nvSpPr>
        <xdr:cNvPr id="45" name="AutoShape 1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7896225" y="10191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38100</xdr:rowOff>
    </xdr:to>
    <xdr:sp macro="" textlink="">
      <xdr:nvSpPr>
        <xdr:cNvPr id="46" name="AutoShape 2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096250" y="10191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38100</xdr:rowOff>
    </xdr:to>
    <xdr:sp macro="" textlink="">
      <xdr:nvSpPr>
        <xdr:cNvPr id="47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296275" y="10191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4</xdr:row>
      <xdr:rowOff>0</xdr:rowOff>
    </xdr:from>
    <xdr:to>
      <xdr:col>4</xdr:col>
      <xdr:colOff>28575</xdr:colOff>
      <xdr:row>5</xdr:row>
      <xdr:rowOff>38100</xdr:rowOff>
    </xdr:to>
    <xdr:sp macro="" textlink="">
      <xdr:nvSpPr>
        <xdr:cNvPr id="48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496300" y="10191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Calcu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Laboratorio\Taller%20(NAS)\T-Programaci&#243;n\Excel\Calculo%20Estad&#237;stico\Calculos%20en%20Excel%20_M\+%20Inferencia%201%20proporcion_20181117_por_lo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b\T-Programaci&#243;n\Excel\Calculo%20Estad&#237;stico\Digibug\Versiones_M\Test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b\T-Programaci&#243;n\Excel\Calculo%20Estad&#237;stico\Calculos%20en%20Excel%20_M\+%20Inferencia%201%20proporcion_201906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b\T-Programaci&#243;n\Excel\Calculo%20Estad&#237;stico\Calculos%20en%20Excel%20_M\+%20Inferencia%201%20media%20VANormal_201611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orrador"/>
      <sheetName val="Descriptiva"/>
      <sheetName val="Interpolación"/>
      <sheetName val="IC-medias"/>
      <sheetName val="IC- 1 proporción"/>
      <sheetName val="IC-Poisson"/>
      <sheetName val="Test 1 proporción"/>
      <sheetName val="Test homg. 2 Poisson"/>
      <sheetName val="2 proporciones indeps"/>
      <sheetName val="Tabla 2x2"/>
      <sheetName val="Tabla 2x2 (2)"/>
      <sheetName val="tendencia proporciones"/>
      <sheetName val="tendencia proporciones (2)"/>
      <sheetName val="McNemar"/>
      <sheetName val="Acuerdo 2x2 asintotico"/>
      <sheetName val="Test diagnostico binario"/>
      <sheetName val="Equivalencia de proporciones"/>
      <sheetName val="Test 1 media (con frecs)"/>
      <sheetName val="Test Student-Welch"/>
      <sheetName val="Test Student apareadas"/>
      <sheetName val="Regresión"/>
      <sheetName val="Correlacion y tam muestra"/>
      <sheetName val="Simula muestras apareadas"/>
      <sheetName val="Test Wilcoxon m. apareadas"/>
      <sheetName val="D'Agostino"/>
      <sheetName val="Simula Caso unico"/>
      <sheetName val="Simula normal"/>
      <sheetName val="Simula Poisson"/>
      <sheetName val="Simula ANOVA1"/>
      <sheetName val="Datos ANOVA1"/>
      <sheetName val="Hoja1"/>
      <sheetName val="D'Agostino (bk-con mac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>
            <v>535</v>
          </cell>
        </row>
        <row r="9">
          <cell r="C9">
            <v>327</v>
          </cell>
        </row>
        <row r="11">
          <cell r="C11">
            <v>1.959963984540054</v>
          </cell>
        </row>
        <row r="15">
          <cell r="C15">
            <v>0.61121495327102804</v>
          </cell>
        </row>
        <row r="16">
          <cell r="C16">
            <v>0.38878504672897196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5">
          <cell r="C5">
            <v>148</v>
          </cell>
          <cell r="D5">
            <v>77</v>
          </cell>
          <cell r="E5">
            <v>225</v>
          </cell>
        </row>
        <row r="6">
          <cell r="C6">
            <v>115</v>
          </cell>
          <cell r="D6">
            <v>52</v>
          </cell>
          <cell r="E6">
            <v>167</v>
          </cell>
        </row>
        <row r="7">
          <cell r="C7">
            <v>263</v>
          </cell>
          <cell r="D7">
            <v>129</v>
          </cell>
        </row>
        <row r="19">
          <cell r="D19">
            <v>0.1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_1_Proporcion"/>
      <sheetName val="MH0l"/>
      <sheetName val="Tabla ejercicios"/>
      <sheetName val="Banco de enunciados"/>
      <sheetName val="Datos"/>
      <sheetName val="Referencias"/>
    </sheetNames>
    <sheetDataSet>
      <sheetData sheetId="0">
        <row r="26">
          <cell r="G26" t="str">
            <v>d</v>
          </cell>
        </row>
      </sheetData>
      <sheetData sheetId="1">
        <row r="8">
          <cell r="E8">
            <v>1941415</v>
          </cell>
        </row>
        <row r="9">
          <cell r="E9">
            <v>18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1 muestra"/>
      <sheetName val="2 muestras independientes"/>
      <sheetName val="RMI"/>
      <sheetName val="!0"/>
      <sheetName val="2 muestras relacionadas"/>
      <sheetName val="CC"/>
      <sheetName val="MH0ll"/>
      <sheetName val="RMA"/>
      <sheetName val="!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K2" t="str">
            <v>±</v>
          </cell>
        </row>
      </sheetData>
      <sheetData sheetId="8">
        <row r="30">
          <cell r="C30" t="str">
            <v>±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Inf_1_Proporcion"/>
      <sheetName val="MH0l"/>
      <sheetName val="Tabla ejercicios"/>
      <sheetName val="Banco de enunciados"/>
      <sheetName val="Lotes"/>
      <sheetName val="Inferencias"/>
      <sheetName val="CC"/>
    </sheetNames>
    <sheetDataSet>
      <sheetData sheetId="0" refreshError="1"/>
      <sheetData sheetId="1"/>
      <sheetData sheetId="2">
        <row r="8">
          <cell r="E8">
            <v>84</v>
          </cell>
        </row>
        <row r="9">
          <cell r="E9">
            <v>10</v>
          </cell>
        </row>
        <row r="13">
          <cell r="E13">
            <v>1.9599639845400536</v>
          </cell>
        </row>
        <row r="18">
          <cell r="E18">
            <v>0.11904761904761904</v>
          </cell>
        </row>
        <row r="19">
          <cell r="E19">
            <v>0.88095238095238093</v>
          </cell>
        </row>
        <row r="52">
          <cell r="E52">
            <v>0.2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_1_media"/>
      <sheetName val="MH0ll"/>
      <sheetName val="Simulador"/>
      <sheetName val="Examen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gr.es/~pfemia/apps/Descrip" TargetMode="External"/><Relationship Id="rId2" Type="http://schemas.openxmlformats.org/officeDocument/2006/relationships/hyperlink" Target="https://www.ugr.es/~pfemia/apps/Madm" TargetMode="External"/><Relationship Id="rId1" Type="http://schemas.openxmlformats.org/officeDocument/2006/relationships/hyperlink" Target="mailto:pfemia@ugr.e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workbookViewId="0">
      <selection activeCell="D10" sqref="D10"/>
    </sheetView>
  </sheetViews>
  <sheetFormatPr baseColWidth="10" defaultRowHeight="12.75"/>
  <cols>
    <col min="1" max="1" width="2.140625" style="89" customWidth="1"/>
    <col min="2" max="3" width="11.42578125" style="89"/>
    <col min="4" max="4" width="8.85546875" style="89" customWidth="1"/>
    <col min="5" max="5" width="11.42578125" style="89"/>
    <col min="6" max="6" width="1.5703125" style="89" customWidth="1"/>
    <col min="7" max="12" width="11.42578125" style="89"/>
    <col min="13" max="13" width="3" style="89" customWidth="1"/>
    <col min="14" max="16384" width="11.42578125" style="89"/>
  </cols>
  <sheetData>
    <row r="1" spans="1:19" ht="23.25" customHeight="1">
      <c r="A1" s="83"/>
      <c r="B1" s="168" t="s">
        <v>69</v>
      </c>
      <c r="C1" s="168"/>
      <c r="D1" s="168"/>
      <c r="E1" s="84" t="s">
        <v>120</v>
      </c>
      <c r="F1" s="84"/>
      <c r="G1" s="85"/>
      <c r="H1" s="85"/>
      <c r="I1" s="85"/>
      <c r="J1" s="85"/>
      <c r="K1" s="85"/>
      <c r="L1" s="85"/>
      <c r="M1" s="85"/>
      <c r="N1" s="86"/>
      <c r="O1" s="86"/>
      <c r="P1" s="86"/>
      <c r="Q1" s="86"/>
      <c r="R1" s="87"/>
      <c r="S1" s="88"/>
    </row>
    <row r="2" spans="1:19" ht="23.25" customHeight="1">
      <c r="A2" s="90"/>
      <c r="B2" s="91" t="s">
        <v>121</v>
      </c>
      <c r="C2" s="92"/>
      <c r="D2" s="93"/>
      <c r="E2" s="93"/>
      <c r="F2" s="93"/>
      <c r="G2" s="93"/>
      <c r="H2" s="93"/>
      <c r="I2" s="93"/>
      <c r="J2" s="93"/>
      <c r="K2" s="93"/>
      <c r="L2" s="93"/>
      <c r="M2" s="93"/>
      <c r="N2" s="92"/>
      <c r="O2" s="92"/>
      <c r="P2" s="92"/>
      <c r="Q2" s="92"/>
      <c r="R2" s="94"/>
      <c r="S2" s="95"/>
    </row>
    <row r="3" spans="1:19" ht="22.5" customHeight="1">
      <c r="A3" s="96"/>
      <c r="B3" s="97" t="s">
        <v>70</v>
      </c>
      <c r="C3" s="98"/>
      <c r="D3" s="99" t="s">
        <v>71</v>
      </c>
      <c r="E3" s="98"/>
      <c r="F3" s="100"/>
      <c r="G3" s="101" t="s">
        <v>72</v>
      </c>
      <c r="H3" s="102"/>
      <c r="I3" s="169" t="s">
        <v>73</v>
      </c>
      <c r="J3" s="169"/>
      <c r="K3" s="169"/>
      <c r="L3" s="170"/>
      <c r="M3" s="103"/>
      <c r="N3" s="104"/>
      <c r="O3" s="155"/>
      <c r="P3" s="104"/>
      <c r="Q3" s="104"/>
      <c r="R3" s="105"/>
      <c r="S3" s="106"/>
    </row>
    <row r="4" spans="1:19" ht="11.25" customHeight="1">
      <c r="A4" s="107"/>
      <c r="B4" s="108" t="s">
        <v>74</v>
      </c>
      <c r="C4" s="108"/>
      <c r="D4" s="108"/>
      <c r="E4" s="108"/>
      <c r="F4" s="109"/>
      <c r="G4" s="171" t="s">
        <v>124</v>
      </c>
      <c r="H4" s="171"/>
      <c r="I4" s="171"/>
      <c r="J4" s="171"/>
      <c r="K4" s="171"/>
      <c r="L4" s="171"/>
      <c r="M4" s="110"/>
      <c r="N4" s="111"/>
      <c r="O4" s="111"/>
      <c r="P4" s="111"/>
      <c r="Q4" s="111"/>
      <c r="R4" s="112"/>
      <c r="S4" s="88"/>
    </row>
    <row r="5" spans="1:19" ht="15.75" customHeight="1">
      <c r="A5" s="107"/>
      <c r="B5" s="108" t="s">
        <v>75</v>
      </c>
      <c r="C5" s="108"/>
      <c r="D5" s="108"/>
      <c r="E5" s="108"/>
      <c r="F5" s="109"/>
      <c r="G5" s="172" t="str">
        <f>C25</f>
        <v>https://www.ugr.es/~pfemia/apps/Madm</v>
      </c>
      <c r="H5" s="172"/>
      <c r="I5" s="172"/>
      <c r="J5" s="172"/>
      <c r="K5" s="172"/>
      <c r="L5" s="172"/>
      <c r="M5" s="113"/>
      <c r="N5" s="164" t="s">
        <v>123</v>
      </c>
      <c r="O5" s="164"/>
      <c r="P5" s="164"/>
      <c r="Q5" s="164"/>
      <c r="R5" s="165"/>
      <c r="S5" s="88"/>
    </row>
    <row r="6" spans="1:19" ht="15">
      <c r="A6" s="114"/>
      <c r="B6" s="115" t="s">
        <v>76</v>
      </c>
      <c r="C6" s="115"/>
      <c r="D6" s="115"/>
      <c r="E6" s="115"/>
      <c r="F6" s="116"/>
      <c r="G6" s="115"/>
      <c r="H6" s="115"/>
      <c r="I6" s="115"/>
      <c r="J6" s="115"/>
      <c r="K6" s="115"/>
      <c r="L6" s="115"/>
      <c r="M6" s="117"/>
      <c r="N6" s="166"/>
      <c r="O6" s="166"/>
      <c r="P6" s="166"/>
      <c r="Q6" s="166"/>
      <c r="R6" s="167"/>
      <c r="S6" s="88"/>
    </row>
    <row r="8" spans="1:19" ht="15">
      <c r="A8" s="118" t="s">
        <v>77</v>
      </c>
      <c r="B8" s="119"/>
    </row>
    <row r="9" spans="1:19" ht="15">
      <c r="A9" s="120" t="s">
        <v>78</v>
      </c>
      <c r="B9" s="119" t="s">
        <v>125</v>
      </c>
    </row>
    <row r="10" spans="1:19">
      <c r="B10" s="89" t="s">
        <v>118</v>
      </c>
    </row>
    <row r="12" spans="1:19" ht="15">
      <c r="B12" s="134" t="s">
        <v>110</v>
      </c>
      <c r="C12" s="89" t="s">
        <v>119</v>
      </c>
    </row>
    <row r="14" spans="1:19" ht="15">
      <c r="B14" s="134" t="s">
        <v>111</v>
      </c>
      <c r="C14" s="89" t="s">
        <v>112</v>
      </c>
    </row>
    <row r="15" spans="1:19" ht="15">
      <c r="B15" s="122"/>
      <c r="C15" s="123"/>
      <c r="D15" s="122"/>
      <c r="E15" s="122"/>
      <c r="F15" s="122"/>
      <c r="G15" s="122"/>
    </row>
    <row r="16" spans="1:19" ht="15">
      <c r="A16" s="121" t="s">
        <v>79</v>
      </c>
      <c r="B16" s="125"/>
      <c r="C16" s="122"/>
      <c r="D16" s="122"/>
      <c r="E16" s="122"/>
      <c r="F16" s="122"/>
      <c r="G16" s="122"/>
    </row>
    <row r="17" spans="1:7" ht="15">
      <c r="A17" s="154" t="s">
        <v>59</v>
      </c>
      <c r="B17" s="125" t="s">
        <v>113</v>
      </c>
      <c r="C17" s="122"/>
      <c r="D17" s="122"/>
      <c r="E17" s="122"/>
      <c r="F17" s="122"/>
      <c r="G17" s="122"/>
    </row>
    <row r="18" spans="1:7" ht="15">
      <c r="A18" s="124"/>
      <c r="B18" s="126" t="s">
        <v>114</v>
      </c>
      <c r="C18" s="122"/>
      <c r="D18" s="122"/>
      <c r="E18" s="122"/>
      <c r="F18" s="122"/>
      <c r="G18" s="122"/>
    </row>
    <row r="19" spans="1:7" ht="15">
      <c r="A19" s="127"/>
      <c r="B19" s="125" t="s">
        <v>115</v>
      </c>
      <c r="C19" s="122"/>
      <c r="D19" s="122"/>
      <c r="E19" s="122"/>
      <c r="F19" s="122"/>
      <c r="G19" s="122"/>
    </row>
    <row r="20" spans="1:7" ht="15">
      <c r="A20" s="122"/>
      <c r="B20" s="122"/>
      <c r="C20" s="122"/>
      <c r="D20" s="122"/>
      <c r="E20" s="122"/>
      <c r="F20" s="122"/>
      <c r="G20" s="122"/>
    </row>
    <row r="21" spans="1:7" ht="15">
      <c r="A21" s="118" t="s">
        <v>80</v>
      </c>
      <c r="B21" s="119"/>
      <c r="C21" s="119"/>
      <c r="D21" s="119"/>
      <c r="E21" s="119"/>
      <c r="F21" s="119"/>
      <c r="G21" s="122"/>
    </row>
    <row r="22" spans="1:7" ht="15">
      <c r="A22" s="119"/>
      <c r="B22" s="122" t="s">
        <v>81</v>
      </c>
      <c r="C22" s="122" t="s">
        <v>82</v>
      </c>
      <c r="D22" s="122"/>
      <c r="E22" s="122"/>
      <c r="F22" s="122"/>
      <c r="G22" s="122"/>
    </row>
    <row r="23" spans="1:7" ht="15">
      <c r="A23" s="119"/>
      <c r="B23" s="128" t="s">
        <v>83</v>
      </c>
      <c r="C23" s="119" t="s">
        <v>109</v>
      </c>
      <c r="D23" s="119"/>
      <c r="E23" s="119"/>
      <c r="F23" s="119"/>
      <c r="G23" s="122"/>
    </row>
    <row r="24" spans="1:7" ht="15">
      <c r="A24" s="119"/>
      <c r="B24" s="119" t="s">
        <v>84</v>
      </c>
      <c r="C24" s="129">
        <v>2021</v>
      </c>
      <c r="D24" s="119"/>
      <c r="E24" s="119"/>
      <c r="F24" s="119"/>
      <c r="G24" s="122"/>
    </row>
    <row r="25" spans="1:7" ht="15">
      <c r="A25" s="119"/>
      <c r="B25" s="119" t="s">
        <v>85</v>
      </c>
      <c r="C25" s="162" t="s">
        <v>122</v>
      </c>
      <c r="D25" s="163"/>
      <c r="E25" s="163"/>
      <c r="F25" s="163"/>
      <c r="G25" s="163"/>
    </row>
    <row r="26" spans="1:7" ht="15">
      <c r="A26" s="122"/>
      <c r="B26" s="122"/>
      <c r="C26" s="122"/>
      <c r="D26" s="122"/>
      <c r="E26" s="122"/>
      <c r="F26" s="122"/>
      <c r="G26" s="122"/>
    </row>
  </sheetData>
  <sheetProtection algorithmName="SHA-512" hashValue="TgI6Y+wZbUDyXd0PFaql/n5fsehWe1ggLMr/maHxlMAJCs7qdNAFp0JwxypyUO8jnyhn2N1Kd12sVmcbqE7eDw==" saltValue="8Ol5V1XyCbU2A0plnrbYwQ==" spinCount="100000" sheet="1" objects="1" scenarios="1"/>
  <mergeCells count="6">
    <mergeCell ref="C25:G25"/>
    <mergeCell ref="N5:R6"/>
    <mergeCell ref="B1:D1"/>
    <mergeCell ref="I3:L3"/>
    <mergeCell ref="G4:L4"/>
    <mergeCell ref="G5:L5"/>
  </mergeCells>
  <hyperlinks>
    <hyperlink ref="D3" r:id="rId1"/>
    <hyperlink ref="C25" r:id="rId2"/>
    <hyperlink ref="C25:G25" r:id="rId3" display="https://www.ugr.es/~pfemia/apps/Descrip"/>
    <hyperlink ref="B12" location="'MA-Medias'!A1" display="MA-Medias"/>
    <hyperlink ref="B14" location="CC!A1" display="cc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1"/>
  <sheetViews>
    <sheetView showGridLines="0" workbookViewId="0">
      <pane xSplit="9" ySplit="7" topLeftCell="M8" activePane="bottomRight" state="frozen"/>
      <selection pane="topRight" activeCell="L1" sqref="L1"/>
      <selection pane="bottomLeft" activeCell="A5" sqref="A5"/>
      <selection pane="bottomRight" activeCell="O25" sqref="O25"/>
    </sheetView>
  </sheetViews>
  <sheetFormatPr baseColWidth="10" defaultColWidth="9.140625" defaultRowHeight="15" customHeight="1"/>
  <cols>
    <col min="1" max="1" width="1.28515625" style="60" customWidth="1"/>
    <col min="2" max="2" width="8" customWidth="1"/>
    <col min="3" max="3" width="4.42578125" customWidth="1"/>
    <col min="4" max="4" width="7.42578125" customWidth="1"/>
    <col min="5" max="5" width="4.85546875" customWidth="1"/>
    <col min="6" max="6" width="5" customWidth="1"/>
    <col min="7" max="7" width="7.42578125" customWidth="1"/>
    <col min="8" max="8" width="5.140625" customWidth="1"/>
    <col min="9" max="9" width="0.5703125" style="19" hidden="1" customWidth="1"/>
    <col min="10" max="10" width="0.42578125" customWidth="1"/>
    <col min="11" max="11" width="7.140625" customWidth="1"/>
    <col min="12" max="12" width="6.7109375" customWidth="1"/>
    <col min="13" max="13" width="7.140625" customWidth="1"/>
    <col min="14" max="14" width="5.5703125" customWidth="1"/>
    <col min="15" max="15" width="7.28515625" customWidth="1"/>
    <col min="16" max="16" width="7.42578125" customWidth="1"/>
    <col min="17" max="17" width="0.85546875" style="143" customWidth="1"/>
    <col min="18" max="19" width="9.140625" customWidth="1"/>
    <col min="20" max="20" width="1.42578125" style="2" customWidth="1"/>
    <col min="21" max="21" width="6.5703125" customWidth="1"/>
    <col min="22" max="22" width="7.7109375" customWidth="1"/>
    <col min="23" max="23" width="8.5703125" customWidth="1"/>
    <col min="24" max="25" width="9.140625" customWidth="1"/>
    <col min="26" max="26" width="1" customWidth="1"/>
    <col min="28" max="28" width="9.140625" customWidth="1"/>
    <col min="30" max="30" width="0.7109375" style="135" customWidth="1"/>
    <col min="31" max="31" width="10.28515625" customWidth="1"/>
    <col min="33" max="33" width="1.5703125" customWidth="1"/>
    <col min="34" max="34" width="7.5703125" customWidth="1"/>
    <col min="35" max="35" width="10.42578125" customWidth="1"/>
    <col min="36" max="36" width="8" customWidth="1"/>
    <col min="37" max="37" width="9.42578125" customWidth="1"/>
    <col min="38" max="38" width="1.28515625" customWidth="1"/>
    <col min="39" max="39" width="10.7109375" customWidth="1"/>
    <col min="40" max="40" width="8" customWidth="1"/>
    <col min="41" max="41" width="8.5703125" customWidth="1"/>
    <col min="42" max="42" width="1.85546875" style="135" customWidth="1"/>
    <col min="43" max="43" width="2.5703125" customWidth="1"/>
    <col min="44" max="44" width="16.140625" customWidth="1"/>
    <col min="45" max="45" width="11.85546875" bestFit="1" customWidth="1"/>
    <col min="47" max="47" width="11.42578125" customWidth="1"/>
    <col min="49" max="49" width="9.42578125" customWidth="1"/>
    <col min="50" max="50" width="1.28515625" customWidth="1"/>
    <col min="51" max="51" width="13" customWidth="1"/>
    <col min="53" max="53" width="0.85546875" customWidth="1"/>
  </cols>
  <sheetData>
    <row r="1" spans="1:54" ht="15" customHeight="1">
      <c r="A1" s="174" t="s">
        <v>67</v>
      </c>
      <c r="B1" s="174"/>
      <c r="C1" s="174"/>
      <c r="D1" s="174"/>
      <c r="E1" s="174"/>
      <c r="F1" s="174"/>
      <c r="G1" s="174"/>
      <c r="H1" s="174"/>
    </row>
    <row r="2" spans="1:54" ht="15" customHeight="1">
      <c r="A2" s="176" t="s">
        <v>65</v>
      </c>
      <c r="B2" s="176"/>
      <c r="C2" s="176"/>
      <c r="D2" s="176" t="s">
        <v>16</v>
      </c>
      <c r="E2" s="176"/>
      <c r="F2" s="176"/>
      <c r="G2" s="175" t="s">
        <v>12</v>
      </c>
      <c r="H2" s="175"/>
    </row>
    <row r="3" spans="1:54" ht="15" customHeight="1">
      <c r="A3" s="177" t="s">
        <v>66</v>
      </c>
      <c r="B3" s="177"/>
      <c r="C3" s="177"/>
      <c r="D3" s="176" t="s">
        <v>17</v>
      </c>
      <c r="E3" s="176"/>
      <c r="F3" s="176"/>
      <c r="G3" s="82"/>
      <c r="H3" s="82"/>
      <c r="AV3" s="180" t="s">
        <v>20</v>
      </c>
      <c r="AW3" s="180"/>
      <c r="AX3" s="41"/>
      <c r="AY3" s="181" t="s">
        <v>26</v>
      </c>
      <c r="AZ3" s="181"/>
    </row>
    <row r="4" spans="1:54" ht="13.5" customHeight="1" thickBot="1">
      <c r="A4" s="173" t="s">
        <v>68</v>
      </c>
      <c r="B4" s="173"/>
      <c r="C4" s="80"/>
      <c r="D4" s="80"/>
      <c r="E4" s="80"/>
      <c r="F4" s="80"/>
      <c r="G4" s="81"/>
      <c r="H4" s="81"/>
      <c r="K4" s="80"/>
      <c r="L4" s="185" t="s">
        <v>66</v>
      </c>
      <c r="M4" s="185"/>
      <c r="N4" s="185"/>
      <c r="O4" s="185"/>
      <c r="P4" s="185"/>
      <c r="R4" s="182" t="s">
        <v>16</v>
      </c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36"/>
      <c r="AE4" s="179" t="s">
        <v>17</v>
      </c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49"/>
      <c r="AQ4" s="80"/>
      <c r="AR4" s="73" t="s">
        <v>12</v>
      </c>
      <c r="AS4" s="74" t="s">
        <v>13</v>
      </c>
      <c r="AT4" s="75" t="s">
        <v>27</v>
      </c>
      <c r="AU4" s="75" t="s">
        <v>34</v>
      </c>
      <c r="AV4" s="76" t="s">
        <v>24</v>
      </c>
      <c r="AW4" s="76" t="s">
        <v>25</v>
      </c>
      <c r="AX4" s="76"/>
      <c r="AY4" s="77" t="s">
        <v>14</v>
      </c>
      <c r="AZ4" s="77" t="s">
        <v>15</v>
      </c>
    </row>
    <row r="5" spans="1:54" ht="15" customHeight="1">
      <c r="A5" s="79"/>
      <c r="B5" s="4" t="s">
        <v>64</v>
      </c>
      <c r="N5" s="78"/>
      <c r="O5" s="78"/>
      <c r="P5" s="78"/>
      <c r="Q5" s="144"/>
      <c r="R5" s="183" t="s">
        <v>21</v>
      </c>
      <c r="S5" s="183"/>
      <c r="T5" s="14"/>
      <c r="U5" s="183" t="s">
        <v>22</v>
      </c>
      <c r="V5" s="183"/>
      <c r="W5" s="183"/>
      <c r="X5" s="183"/>
      <c r="Y5" s="183"/>
      <c r="Z5" s="14"/>
      <c r="AA5" s="183" t="s">
        <v>23</v>
      </c>
      <c r="AB5" s="183"/>
      <c r="AC5" s="183"/>
      <c r="AD5" s="137"/>
      <c r="AE5" s="183" t="s">
        <v>41</v>
      </c>
      <c r="AF5" s="183"/>
      <c r="AG5" s="14"/>
      <c r="AH5" s="183" t="s">
        <v>40</v>
      </c>
      <c r="AI5" s="183"/>
      <c r="AJ5" s="183"/>
      <c r="AK5" s="183"/>
      <c r="AL5" s="14"/>
      <c r="AM5" s="184" t="s">
        <v>50</v>
      </c>
      <c r="AN5" s="184"/>
      <c r="AO5" s="184"/>
      <c r="AP5" s="150"/>
      <c r="AR5" s="10" t="s">
        <v>16</v>
      </c>
      <c r="AS5" s="70">
        <f>AT14/AS14</f>
        <v>0.17894795631857757</v>
      </c>
      <c r="AT5" s="71">
        <f>1/AS14</f>
        <v>7.1708472842258472E-4</v>
      </c>
      <c r="AU5" s="71">
        <f>SQRT(AT5)</f>
        <v>2.6778437751717048E-2</v>
      </c>
      <c r="AV5" s="70">
        <f>AS5-1.96*AU5</f>
        <v>0.12646221832521215</v>
      </c>
      <c r="AW5" s="70">
        <f>AS5+1.96*AU5</f>
        <v>0.23143369431194299</v>
      </c>
      <c r="AX5" s="70"/>
      <c r="AY5" s="70">
        <f>AS5/AU5</f>
        <v>6.6825390628735741</v>
      </c>
      <c r="AZ5" s="72">
        <f>2*(1-NORMSDIST(AY5))</f>
        <v>2.3483659461476236E-11</v>
      </c>
    </row>
    <row r="6" spans="1:54" ht="19.5" customHeight="1">
      <c r="A6"/>
      <c r="B6" s="16" t="s">
        <v>0</v>
      </c>
      <c r="C6" s="178" t="s">
        <v>116</v>
      </c>
      <c r="D6" s="178"/>
      <c r="E6" s="178"/>
      <c r="F6" s="178" t="s">
        <v>117</v>
      </c>
      <c r="G6" s="178"/>
      <c r="H6" s="178"/>
      <c r="K6" s="15" t="s">
        <v>0</v>
      </c>
      <c r="L6" s="45" t="s">
        <v>4</v>
      </c>
      <c r="M6" s="45" t="s">
        <v>53</v>
      </c>
      <c r="N6" s="45" t="s">
        <v>54</v>
      </c>
      <c r="O6" s="45" t="s">
        <v>15</v>
      </c>
      <c r="P6" s="46" t="s">
        <v>55</v>
      </c>
      <c r="Q6" s="145"/>
      <c r="R6" s="44" t="s">
        <v>10</v>
      </c>
      <c r="S6" s="44" t="s">
        <v>45</v>
      </c>
      <c r="T6" s="12"/>
      <c r="U6" s="44" t="s">
        <v>11</v>
      </c>
      <c r="V6" s="44" t="s">
        <v>42</v>
      </c>
      <c r="W6" s="44" t="s">
        <v>51</v>
      </c>
      <c r="X6" s="44" t="s">
        <v>24</v>
      </c>
      <c r="Y6" s="44" t="s">
        <v>25</v>
      </c>
      <c r="Z6" s="12"/>
      <c r="AA6" s="12" t="s">
        <v>37</v>
      </c>
      <c r="AB6" s="12" t="s">
        <v>39</v>
      </c>
      <c r="AC6" s="12" t="s">
        <v>38</v>
      </c>
      <c r="AD6" s="138"/>
      <c r="AE6" s="12" t="s">
        <v>43</v>
      </c>
      <c r="AF6" s="12" t="s">
        <v>44</v>
      </c>
      <c r="AG6" s="12"/>
      <c r="AH6" s="13" t="s">
        <v>46</v>
      </c>
      <c r="AI6" s="13" t="s">
        <v>52</v>
      </c>
      <c r="AJ6" s="12" t="s">
        <v>24</v>
      </c>
      <c r="AK6" s="12" t="s">
        <v>25</v>
      </c>
      <c r="AL6" s="12"/>
      <c r="AM6" s="13" t="s">
        <v>47</v>
      </c>
      <c r="AN6" s="13" t="s">
        <v>48</v>
      </c>
      <c r="AO6" s="13" t="s">
        <v>49</v>
      </c>
      <c r="AP6" s="151"/>
      <c r="AR6" s="11" t="s">
        <v>17</v>
      </c>
      <c r="AS6" s="38">
        <f>AY14/AW14</f>
        <v>0.17908693731889738</v>
      </c>
      <c r="AT6" s="39">
        <f>1/AW14</f>
        <v>1.139165593185855E-3</v>
      </c>
      <c r="AU6" s="39">
        <f>SQRT(AT6)</f>
        <v>3.3751527271900672E-2</v>
      </c>
      <c r="AV6" s="38">
        <f>AS6-1.96*AU6</f>
        <v>0.11293394386597207</v>
      </c>
      <c r="AW6" s="38">
        <f>AS6+1.96*AU6</f>
        <v>0.24523993077182271</v>
      </c>
      <c r="AX6" s="38"/>
      <c r="AY6" s="38">
        <f>AS6/AU6</f>
        <v>5.3060395127065414</v>
      </c>
      <c r="AZ6" s="40">
        <f>2*(1-NORMSDIST(AY6))</f>
        <v>1.1203268268644706E-7</v>
      </c>
      <c r="BA6" s="2"/>
      <c r="BB6" s="2"/>
    </row>
    <row r="7" spans="1:54" ht="15" customHeight="1" thickBot="1">
      <c r="A7"/>
      <c r="B7" s="17"/>
      <c r="C7" s="1" t="s">
        <v>7</v>
      </c>
      <c r="D7" s="1" t="s">
        <v>8</v>
      </c>
      <c r="E7" s="1" t="s">
        <v>9</v>
      </c>
      <c r="F7" s="1" t="s">
        <v>7</v>
      </c>
      <c r="G7" s="1" t="s">
        <v>8</v>
      </c>
      <c r="H7" s="1" t="s">
        <v>9</v>
      </c>
      <c r="K7" s="42" t="s">
        <v>126</v>
      </c>
      <c r="L7" s="47" t="s">
        <v>59</v>
      </c>
      <c r="M7" s="47" t="str">
        <f>L7</f>
        <v>-</v>
      </c>
      <c r="N7" s="47" t="str">
        <f>M7</f>
        <v>-</v>
      </c>
      <c r="O7" s="47" t="str">
        <f>N7</f>
        <v>-</v>
      </c>
      <c r="P7" s="47" t="str">
        <f>O7</f>
        <v>-</v>
      </c>
      <c r="Q7" s="146"/>
      <c r="R7" s="47" t="str">
        <f>P7</f>
        <v>-</v>
      </c>
      <c r="S7" s="47" t="str">
        <f>R7</f>
        <v>-</v>
      </c>
      <c r="T7" s="48"/>
      <c r="U7" s="47" t="str">
        <f>S7</f>
        <v>-</v>
      </c>
      <c r="V7" s="47" t="str">
        <f>U7</f>
        <v>-</v>
      </c>
      <c r="W7" s="47" t="str">
        <f>V7</f>
        <v>-</v>
      </c>
      <c r="X7" s="47" t="str">
        <f>W7</f>
        <v>-</v>
      </c>
      <c r="Y7" s="47" t="str">
        <f>X7</f>
        <v>-</v>
      </c>
      <c r="Z7" s="18"/>
      <c r="AA7" s="28">
        <f>SUM(AA8:AA79)</f>
        <v>1394.5353461922991</v>
      </c>
      <c r="AB7" s="29">
        <f>SUM(AB8:AB79)</f>
        <v>0.99999999999999978</v>
      </c>
      <c r="AC7" s="30">
        <f>SUM(AC8:AD79)</f>
        <v>249.54925021513199</v>
      </c>
      <c r="AD7" s="139"/>
      <c r="AE7" s="31">
        <f>SUM(AE8:AE79)</f>
        <v>162062.84447824559</v>
      </c>
      <c r="AF7" s="31">
        <f>SUM(AF8:AF79)</f>
        <v>62.130941151389948</v>
      </c>
      <c r="AG7" s="32"/>
      <c r="AH7" s="65" t="s">
        <v>59</v>
      </c>
      <c r="AI7" s="65" t="s">
        <v>59</v>
      </c>
      <c r="AJ7" s="65" t="s">
        <v>59</v>
      </c>
      <c r="AK7" s="65" t="s">
        <v>59</v>
      </c>
      <c r="AL7" s="33"/>
      <c r="AM7" s="28">
        <f>SUM(AM8:AM79)</f>
        <v>877.83550168798843</v>
      </c>
      <c r="AN7" s="34">
        <f>AM7/$AM$7</f>
        <v>1</v>
      </c>
      <c r="AO7" s="28">
        <f>SUM(AO8:AO79)</f>
        <v>157.20887146709961</v>
      </c>
      <c r="AP7" s="152"/>
      <c r="AQ7" s="4"/>
      <c r="AR7" s="67" t="s">
        <v>36</v>
      </c>
      <c r="AS7" s="66" t="s">
        <v>59</v>
      </c>
      <c r="AT7" s="66" t="str">
        <f>AS7</f>
        <v>-</v>
      </c>
      <c r="AU7" s="66" t="str">
        <f t="shared" ref="AU7:AW7" si="0">AT7</f>
        <v>-</v>
      </c>
      <c r="AV7" s="66" t="str">
        <f t="shared" si="0"/>
        <v>-</v>
      </c>
      <c r="AW7" s="66" t="str">
        <f t="shared" si="0"/>
        <v>-</v>
      </c>
      <c r="AX7" s="68"/>
      <c r="AY7" s="69">
        <f>-2*AR14</f>
        <v>37.790840311127624</v>
      </c>
      <c r="AZ7" s="69">
        <f>1-_xlfn.CHISQ.DIST(AY7,2*(AT10+1),1)</f>
        <v>3.642069171322837E-2</v>
      </c>
      <c r="BA7" s="2"/>
      <c r="BB7" s="2"/>
    </row>
    <row r="8" spans="1:54" ht="15" customHeight="1">
      <c r="B8" s="58" t="s">
        <v>1</v>
      </c>
      <c r="C8" s="156">
        <v>390</v>
      </c>
      <c r="D8" s="158">
        <v>5.3905000000000003</v>
      </c>
      <c r="E8" s="58">
        <v>1.2737799999999999</v>
      </c>
      <c r="F8" s="156">
        <v>166</v>
      </c>
      <c r="G8" s="158">
        <v>5.1230000000000002</v>
      </c>
      <c r="H8" s="159">
        <v>1.3986700000000001</v>
      </c>
      <c r="I8" s="20">
        <f t="shared" ref="I8:I28" si="1">IF(COUNT(C8:H8)=6,1,0)</f>
        <v>1</v>
      </c>
      <c r="K8" s="161" t="str">
        <f t="shared" ref="K8:K28" si="2">IF($I8,B8,"")</f>
        <v>A</v>
      </c>
      <c r="L8" s="21">
        <f t="shared" ref="L8:L28" si="3">IF($I8,D8-G8,"")</f>
        <v>0.26750000000000007</v>
      </c>
      <c r="M8" s="22">
        <f t="shared" ref="M8:M28" si="4">IF($I8,((C8-1)*E8*E8+(F8-1)*H8*H8)/(C8+F8-2),"")</f>
        <v>1.7219212217619133</v>
      </c>
      <c r="N8" s="22">
        <f t="shared" ref="N8:N28" si="5">IF($I8,ABS(L8)/SQRT(M8*((1/C8)+(1/F8))),"")</f>
        <v>2.1997133920619421</v>
      </c>
      <c r="O8" s="23">
        <f t="shared" ref="O8:O28" si="6">IF($I8,TDIST(N8,C8+F8-2,2),"")</f>
        <v>2.8239489184376024E-2</v>
      </c>
      <c r="P8" s="24">
        <f>IF($I8,LOG(O8),"")</f>
        <v>-1.549143163371409</v>
      </c>
      <c r="Q8" s="147"/>
      <c r="R8" s="23">
        <f>IF($I8,L8/SQRT(M8),"")</f>
        <v>0.20385301876445949</v>
      </c>
      <c r="S8" s="23">
        <f t="shared" ref="S8:S28" si="7">IF($I8,((C8+F8)/(C8*F8))+((R8^2)/(2*(C8+F8))),"")</f>
        <v>8.6255695011369839E-3</v>
      </c>
      <c r="T8" s="43"/>
      <c r="U8" s="23">
        <f t="shared" ref="U8:U28" si="8">IF($I8,1-(3/(4*(C8+F8-2)-1)),"")</f>
        <v>0.9986455981941309</v>
      </c>
      <c r="V8" s="23">
        <f>IF($I8,R8*U8,"")</f>
        <v>0.20357691986771304</v>
      </c>
      <c r="W8" s="23">
        <f>IF($I8,U8*S8*U8,"")</f>
        <v>8.6022203501003713E-3</v>
      </c>
      <c r="X8" s="24">
        <f>IF($I8,V8-1.96*SQRT(W8),"")</f>
        <v>2.1790535072411105E-2</v>
      </c>
      <c r="Y8" s="24">
        <f>IF($I8,V8+1.96*SQRT(W8),"")</f>
        <v>0.38536330466301494</v>
      </c>
      <c r="Z8" s="24"/>
      <c r="AA8" s="23">
        <f>IF($I8,1/W8,"")</f>
        <v>116.24905655762839</v>
      </c>
      <c r="AB8" s="25">
        <f>IF($I8,AA8/$AA$7,"")</f>
        <v>8.3360423151008653E-2</v>
      </c>
      <c r="AC8" s="23">
        <f>IF($I8,AA8*V8,"")</f>
        <v>23.665624871529555</v>
      </c>
      <c r="AD8" s="140"/>
      <c r="AE8" s="22">
        <f>IF($I8,AA8^2,"")</f>
        <v>13513.843150538685</v>
      </c>
      <c r="AF8" s="24">
        <f>IF($I8,AC8*V8,"")</f>
        <v>4.8177750180907291</v>
      </c>
      <c r="AG8" s="26"/>
      <c r="AH8" s="23">
        <f t="shared" ref="AH8:AH28" si="9">IF($I8,S8+$AU$10,"")</f>
        <v>1.3690498377928517E-2</v>
      </c>
      <c r="AI8" s="23">
        <f t="shared" ref="AI8:AI28" si="10">IF($I8,W8+$AU$10,"")</f>
        <v>1.3667149226891905E-2</v>
      </c>
      <c r="AJ8" s="24">
        <f>IF($I8,V8-1.96*SQRT(AI8),"")</f>
        <v>-2.5559983467450198E-2</v>
      </c>
      <c r="AK8" s="24">
        <f>IF($I8,V8+1.96*SQRT(AI8),"")</f>
        <v>0.43271382320287627</v>
      </c>
      <c r="AL8" s="26"/>
      <c r="AM8" s="23">
        <f>IF($I8,1/AI8,"")</f>
        <v>73.168148192336204</v>
      </c>
      <c r="AN8" s="25">
        <f>IF($I8,AM8/$AM$7,"")</f>
        <v>8.335063693783322E-2</v>
      </c>
      <c r="AO8" s="23">
        <f>IF($I8,AM8*V8,"")</f>
        <v>14.89534624142018</v>
      </c>
      <c r="AP8" s="152"/>
      <c r="AQ8" s="4"/>
      <c r="AR8" s="57" t="s">
        <v>62</v>
      </c>
    </row>
    <row r="9" spans="1:54" ht="15" customHeight="1">
      <c r="B9" s="58" t="s">
        <v>2</v>
      </c>
      <c r="C9" s="157">
        <v>390</v>
      </c>
      <c r="D9" s="59">
        <v>4.7535999999999996</v>
      </c>
      <c r="E9" s="58">
        <v>0.93506999999999996</v>
      </c>
      <c r="F9" s="157">
        <v>166</v>
      </c>
      <c r="G9" s="59">
        <v>4.6551</v>
      </c>
      <c r="H9" s="160">
        <v>0.95162000000000002</v>
      </c>
      <c r="I9" s="20">
        <f t="shared" si="1"/>
        <v>1</v>
      </c>
      <c r="K9" s="161" t="str">
        <f t="shared" si="2"/>
        <v>B</v>
      </c>
      <c r="L9" s="21">
        <f t="shared" si="3"/>
        <v>9.8499999999999588E-2</v>
      </c>
      <c r="M9" s="22">
        <f t="shared" si="4"/>
        <v>0.88365568597851996</v>
      </c>
      <c r="N9" s="22">
        <f t="shared" si="5"/>
        <v>1.1306902417733815</v>
      </c>
      <c r="O9" s="23">
        <f t="shared" si="6"/>
        <v>0.25867474172720045</v>
      </c>
      <c r="P9" s="24">
        <f t="shared" ref="P9:P28" si="11">IF($I9,LOG(O9),"")</f>
        <v>-0.58724597586034544</v>
      </c>
      <c r="Q9" s="147"/>
      <c r="R9" s="23">
        <f>IF($I9,L9/SQRT(M9),"")</f>
        <v>0.10478393226354001</v>
      </c>
      <c r="S9" s="23">
        <f t="shared" si="7"/>
        <v>8.5980727558143469E-3</v>
      </c>
      <c r="T9" s="43"/>
      <c r="U9" s="23">
        <f t="shared" si="8"/>
        <v>0.9986455981941309</v>
      </c>
      <c r="V9" s="23">
        <f t="shared" ref="V9:V11" si="12">IF($I9,R9*U9,"")</f>
        <v>0.10464201271645621</v>
      </c>
      <c r="W9" s="23">
        <f t="shared" ref="W9:W11" si="13">IF($I9,U9*S9*U9,"")</f>
        <v>8.5747980376206286E-3</v>
      </c>
      <c r="X9" s="24">
        <f t="shared" ref="X9:X11" si="14">IF($I9,V9-1.96*SQRT(W9),"")</f>
        <v>-7.6854389841069459E-2</v>
      </c>
      <c r="Y9" s="24">
        <f t="shared" ref="Y9:Y11" si="15">IF($I9,V9+1.96*SQRT(W9),"")</f>
        <v>0.28613841527398187</v>
      </c>
      <c r="Z9" s="24"/>
      <c r="AA9" s="23">
        <f t="shared" ref="AA9:AA11" si="16">IF($I9,1/W9,"")</f>
        <v>116.62082250948085</v>
      </c>
      <c r="AB9" s="25">
        <f>IF($I9,AA9/$AA$7,"")</f>
        <v>8.3627010837629523E-2</v>
      </c>
      <c r="AC9" s="23">
        <f t="shared" ref="AC9:AC11" si="17">IF($I9,AA9*V9,"")</f>
        <v>12.203437592040677</v>
      </c>
      <c r="AD9" s="140"/>
      <c r="AE9" s="22">
        <f t="shared" ref="AE9:AE11" si="18">IF($I9,AA9^2,"")</f>
        <v>13600.416242787835</v>
      </c>
      <c r="AF9" s="24">
        <f t="shared" ref="AF9:AF11" si="19">IF($I9,AC9*V9,"")</f>
        <v>1.2769922716908002</v>
      </c>
      <c r="AG9" s="26"/>
      <c r="AH9" s="23">
        <f t="shared" si="9"/>
        <v>1.3663001632605882E-2</v>
      </c>
      <c r="AI9" s="23">
        <f t="shared" si="10"/>
        <v>1.3639726914412162E-2</v>
      </c>
      <c r="AJ9" s="24">
        <f t="shared" ref="AJ9:AJ11" si="20">IF($I9,V9-1.96*SQRT(AI9),"")</f>
        <v>-0.12426490049152394</v>
      </c>
      <c r="AK9" s="24">
        <f t="shared" ref="AK9:AK11" si="21">IF($I9,V9+1.96*SQRT(AI9),"")</f>
        <v>0.33354892592443636</v>
      </c>
      <c r="AL9" s="26"/>
      <c r="AM9" s="23">
        <f t="shared" ref="AM9:AM11" si="22">IF($I9,1/AI9,"")</f>
        <v>73.315250831258851</v>
      </c>
      <c r="AN9" s="25">
        <f>IF($I9,AM9/$AM$7,"")</f>
        <v>8.3518211202760748E-2</v>
      </c>
      <c r="AO9" s="23">
        <f t="shared" ref="AO9:AO11" si="23">IF($I9,AM9*V9,"")</f>
        <v>7.6718554097947651</v>
      </c>
      <c r="AP9" s="152"/>
      <c r="AQ9" s="4"/>
      <c r="AR9" s="55" t="s">
        <v>18</v>
      </c>
      <c r="AS9" s="55" t="s">
        <v>3</v>
      </c>
      <c r="AT9" s="55" t="s">
        <v>19</v>
      </c>
      <c r="AU9" s="3" t="s">
        <v>28</v>
      </c>
      <c r="AV9" s="3" t="s">
        <v>57</v>
      </c>
      <c r="AW9" s="3" t="s">
        <v>58</v>
      </c>
      <c r="AX9" s="3"/>
      <c r="AY9" s="55" t="s">
        <v>56</v>
      </c>
    </row>
    <row r="10" spans="1:54" ht="15" customHeight="1">
      <c r="B10" s="59" t="s">
        <v>3</v>
      </c>
      <c r="C10" s="157">
        <v>390</v>
      </c>
      <c r="D10" s="59">
        <v>5.9021999999999997</v>
      </c>
      <c r="E10" s="59">
        <v>1.0225500000000001</v>
      </c>
      <c r="F10" s="157">
        <v>166</v>
      </c>
      <c r="G10" s="59">
        <v>5.6694000000000004</v>
      </c>
      <c r="H10" s="160">
        <v>1.19828</v>
      </c>
      <c r="I10" s="20">
        <f t="shared" si="1"/>
        <v>1</v>
      </c>
      <c r="K10" s="161" t="str">
        <f t="shared" si="2"/>
        <v>C</v>
      </c>
      <c r="L10" s="21">
        <f t="shared" si="3"/>
        <v>0.23279999999999923</v>
      </c>
      <c r="M10" s="22">
        <f t="shared" si="4"/>
        <v>1.1618430967662456</v>
      </c>
      <c r="N10" s="22">
        <f t="shared" si="5"/>
        <v>2.3305487226490982</v>
      </c>
      <c r="O10" s="23">
        <f t="shared" si="6"/>
        <v>2.013521822939135E-2</v>
      </c>
      <c r="P10" s="24">
        <f t="shared" si="11"/>
        <v>-1.6960436590634107</v>
      </c>
      <c r="Q10" s="147"/>
      <c r="R10" s="23">
        <f>IF($I10,L10/SQRT(M10),"")</f>
        <v>0.21597786066317479</v>
      </c>
      <c r="S10" s="23">
        <f t="shared" si="7"/>
        <v>8.6301471837244466E-3</v>
      </c>
      <c r="T10" s="43"/>
      <c r="U10" s="23">
        <f t="shared" si="8"/>
        <v>0.9986455981941309</v>
      </c>
      <c r="V10" s="23">
        <f t="shared" si="12"/>
        <v>0.21568533985866484</v>
      </c>
      <c r="W10" s="23">
        <f t="shared" si="13"/>
        <v>8.606785641042029E-3</v>
      </c>
      <c r="X10" s="24">
        <f t="shared" si="14"/>
        <v>3.3850723466111426E-2</v>
      </c>
      <c r="Y10" s="24">
        <f t="shared" si="15"/>
        <v>0.39751995625121828</v>
      </c>
      <c r="Z10" s="24"/>
      <c r="AA10" s="23">
        <f t="shared" si="16"/>
        <v>116.18739465654095</v>
      </c>
      <c r="AB10" s="25">
        <f>IF($I10,AA10/$AA$7,"")</f>
        <v>8.3316206343413329E-2</v>
      </c>
      <c r="AC10" s="23">
        <f t="shared" si="17"/>
        <v>25.059917703788852</v>
      </c>
      <c r="AD10" s="140"/>
      <c r="AE10" s="22">
        <f t="shared" si="18"/>
        <v>13499.510677074799</v>
      </c>
      <c r="AF10" s="24">
        <f t="shared" si="19"/>
        <v>5.4050568667718704</v>
      </c>
      <c r="AG10" s="26"/>
      <c r="AH10" s="23">
        <f t="shared" si="9"/>
        <v>1.3695076060515982E-2</v>
      </c>
      <c r="AI10" s="23">
        <f t="shared" si="10"/>
        <v>1.3671714517833562E-2</v>
      </c>
      <c r="AJ10" s="24">
        <f t="shared" si="20"/>
        <v>-1.3489830026096911E-2</v>
      </c>
      <c r="AK10" s="24">
        <f t="shared" si="21"/>
        <v>0.44486050974342661</v>
      </c>
      <c r="AL10" s="26"/>
      <c r="AM10" s="23">
        <f t="shared" si="22"/>
        <v>73.143715712874709</v>
      </c>
      <c r="AN10" s="25">
        <f>IF($I10,AM10/$AM$7,"")</f>
        <v>8.3322804297874462E-2</v>
      </c>
      <c r="AO10" s="23">
        <f t="shared" si="23"/>
        <v>15.776027182056945</v>
      </c>
      <c r="AP10" s="152"/>
      <c r="AQ10" s="4"/>
      <c r="AR10" s="8">
        <f>AV14-((AT14^2)/AS14)</f>
        <v>17.474612824558726</v>
      </c>
      <c r="AS10" s="8">
        <f>AS14-(AU14/AS14)</f>
        <v>1278.3225553722248</v>
      </c>
      <c r="AT10" s="9">
        <f>SUM(I8:I79)-1</f>
        <v>11</v>
      </c>
      <c r="AU10" s="8">
        <f>(AR10-AT10)/AS10</f>
        <v>5.0649288767915341E-3</v>
      </c>
      <c r="AV10" s="35">
        <f>(AR10-AT10)/AR10</f>
        <v>0.3705153807733777</v>
      </c>
      <c r="AW10" s="36">
        <f>AR10/AT10</f>
        <v>1.5886011658689752</v>
      </c>
      <c r="AX10" s="36"/>
      <c r="AY10" s="37">
        <f>1-_xlfn.CHISQ.DIST(AR10,AT10,1)</f>
        <v>9.4599580995934351E-2</v>
      </c>
    </row>
    <row r="11" spans="1:54" ht="15" customHeight="1">
      <c r="B11" s="59" t="s">
        <v>5</v>
      </c>
      <c r="C11" s="157">
        <v>390</v>
      </c>
      <c r="D11" s="59">
        <v>5.2153</v>
      </c>
      <c r="E11" s="59">
        <v>1.43557</v>
      </c>
      <c r="F11" s="157">
        <v>166</v>
      </c>
      <c r="G11" s="59">
        <v>4.9329000000000001</v>
      </c>
      <c r="H11" s="160">
        <v>1.4391799999999999</v>
      </c>
      <c r="I11" s="20">
        <f t="shared" si="1"/>
        <v>1</v>
      </c>
      <c r="K11" s="21" t="str">
        <f t="shared" si="2"/>
        <v>E</v>
      </c>
      <c r="L11" s="21">
        <f t="shared" si="3"/>
        <v>0.28239999999999998</v>
      </c>
      <c r="M11" s="22">
        <f t="shared" si="4"/>
        <v>2.0639521000579424</v>
      </c>
      <c r="N11" s="22">
        <f t="shared" si="5"/>
        <v>2.1211131534100613</v>
      </c>
      <c r="O11" s="23">
        <f t="shared" si="6"/>
        <v>3.4355768978042149E-2</v>
      </c>
      <c r="P11" s="24">
        <f t="shared" si="11"/>
        <v>-1.464000326291087</v>
      </c>
      <c r="Q11" s="147"/>
      <c r="R11" s="23">
        <f>IF($I11,L11/SQRT(M11),"")</f>
        <v>0.19656893530949018</v>
      </c>
      <c r="S11" s="23">
        <f t="shared" si="7"/>
        <v>8.6229465632496841E-3</v>
      </c>
      <c r="T11" s="43"/>
      <c r="U11" s="23">
        <f t="shared" si="8"/>
        <v>0.9986455981941309</v>
      </c>
      <c r="V11" s="23">
        <f t="shared" si="12"/>
        <v>0.19630270198852925</v>
      </c>
      <c r="W11" s="23">
        <f t="shared" si="13"/>
        <v>8.5996045124251651E-3</v>
      </c>
      <c r="X11" s="24">
        <f t="shared" si="14"/>
        <v>1.4543958884015801E-2</v>
      </c>
      <c r="Y11" s="24">
        <f t="shared" si="15"/>
        <v>0.37806144509304274</v>
      </c>
      <c r="Z11" s="24"/>
      <c r="AA11" s="23">
        <f t="shared" si="16"/>
        <v>116.28441733048851</v>
      </c>
      <c r="AB11" s="25">
        <f>IF($I11,AA11/$AA$7,"")</f>
        <v>8.3385779821211856E-2</v>
      </c>
      <c r="AC11" s="23">
        <f t="shared" si="17"/>
        <v>22.826945321136652</v>
      </c>
      <c r="AD11" s="140"/>
      <c r="AE11" s="22">
        <f t="shared" si="18"/>
        <v>13522.065713891216</v>
      </c>
      <c r="AF11" s="24">
        <f t="shared" si="19"/>
        <v>4.4809910446835408</v>
      </c>
      <c r="AG11" s="26"/>
      <c r="AH11" s="23">
        <f t="shared" si="9"/>
        <v>1.3687875440041217E-2</v>
      </c>
      <c r="AI11" s="23">
        <f t="shared" si="10"/>
        <v>1.36645333892167E-2</v>
      </c>
      <c r="AJ11" s="24">
        <f t="shared" si="20"/>
        <v>-3.2812272354080824E-2</v>
      </c>
      <c r="AK11" s="24">
        <f t="shared" si="21"/>
        <v>0.42541767633113936</v>
      </c>
      <c r="AL11" s="26"/>
      <c r="AM11" s="23">
        <f t="shared" si="22"/>
        <v>73.182154963970092</v>
      </c>
      <c r="AN11" s="25">
        <f>IF($I11,AM11/$AM$7,"")</f>
        <v>8.3366592970150158E-2</v>
      </c>
      <c r="AO11" s="23">
        <f t="shared" si="23"/>
        <v>14.365854756770588</v>
      </c>
      <c r="AP11" s="152"/>
      <c r="AQ11" s="4"/>
      <c r="AR11" s="4"/>
      <c r="AY11" s="6"/>
    </row>
    <row r="12" spans="1:54" ht="15" customHeight="1">
      <c r="B12" s="59" t="s">
        <v>6</v>
      </c>
      <c r="C12" s="157">
        <v>390</v>
      </c>
      <c r="D12" s="59">
        <v>5.4192</v>
      </c>
      <c r="E12" s="59">
        <v>0.97997000000000001</v>
      </c>
      <c r="F12" s="157">
        <v>166</v>
      </c>
      <c r="G12" s="59">
        <v>5.1546000000000003</v>
      </c>
      <c r="H12" s="160">
        <v>1.08592</v>
      </c>
      <c r="I12" s="20">
        <f t="shared" si="1"/>
        <v>1</v>
      </c>
      <c r="K12" s="21" t="str">
        <f t="shared" si="2"/>
        <v>F</v>
      </c>
      <c r="L12" s="21">
        <f t="shared" si="3"/>
        <v>0.26459999999999972</v>
      </c>
      <c r="M12" s="22">
        <f t="shared" si="4"/>
        <v>1.0255314039821299</v>
      </c>
      <c r="N12" s="22">
        <f t="shared" si="5"/>
        <v>2.8194494312297773</v>
      </c>
      <c r="O12" s="23">
        <f t="shared" si="6"/>
        <v>4.9827431267495739E-3</v>
      </c>
      <c r="P12" s="24">
        <f t="shared" si="11"/>
        <v>-2.302531501251726</v>
      </c>
      <c r="Q12" s="147"/>
      <c r="R12" s="23">
        <f t="shared" ref="R12:R28" si="24">IF($I12,L12/SQRT(M12),"")</f>
        <v>0.26128552923486675</v>
      </c>
      <c r="S12" s="23">
        <f t="shared" si="7"/>
        <v>8.6495929494536748E-3</v>
      </c>
      <c r="T12" s="43"/>
      <c r="U12" s="23">
        <f t="shared" si="8"/>
        <v>0.9986455981941309</v>
      </c>
      <c r="V12" s="23">
        <f t="shared" ref="V12:V28" si="25">IF($I12,R12*U12,"")</f>
        <v>0.2609316436422236</v>
      </c>
      <c r="W12" s="23">
        <f t="shared" ref="W12:W28" si="26">IF($I12,U12*S12*U12,"")</f>
        <v>8.6261787676822112E-3</v>
      </c>
      <c r="X12" s="24">
        <f t="shared" ref="X12:X28" si="27">IF($I12,V12-1.96*SQRT(W12),"")</f>
        <v>7.88922842884619E-2</v>
      </c>
      <c r="Y12" s="24">
        <f t="shared" ref="Y12:Y28" si="28">IF($I12,V12+1.96*SQRT(W12),"")</f>
        <v>0.4429710029959853</v>
      </c>
      <c r="Z12" s="24"/>
      <c r="AA12" s="23">
        <f t="shared" ref="AA12:AA28" si="29">IF($I12,1/W12,"")</f>
        <v>115.92618550249364</v>
      </c>
      <c r="AB12" s="25">
        <f t="shared" ref="AB12:AB28" si="30">IF($I12,AA12/$AA$7,"")</f>
        <v>8.3128897248121836E-2</v>
      </c>
      <c r="AC12" s="23">
        <f t="shared" ref="AC12:AC28" si="31">IF($I12,AA12*V12,"")</f>
        <v>30.248810124338977</v>
      </c>
      <c r="AD12" s="140"/>
      <c r="AE12" s="22">
        <f t="shared" ref="AE12:AE28" si="32">IF($I12,AA12^2,"")</f>
        <v>13438.880485158566</v>
      </c>
      <c r="AF12" s="24">
        <f t="shared" ref="AF12:AF28" si="33">IF($I12,AC12*V12,"")</f>
        <v>7.8928717439653031</v>
      </c>
      <c r="AG12" s="26"/>
      <c r="AH12" s="23">
        <f t="shared" si="9"/>
        <v>1.3714521826245208E-2</v>
      </c>
      <c r="AI12" s="23">
        <f t="shared" si="10"/>
        <v>1.3691107644473746E-2</v>
      </c>
      <c r="AJ12" s="24">
        <f t="shared" ref="AJ12:AJ28" si="34">IF($I12,V12-1.96*SQRT(AI12),"")</f>
        <v>3.1593990547468281E-2</v>
      </c>
      <c r="AK12" s="24">
        <f t="shared" ref="AK12:AK28" si="35">IF($I12,V12+1.96*SQRT(AI12),"")</f>
        <v>0.49026929673697894</v>
      </c>
      <c r="AL12" s="26"/>
      <c r="AM12" s="23">
        <f t="shared" ref="AM12:AM28" si="36">IF($I12,1/AI12,"")</f>
        <v>73.040109388347275</v>
      </c>
      <c r="AN12" s="25">
        <f t="shared" ref="AN12:AN28" si="37">IF($I12,AM12/$AM$7,"")</f>
        <v>8.3204779537736362E-2</v>
      </c>
      <c r="AO12" s="23">
        <f t="shared" ref="AO12:AO28" si="38">IF($I12,AM12*V12,"")</f>
        <v>19.05847579450926</v>
      </c>
      <c r="AP12" s="152"/>
      <c r="AQ12" s="4"/>
      <c r="AR12" s="54" t="s">
        <v>29</v>
      </c>
    </row>
    <row r="13" spans="1:54" ht="15" customHeight="1">
      <c r="B13" s="59" t="s">
        <v>63</v>
      </c>
      <c r="C13" s="157">
        <v>390</v>
      </c>
      <c r="D13" s="59">
        <v>-0.69869999999999999</v>
      </c>
      <c r="E13" s="59">
        <v>0.70716999999999997</v>
      </c>
      <c r="F13" s="157">
        <v>166</v>
      </c>
      <c r="G13" s="59">
        <v>-0.65720000000000001</v>
      </c>
      <c r="H13" s="160">
        <v>0.73033000000000003</v>
      </c>
      <c r="I13" s="20">
        <f t="shared" si="1"/>
        <v>1</v>
      </c>
      <c r="K13" s="21" t="str">
        <f t="shared" si="2"/>
        <v>G</v>
      </c>
      <c r="L13" s="21">
        <f t="shared" si="3"/>
        <v>-4.1499999999999981E-2</v>
      </c>
      <c r="M13" s="22">
        <f t="shared" si="4"/>
        <v>0.51000504518158851</v>
      </c>
      <c r="N13" s="22">
        <f t="shared" si="5"/>
        <v>0.6270610311489091</v>
      </c>
      <c r="O13" s="23">
        <f t="shared" si="6"/>
        <v>0.53087755952365434</v>
      </c>
      <c r="P13" s="24">
        <f t="shared" si="11"/>
        <v>-0.27500563212922319</v>
      </c>
      <c r="Q13" s="147"/>
      <c r="R13" s="23">
        <f t="shared" si="24"/>
        <v>-5.8111336054301924E-2</v>
      </c>
      <c r="S13" s="23">
        <f t="shared" si="7"/>
        <v>8.5912357548407897E-3</v>
      </c>
      <c r="T13" s="43"/>
      <c r="U13" s="23">
        <f t="shared" si="8"/>
        <v>0.9986455981941309</v>
      </c>
      <c r="V13" s="23">
        <f t="shared" si="25"/>
        <v>-5.8032629955808511E-2</v>
      </c>
      <c r="W13" s="23">
        <f t="shared" si="26"/>
        <v>8.5679795441981794E-3</v>
      </c>
      <c r="X13" s="24">
        <f t="shared" si="27"/>
        <v>-0.23945685716097459</v>
      </c>
      <c r="Y13" s="24">
        <f t="shared" si="28"/>
        <v>0.12339159724935755</v>
      </c>
      <c r="Z13" s="24"/>
      <c r="AA13" s="23">
        <f t="shared" si="29"/>
        <v>116.71363065720104</v>
      </c>
      <c r="AB13" s="25">
        <f t="shared" si="30"/>
        <v>8.3693562143032862E-2</v>
      </c>
      <c r="AC13" s="23">
        <f t="shared" si="31"/>
        <v>-6.7731989387282558</v>
      </c>
      <c r="AD13" s="140"/>
      <c r="AE13" s="22">
        <f t="shared" si="32"/>
        <v>13622.071581185537</v>
      </c>
      <c r="AF13" s="24">
        <f t="shared" si="33"/>
        <v>0.3930665476282918</v>
      </c>
      <c r="AG13" s="26"/>
      <c r="AH13" s="23">
        <f t="shared" si="9"/>
        <v>1.3656164631632325E-2</v>
      </c>
      <c r="AI13" s="23">
        <f t="shared" si="10"/>
        <v>1.3632908420989714E-2</v>
      </c>
      <c r="AJ13" s="24">
        <f t="shared" si="34"/>
        <v>-0.28688232077944514</v>
      </c>
      <c r="AK13" s="24">
        <f t="shared" si="35"/>
        <v>0.17081706086782814</v>
      </c>
      <c r="AL13" s="26"/>
      <c r="AM13" s="23">
        <f t="shared" si="36"/>
        <v>73.351919423177833</v>
      </c>
      <c r="AN13" s="25">
        <f t="shared" si="37"/>
        <v>8.3559982801025418E-2</v>
      </c>
      <c r="AO13" s="23">
        <f t="shared" si="38"/>
        <v>-4.2568047964335625</v>
      </c>
      <c r="AP13" s="152"/>
      <c r="AQ13" s="4"/>
      <c r="AR13" s="50" t="s">
        <v>35</v>
      </c>
      <c r="AS13" s="50" t="s">
        <v>30</v>
      </c>
      <c r="AT13" s="50" t="s">
        <v>31</v>
      </c>
      <c r="AU13" s="50" t="s">
        <v>32</v>
      </c>
      <c r="AV13" s="50" t="s">
        <v>33</v>
      </c>
      <c r="AW13" s="56" t="s">
        <v>60</v>
      </c>
      <c r="AY13" s="56" t="s">
        <v>61</v>
      </c>
    </row>
    <row r="14" spans="1:54" ht="15" customHeight="1">
      <c r="B14" s="58" t="s">
        <v>1</v>
      </c>
      <c r="C14" s="157">
        <v>390</v>
      </c>
      <c r="D14" s="59">
        <v>5.0903999999999998</v>
      </c>
      <c r="E14" s="59">
        <v>0.77929000000000004</v>
      </c>
      <c r="F14" s="157">
        <v>166</v>
      </c>
      <c r="G14" s="59">
        <v>5.0286999999999997</v>
      </c>
      <c r="H14" s="160">
        <v>0.83340999999999998</v>
      </c>
      <c r="I14" s="20">
        <f t="shared" si="1"/>
        <v>1</v>
      </c>
      <c r="K14" s="21" t="str">
        <f t="shared" si="2"/>
        <v>A</v>
      </c>
      <c r="L14" s="21">
        <f t="shared" si="3"/>
        <v>6.1700000000000088E-2</v>
      </c>
      <c r="M14" s="22">
        <f t="shared" si="4"/>
        <v>0.63328764861263542</v>
      </c>
      <c r="N14" s="22">
        <f t="shared" si="5"/>
        <v>0.83663033395220676</v>
      </c>
      <c r="O14" s="23">
        <f t="shared" si="6"/>
        <v>0.40316111478367522</v>
      </c>
      <c r="P14" s="24">
        <f t="shared" si="11"/>
        <v>-0.39452136259741288</v>
      </c>
      <c r="Q14" s="147"/>
      <c r="R14" s="23">
        <f t="shared" si="24"/>
        <v>7.753265483655003E-2</v>
      </c>
      <c r="S14" s="23">
        <f t="shared" si="7"/>
        <v>8.5936048062688359E-3</v>
      </c>
      <c r="T14" s="43"/>
      <c r="U14" s="23">
        <f t="shared" si="8"/>
        <v>0.9986455981941309</v>
      </c>
      <c r="V14" s="23">
        <f t="shared" si="25"/>
        <v>7.7427644468825579E-2</v>
      </c>
      <c r="W14" s="23">
        <f t="shared" si="26"/>
        <v>8.5703421826769585E-3</v>
      </c>
      <c r="X14" s="24">
        <f t="shared" si="27"/>
        <v>-0.10402159506932132</v>
      </c>
      <c r="Y14" s="24">
        <f t="shared" si="28"/>
        <v>0.25887688400697251</v>
      </c>
      <c r="Z14" s="24"/>
      <c r="AA14" s="23">
        <f t="shared" si="29"/>
        <v>116.68145549909053</v>
      </c>
      <c r="AB14" s="25">
        <f t="shared" si="30"/>
        <v>8.3670489828517242E-2</v>
      </c>
      <c r="AC14" s="23">
        <f t="shared" si="31"/>
        <v>9.0343702524886744</v>
      </c>
      <c r="AD14" s="140"/>
      <c r="AE14" s="22">
        <f t="shared" si="32"/>
        <v>13614.562057386243</v>
      </c>
      <c r="AF14" s="24">
        <f t="shared" si="33"/>
        <v>0.69951000790942708</v>
      </c>
      <c r="AG14" s="26"/>
      <c r="AH14" s="23">
        <f t="shared" si="9"/>
        <v>1.3658533683060369E-2</v>
      </c>
      <c r="AI14" s="23">
        <f t="shared" si="10"/>
        <v>1.3635271059468494E-2</v>
      </c>
      <c r="AJ14" s="24">
        <f t="shared" si="34"/>
        <v>-0.15144187578683049</v>
      </c>
      <c r="AK14" s="24">
        <f t="shared" si="35"/>
        <v>0.30629716472448165</v>
      </c>
      <c r="AL14" s="26"/>
      <c r="AM14" s="23">
        <f t="shared" si="36"/>
        <v>73.339209439887753</v>
      </c>
      <c r="AN14" s="25">
        <f t="shared" si="37"/>
        <v>8.3545504025371392E-2</v>
      </c>
      <c r="AO14" s="23">
        <f t="shared" si="38"/>
        <v>5.6784822341363661</v>
      </c>
      <c r="AR14" s="51">
        <f>SUM(P8:P79)</f>
        <v>-18.895420155563812</v>
      </c>
      <c r="AS14" s="51">
        <f>AA7</f>
        <v>1394.5353461922991</v>
      </c>
      <c r="AT14" s="51">
        <f>AC7</f>
        <v>249.54925021513199</v>
      </c>
      <c r="AU14" s="52">
        <f>AE7</f>
        <v>162062.84447824559</v>
      </c>
      <c r="AV14" s="51">
        <f>AF7</f>
        <v>62.130941151389948</v>
      </c>
      <c r="AW14" s="53">
        <f>AM7</f>
        <v>877.83550168798843</v>
      </c>
      <c r="AX14" s="9"/>
      <c r="AY14" s="53">
        <f>AO7</f>
        <v>157.20887146709961</v>
      </c>
    </row>
    <row r="15" spans="1:54" ht="15" customHeight="1">
      <c r="B15" s="58" t="s">
        <v>2</v>
      </c>
      <c r="C15" s="157">
        <v>390</v>
      </c>
      <c r="D15" s="59">
        <v>5.3483000000000001</v>
      </c>
      <c r="E15" s="58">
        <v>1.08335</v>
      </c>
      <c r="F15" s="157">
        <v>166</v>
      </c>
      <c r="G15" s="59">
        <v>5.3079000000000001</v>
      </c>
      <c r="H15" s="160">
        <v>1.14622</v>
      </c>
      <c r="I15" s="20">
        <f t="shared" si="1"/>
        <v>1</v>
      </c>
      <c r="K15" s="21" t="str">
        <f t="shared" si="2"/>
        <v>B</v>
      </c>
      <c r="L15" s="21">
        <f t="shared" si="3"/>
        <v>4.0399999999999991E-2</v>
      </c>
      <c r="M15" s="22">
        <f t="shared" si="4"/>
        <v>1.2153955183005418</v>
      </c>
      <c r="N15" s="22">
        <f t="shared" si="5"/>
        <v>0.39543171796797888</v>
      </c>
      <c r="O15" s="23">
        <f t="shared" si="6"/>
        <v>0.69267652467280572</v>
      </c>
      <c r="P15" s="24">
        <f t="shared" si="11"/>
        <v>-0.1594695306796344</v>
      </c>
      <c r="Q15" s="147"/>
      <c r="R15" s="23">
        <f t="shared" si="24"/>
        <v>3.6645660163675972E-2</v>
      </c>
      <c r="S15" s="23">
        <f t="shared" si="7"/>
        <v>8.589406597494402E-3</v>
      </c>
      <c r="T15" s="43"/>
      <c r="U15" s="23">
        <f t="shared" si="8"/>
        <v>0.9986455981941309</v>
      </c>
      <c r="V15" s="23">
        <f t="shared" si="25"/>
        <v>3.6596027215373021E-2</v>
      </c>
      <c r="W15" s="23">
        <f t="shared" si="26"/>
        <v>8.5661553383244039E-3</v>
      </c>
      <c r="X15" s="24">
        <f t="shared" si="27"/>
        <v>-0.1448088854736361</v>
      </c>
      <c r="Y15" s="24">
        <f t="shared" si="28"/>
        <v>0.21800093990438216</v>
      </c>
      <c r="Z15" s="24"/>
      <c r="AA15" s="23">
        <f t="shared" si="29"/>
        <v>116.73848541201059</v>
      </c>
      <c r="AB15" s="25">
        <f t="shared" si="30"/>
        <v>8.3711385108135486E-2</v>
      </c>
      <c r="AC15" s="23">
        <f t="shared" si="31"/>
        <v>4.2721647892193664</v>
      </c>
      <c r="AD15" s="140"/>
      <c r="AE15" s="22">
        <f t="shared" si="32"/>
        <v>13627.87397629021</v>
      </c>
      <c r="AF15" s="24">
        <f t="shared" si="33"/>
        <v>0.15634425889483028</v>
      </c>
      <c r="AG15" s="26"/>
      <c r="AH15" s="23">
        <f t="shared" si="9"/>
        <v>1.3654335474285937E-2</v>
      </c>
      <c r="AI15" s="23">
        <f t="shared" si="10"/>
        <v>1.3631084215115937E-2</v>
      </c>
      <c r="AJ15" s="24">
        <f t="shared" si="34"/>
        <v>-0.19223835202164061</v>
      </c>
      <c r="AK15" s="24">
        <f t="shared" si="35"/>
        <v>0.26543040645238664</v>
      </c>
      <c r="AL15" s="26"/>
      <c r="AM15" s="23">
        <f t="shared" si="36"/>
        <v>73.361735883860845</v>
      </c>
      <c r="AN15" s="25">
        <f t="shared" si="37"/>
        <v>8.3571165375282364E-2</v>
      </c>
      <c r="AO15" s="23">
        <f t="shared" si="38"/>
        <v>2.6847480829727792</v>
      </c>
      <c r="AQ15" s="2"/>
    </row>
    <row r="16" spans="1:54" ht="15" customHeight="1">
      <c r="B16" s="59" t="s">
        <v>3</v>
      </c>
      <c r="C16" s="157">
        <v>390</v>
      </c>
      <c r="D16" s="59">
        <v>4.8678999999999997</v>
      </c>
      <c r="E16" s="58">
        <v>0.65188000000000001</v>
      </c>
      <c r="F16" s="157">
        <v>166</v>
      </c>
      <c r="G16" s="59">
        <v>4.6546000000000003</v>
      </c>
      <c r="H16" s="160">
        <v>0.82230000000000003</v>
      </c>
      <c r="I16" s="20">
        <f t="shared" si="1"/>
        <v>1</v>
      </c>
      <c r="K16" s="21" t="str">
        <f t="shared" si="2"/>
        <v>C</v>
      </c>
      <c r="L16" s="21">
        <f t="shared" si="3"/>
        <v>0.21329999999999938</v>
      </c>
      <c r="M16" s="22">
        <f t="shared" si="4"/>
        <v>0.49977228110397115</v>
      </c>
      <c r="N16" s="22">
        <f t="shared" si="5"/>
        <v>3.2557700564323353</v>
      </c>
      <c r="O16" s="23">
        <f t="shared" si="6"/>
        <v>1.1999327041051738E-3</v>
      </c>
      <c r="P16" s="24">
        <f t="shared" si="11"/>
        <v>-2.9208431098318006</v>
      </c>
      <c r="Q16" s="147"/>
      <c r="R16" s="23">
        <f t="shared" si="24"/>
        <v>0.30172046813086684</v>
      </c>
      <c r="S16" s="23">
        <f t="shared" si="7"/>
        <v>8.6700651734658747E-3</v>
      </c>
      <c r="T16" s="43"/>
      <c r="U16" s="23">
        <f t="shared" si="8"/>
        <v>0.9986455981941309</v>
      </c>
      <c r="V16" s="23">
        <f t="shared" si="25"/>
        <v>0.30131181738396273</v>
      </c>
      <c r="W16" s="23">
        <f t="shared" si="26"/>
        <v>8.646595574014402E-3</v>
      </c>
      <c r="X16" s="24">
        <f t="shared" si="27"/>
        <v>0.11905715610712808</v>
      </c>
      <c r="Y16" s="24">
        <f t="shared" si="28"/>
        <v>0.48356647866079738</v>
      </c>
      <c r="Z16" s="24"/>
      <c r="AA16" s="23">
        <f t="shared" si="29"/>
        <v>115.65245436080048</v>
      </c>
      <c r="AB16" s="25">
        <f t="shared" si="30"/>
        <v>8.2932608826719989E-2</v>
      </c>
      <c r="AC16" s="23">
        <f t="shared" si="31"/>
        <v>34.847451208368597</v>
      </c>
      <c r="AD16" s="140"/>
      <c r="AE16" s="22">
        <f t="shared" si="32"/>
        <v>13375.490199677037</v>
      </c>
      <c r="AF16" s="24">
        <f t="shared" si="33"/>
        <v>10.49994885479251</v>
      </c>
      <c r="AG16" s="26"/>
      <c r="AH16" s="23">
        <f t="shared" si="9"/>
        <v>1.373499405025741E-2</v>
      </c>
      <c r="AI16" s="23">
        <f t="shared" si="10"/>
        <v>1.3711524450805937E-2</v>
      </c>
      <c r="AJ16" s="24">
        <f t="shared" si="34"/>
        <v>7.180322858995683E-2</v>
      </c>
      <c r="AK16" s="24">
        <f t="shared" si="35"/>
        <v>0.53082040617796866</v>
      </c>
      <c r="AL16" s="26"/>
      <c r="AM16" s="23">
        <f t="shared" si="36"/>
        <v>72.93135082009222</v>
      </c>
      <c r="AN16" s="25">
        <f t="shared" si="37"/>
        <v>8.3080885518816053E-2</v>
      </c>
      <c r="AO16" s="23">
        <f t="shared" si="38"/>
        <v>21.975077859869348</v>
      </c>
      <c r="AQ16" s="2"/>
    </row>
    <row r="17" spans="2:44" ht="15" customHeight="1">
      <c r="B17" s="59" t="s">
        <v>5</v>
      </c>
      <c r="C17" s="157">
        <v>390</v>
      </c>
      <c r="D17" s="59">
        <v>5.7009999999999996</v>
      </c>
      <c r="E17" s="58">
        <v>0.85755000000000003</v>
      </c>
      <c r="F17" s="157">
        <v>166</v>
      </c>
      <c r="G17" s="59">
        <v>5.4438000000000004</v>
      </c>
      <c r="H17" s="160">
        <v>1.0207900000000001</v>
      </c>
      <c r="I17" s="20">
        <f t="shared" si="1"/>
        <v>1</v>
      </c>
      <c r="K17" s="21" t="str">
        <f t="shared" si="2"/>
        <v>E</v>
      </c>
      <c r="L17" s="21">
        <f t="shared" si="3"/>
        <v>0.25719999999999921</v>
      </c>
      <c r="M17" s="22">
        <f t="shared" si="4"/>
        <v>0.82671390965523484</v>
      </c>
      <c r="N17" s="22">
        <f t="shared" si="5"/>
        <v>3.0524059651177389</v>
      </c>
      <c r="O17" s="23">
        <f t="shared" si="6"/>
        <v>2.3790257612676122E-3</v>
      </c>
      <c r="P17" s="24">
        <f t="shared" si="11"/>
        <v>-2.6236008551818188</v>
      </c>
      <c r="Q17" s="147"/>
      <c r="R17" s="23">
        <f t="shared" si="24"/>
        <v>0.28287420203439512</v>
      </c>
      <c r="S17" s="23">
        <f t="shared" si="7"/>
        <v>8.6601574156308803E-3</v>
      </c>
      <c r="T17" s="43"/>
      <c r="U17" s="23">
        <f t="shared" si="8"/>
        <v>0.9986455981941309</v>
      </c>
      <c r="V17" s="23">
        <f t="shared" si="25"/>
        <v>0.28249107670432594</v>
      </c>
      <c r="W17" s="23">
        <f t="shared" si="26"/>
        <v>8.6367146361747832E-3</v>
      </c>
      <c r="X17" s="24">
        <f t="shared" si="27"/>
        <v>0.1003405813815598</v>
      </c>
      <c r="Y17" s="24">
        <f t="shared" si="28"/>
        <v>0.46464157202709211</v>
      </c>
      <c r="Z17" s="24"/>
      <c r="AA17" s="23">
        <f t="shared" si="29"/>
        <v>115.78476795001552</v>
      </c>
      <c r="AB17" s="25">
        <f t="shared" si="30"/>
        <v>8.302748888090887E-2</v>
      </c>
      <c r="AC17" s="23">
        <f t="shared" si="31"/>
        <v>32.708163764160417</v>
      </c>
      <c r="AD17" s="140"/>
      <c r="AE17" s="22">
        <f t="shared" si="32"/>
        <v>13406.112489238942</v>
      </c>
      <c r="AF17" s="24">
        <f t="shared" si="33"/>
        <v>9.2397643987590943</v>
      </c>
      <c r="AG17" s="26"/>
      <c r="AH17" s="23">
        <f t="shared" si="9"/>
        <v>1.3725086292422414E-2</v>
      </c>
      <c r="AI17" s="23">
        <f t="shared" si="10"/>
        <v>1.3701643512966318E-2</v>
      </c>
      <c r="AJ17" s="24">
        <f t="shared" si="34"/>
        <v>5.3065198217588094E-2</v>
      </c>
      <c r="AK17" s="24">
        <f t="shared" si="35"/>
        <v>0.51191695519106384</v>
      </c>
      <c r="AL17" s="26"/>
      <c r="AM17" s="23">
        <f t="shared" si="36"/>
        <v>72.983945251069116</v>
      </c>
      <c r="AN17" s="25">
        <f t="shared" si="37"/>
        <v>8.3140799284978112E-2</v>
      </c>
      <c r="AO17" s="23">
        <f t="shared" si="38"/>
        <v>20.617313276104092</v>
      </c>
      <c r="AQ17" s="2"/>
    </row>
    <row r="18" spans="2:44" ht="15" customHeight="1">
      <c r="B18" s="59" t="s">
        <v>6</v>
      </c>
      <c r="C18" s="157">
        <v>390</v>
      </c>
      <c r="D18" s="59">
        <v>4.7847</v>
      </c>
      <c r="E18" s="58">
        <v>0.82345999999999997</v>
      </c>
      <c r="F18" s="157">
        <v>166</v>
      </c>
      <c r="G18" s="59">
        <v>4.6125999999999996</v>
      </c>
      <c r="H18" s="160">
        <v>0.92749000000000004</v>
      </c>
      <c r="I18" s="20">
        <f t="shared" si="1"/>
        <v>1</v>
      </c>
      <c r="K18" s="21" t="str">
        <f t="shared" si="2"/>
        <v>F</v>
      </c>
      <c r="L18" s="21">
        <f t="shared" si="3"/>
        <v>0.17210000000000036</v>
      </c>
      <c r="M18" s="22">
        <f t="shared" si="4"/>
        <v>0.7323372185359206</v>
      </c>
      <c r="N18" s="22">
        <f t="shared" si="5"/>
        <v>2.170072627466932</v>
      </c>
      <c r="O18" s="23">
        <f t="shared" si="6"/>
        <v>3.0425549436357738E-2</v>
      </c>
      <c r="P18" s="24">
        <f t="shared" si="11"/>
        <v>-1.5167615703690958</v>
      </c>
      <c r="Q18" s="147"/>
      <c r="R18" s="23">
        <f t="shared" si="24"/>
        <v>0.20110613393710677</v>
      </c>
      <c r="S18" s="23">
        <f t="shared" si="7"/>
        <v>8.6245691628705681E-3</v>
      </c>
      <c r="T18" s="43"/>
      <c r="U18" s="23">
        <f t="shared" si="8"/>
        <v>0.9986455981941309</v>
      </c>
      <c r="V18" s="23">
        <f t="shared" si="25"/>
        <v>0.20083375542613099</v>
      </c>
      <c r="W18" s="23">
        <f t="shared" si="26"/>
        <v>8.6012227197188405E-3</v>
      </c>
      <c r="X18" s="24">
        <f t="shared" si="27"/>
        <v>1.9057912146359934E-2</v>
      </c>
      <c r="Y18" s="24">
        <f t="shared" si="28"/>
        <v>0.38260959870590205</v>
      </c>
      <c r="Z18" s="24"/>
      <c r="AA18" s="23">
        <f t="shared" si="29"/>
        <v>116.2625399418431</v>
      </c>
      <c r="AB18" s="25">
        <f t="shared" si="30"/>
        <v>8.3370091879916466E-2</v>
      </c>
      <c r="AC18" s="23">
        <f t="shared" si="31"/>
        <v>23.349442511900904</v>
      </c>
      <c r="AD18" s="140"/>
      <c r="AE18" s="22">
        <f t="shared" si="32"/>
        <v>13516.978193728663</v>
      </c>
      <c r="AF18" s="24">
        <f t="shared" si="33"/>
        <v>4.6893562267716122</v>
      </c>
      <c r="AG18" s="26"/>
      <c r="AH18" s="23">
        <f t="shared" si="9"/>
        <v>1.3689498039662101E-2</v>
      </c>
      <c r="AI18" s="23">
        <f t="shared" si="10"/>
        <v>1.3666151596510374E-2</v>
      </c>
      <c r="AJ18" s="24">
        <f t="shared" si="34"/>
        <v>-2.8294784858911293E-2</v>
      </c>
      <c r="AK18" s="24">
        <f t="shared" si="35"/>
        <v>0.42996229571117328</v>
      </c>
      <c r="AL18" s="26"/>
      <c r="AM18" s="23">
        <f t="shared" si="36"/>
        <v>73.173489474194639</v>
      </c>
      <c r="AN18" s="25">
        <f t="shared" si="37"/>
        <v>8.3356721542349854E-2</v>
      </c>
      <c r="AO18" s="23">
        <f t="shared" si="38"/>
        <v>14.695706688736976</v>
      </c>
      <c r="AQ18" s="2"/>
    </row>
    <row r="19" spans="2:44" ht="15" customHeight="1">
      <c r="B19" s="59" t="s">
        <v>63</v>
      </c>
      <c r="C19" s="157">
        <v>390</v>
      </c>
      <c r="D19" s="59">
        <v>1.6936</v>
      </c>
      <c r="E19" s="58">
        <v>0.39848</v>
      </c>
      <c r="F19" s="157">
        <v>166</v>
      </c>
      <c r="G19" s="59">
        <v>1.5618000000000001</v>
      </c>
      <c r="H19" s="160">
        <v>0.39928000000000002</v>
      </c>
      <c r="I19" s="20">
        <f t="shared" si="1"/>
        <v>1</v>
      </c>
      <c r="K19" s="21" t="str">
        <f t="shared" si="2"/>
        <v>G</v>
      </c>
      <c r="L19" s="21">
        <f t="shared" si="3"/>
        <v>0.13179999999999992</v>
      </c>
      <c r="M19" s="22">
        <f t="shared" si="4"/>
        <v>0.1589763904</v>
      </c>
      <c r="N19" s="22">
        <f t="shared" si="5"/>
        <v>3.5669584134568191</v>
      </c>
      <c r="O19" s="23">
        <f t="shared" si="6"/>
        <v>3.9241584140565984E-4</v>
      </c>
      <c r="P19" s="24">
        <f t="shared" si="11"/>
        <v>-3.4062534689368493</v>
      </c>
      <c r="Q19" s="147"/>
      <c r="R19" s="23">
        <f t="shared" si="24"/>
        <v>0.33055908238521292</v>
      </c>
      <c r="S19" s="23">
        <f t="shared" si="7"/>
        <v>8.6864627148851587E-3</v>
      </c>
      <c r="T19" s="43"/>
      <c r="U19" s="23">
        <f t="shared" si="8"/>
        <v>0.9986455981941309</v>
      </c>
      <c r="V19" s="23">
        <f t="shared" si="25"/>
        <v>0.33011137256708395</v>
      </c>
      <c r="W19" s="23">
        <f t="shared" si="26"/>
        <v>8.662948727793985E-3</v>
      </c>
      <c r="X19" s="24">
        <f t="shared" si="27"/>
        <v>0.14768444518876797</v>
      </c>
      <c r="Y19" s="24">
        <f t="shared" si="28"/>
        <v>0.5125382999453999</v>
      </c>
      <c r="Z19" s="24"/>
      <c r="AA19" s="23">
        <f t="shared" si="29"/>
        <v>115.43413581470537</v>
      </c>
      <c r="AB19" s="25">
        <f t="shared" si="30"/>
        <v>8.2776055931383763E-2</v>
      </c>
      <c r="AC19" s="23">
        <f t="shared" si="31"/>
        <v>38.10612101488757</v>
      </c>
      <c r="AD19" s="140"/>
      <c r="AE19" s="22">
        <f t="shared" si="32"/>
        <v>13325.039711287845</v>
      </c>
      <c r="AF19" s="24">
        <f t="shared" si="33"/>
        <v>12.579263911431937</v>
      </c>
      <c r="AG19" s="26"/>
      <c r="AH19" s="23">
        <f t="shared" si="9"/>
        <v>1.3751391591676692E-2</v>
      </c>
      <c r="AI19" s="23">
        <f t="shared" si="10"/>
        <v>1.372787760458552E-2</v>
      </c>
      <c r="AJ19" s="24">
        <f t="shared" si="34"/>
        <v>0.10046596197550314</v>
      </c>
      <c r="AK19" s="24">
        <f t="shared" si="35"/>
        <v>0.55975678315866473</v>
      </c>
      <c r="AL19" s="26"/>
      <c r="AM19" s="23">
        <f t="shared" si="36"/>
        <v>72.844472306918746</v>
      </c>
      <c r="AN19" s="25">
        <f t="shared" si="37"/>
        <v>8.2981916505821679E-2</v>
      </c>
      <c r="AO19" s="23">
        <f t="shared" si="38"/>
        <v>24.046788737161883</v>
      </c>
    </row>
    <row r="20" spans="2:44" ht="15" customHeight="1">
      <c r="B20" s="58"/>
      <c r="C20" s="157"/>
      <c r="D20" s="59"/>
      <c r="E20" s="58"/>
      <c r="F20" s="157"/>
      <c r="G20" s="59"/>
      <c r="H20" s="160"/>
      <c r="I20" s="20">
        <f t="shared" si="1"/>
        <v>0</v>
      </c>
      <c r="K20" s="21" t="str">
        <f t="shared" si="2"/>
        <v/>
      </c>
      <c r="L20" s="21" t="str">
        <f t="shared" si="3"/>
        <v/>
      </c>
      <c r="M20" s="22" t="str">
        <f t="shared" si="4"/>
        <v/>
      </c>
      <c r="N20" s="22" t="str">
        <f t="shared" si="5"/>
        <v/>
      </c>
      <c r="O20" s="23" t="str">
        <f t="shared" si="6"/>
        <v/>
      </c>
      <c r="P20" s="24" t="str">
        <f t="shared" si="11"/>
        <v/>
      </c>
      <c r="Q20" s="147"/>
      <c r="R20" s="23" t="str">
        <f t="shared" si="24"/>
        <v/>
      </c>
      <c r="S20" s="23" t="str">
        <f t="shared" si="7"/>
        <v/>
      </c>
      <c r="T20" s="43"/>
      <c r="U20" s="23" t="str">
        <f t="shared" si="8"/>
        <v/>
      </c>
      <c r="V20" s="23" t="str">
        <f t="shared" si="25"/>
        <v/>
      </c>
      <c r="W20" s="23" t="str">
        <f t="shared" si="26"/>
        <v/>
      </c>
      <c r="X20" s="24" t="str">
        <f t="shared" si="27"/>
        <v/>
      </c>
      <c r="Y20" s="24" t="str">
        <f t="shared" si="28"/>
        <v/>
      </c>
      <c r="Z20" s="24"/>
      <c r="AA20" s="23" t="str">
        <f t="shared" si="29"/>
        <v/>
      </c>
      <c r="AB20" s="25" t="str">
        <f t="shared" si="30"/>
        <v/>
      </c>
      <c r="AC20" s="23" t="str">
        <f t="shared" si="31"/>
        <v/>
      </c>
      <c r="AD20" s="140"/>
      <c r="AE20" s="22" t="str">
        <f t="shared" si="32"/>
        <v/>
      </c>
      <c r="AF20" s="24" t="str">
        <f t="shared" si="33"/>
        <v/>
      </c>
      <c r="AG20" s="26"/>
      <c r="AH20" s="23" t="str">
        <f t="shared" si="9"/>
        <v/>
      </c>
      <c r="AI20" s="23" t="str">
        <f t="shared" si="10"/>
        <v/>
      </c>
      <c r="AJ20" s="24" t="str">
        <f t="shared" si="34"/>
        <v/>
      </c>
      <c r="AK20" s="24" t="str">
        <f t="shared" si="35"/>
        <v/>
      </c>
      <c r="AL20" s="26"/>
      <c r="AM20" s="23" t="str">
        <f t="shared" si="36"/>
        <v/>
      </c>
      <c r="AN20" s="25" t="str">
        <f t="shared" si="37"/>
        <v/>
      </c>
      <c r="AO20" s="23" t="str">
        <f t="shared" si="38"/>
        <v/>
      </c>
    </row>
    <row r="21" spans="2:44" ht="15" customHeight="1">
      <c r="B21" s="58"/>
      <c r="C21" s="157"/>
      <c r="D21" s="59"/>
      <c r="E21" s="58"/>
      <c r="F21" s="157"/>
      <c r="G21" s="59"/>
      <c r="H21" s="160"/>
      <c r="I21" s="20">
        <f t="shared" si="1"/>
        <v>0</v>
      </c>
      <c r="J21" s="2"/>
      <c r="K21" s="21" t="str">
        <f t="shared" si="2"/>
        <v/>
      </c>
      <c r="L21" s="21" t="str">
        <f t="shared" si="3"/>
        <v/>
      </c>
      <c r="M21" s="22" t="str">
        <f t="shared" si="4"/>
        <v/>
      </c>
      <c r="N21" s="22" t="str">
        <f t="shared" si="5"/>
        <v/>
      </c>
      <c r="O21" s="23" t="str">
        <f t="shared" si="6"/>
        <v/>
      </c>
      <c r="P21" s="24" t="str">
        <f t="shared" si="11"/>
        <v/>
      </c>
      <c r="Q21" s="147"/>
      <c r="R21" s="23" t="str">
        <f t="shared" si="24"/>
        <v/>
      </c>
      <c r="S21" s="23" t="str">
        <f t="shared" si="7"/>
        <v/>
      </c>
      <c r="T21" s="43"/>
      <c r="U21" s="23" t="str">
        <f t="shared" si="8"/>
        <v/>
      </c>
      <c r="V21" s="23" t="str">
        <f t="shared" si="25"/>
        <v/>
      </c>
      <c r="W21" s="23" t="str">
        <f t="shared" si="26"/>
        <v/>
      </c>
      <c r="X21" s="24" t="str">
        <f t="shared" si="27"/>
        <v/>
      </c>
      <c r="Y21" s="24" t="str">
        <f t="shared" si="28"/>
        <v/>
      </c>
      <c r="Z21" s="24"/>
      <c r="AA21" s="23" t="str">
        <f t="shared" si="29"/>
        <v/>
      </c>
      <c r="AB21" s="25" t="str">
        <f t="shared" si="30"/>
        <v/>
      </c>
      <c r="AC21" s="23" t="str">
        <f t="shared" si="31"/>
        <v/>
      </c>
      <c r="AD21" s="140"/>
      <c r="AE21" s="22" t="str">
        <f t="shared" si="32"/>
        <v/>
      </c>
      <c r="AF21" s="24" t="str">
        <f t="shared" si="33"/>
        <v/>
      </c>
      <c r="AG21" s="26"/>
      <c r="AH21" s="23" t="str">
        <f t="shared" si="9"/>
        <v/>
      </c>
      <c r="AI21" s="23" t="str">
        <f t="shared" si="10"/>
        <v/>
      </c>
      <c r="AJ21" s="24" t="str">
        <f t="shared" si="34"/>
        <v/>
      </c>
      <c r="AK21" s="24" t="str">
        <f t="shared" si="35"/>
        <v/>
      </c>
      <c r="AL21" s="26"/>
      <c r="AM21" s="23" t="str">
        <f t="shared" si="36"/>
        <v/>
      </c>
      <c r="AN21" s="25" t="str">
        <f t="shared" si="37"/>
        <v/>
      </c>
      <c r="AO21" s="23" t="str">
        <f t="shared" si="38"/>
        <v/>
      </c>
    </row>
    <row r="22" spans="2:44" ht="15" customHeight="1">
      <c r="B22" s="58"/>
      <c r="C22" s="157"/>
      <c r="D22" s="59"/>
      <c r="E22" s="58"/>
      <c r="F22" s="157"/>
      <c r="G22" s="59"/>
      <c r="H22" s="160"/>
      <c r="I22" s="20">
        <f t="shared" si="1"/>
        <v>0</v>
      </c>
      <c r="J22" s="2"/>
      <c r="K22" s="21" t="str">
        <f t="shared" si="2"/>
        <v/>
      </c>
      <c r="L22" s="21" t="str">
        <f t="shared" si="3"/>
        <v/>
      </c>
      <c r="M22" s="22" t="str">
        <f t="shared" si="4"/>
        <v/>
      </c>
      <c r="N22" s="22" t="str">
        <f t="shared" si="5"/>
        <v/>
      </c>
      <c r="O22" s="23" t="str">
        <f t="shared" si="6"/>
        <v/>
      </c>
      <c r="P22" s="24" t="str">
        <f t="shared" si="11"/>
        <v/>
      </c>
      <c r="Q22" s="147"/>
      <c r="R22" s="23" t="str">
        <f t="shared" si="24"/>
        <v/>
      </c>
      <c r="S22" s="23" t="str">
        <f t="shared" si="7"/>
        <v/>
      </c>
      <c r="T22" s="43"/>
      <c r="U22" s="23" t="str">
        <f t="shared" si="8"/>
        <v/>
      </c>
      <c r="V22" s="23" t="str">
        <f t="shared" si="25"/>
        <v/>
      </c>
      <c r="W22" s="23" t="str">
        <f t="shared" si="26"/>
        <v/>
      </c>
      <c r="X22" s="24" t="str">
        <f t="shared" si="27"/>
        <v/>
      </c>
      <c r="Y22" s="24" t="str">
        <f t="shared" si="28"/>
        <v/>
      </c>
      <c r="Z22" s="24"/>
      <c r="AA22" s="23" t="str">
        <f t="shared" si="29"/>
        <v/>
      </c>
      <c r="AB22" s="25" t="str">
        <f t="shared" si="30"/>
        <v/>
      </c>
      <c r="AC22" s="23" t="str">
        <f t="shared" si="31"/>
        <v/>
      </c>
      <c r="AD22" s="140"/>
      <c r="AE22" s="22" t="str">
        <f t="shared" si="32"/>
        <v/>
      </c>
      <c r="AF22" s="24" t="str">
        <f t="shared" si="33"/>
        <v/>
      </c>
      <c r="AG22" s="26"/>
      <c r="AH22" s="23" t="str">
        <f t="shared" si="9"/>
        <v/>
      </c>
      <c r="AI22" s="23" t="str">
        <f t="shared" si="10"/>
        <v/>
      </c>
      <c r="AJ22" s="24" t="str">
        <f t="shared" si="34"/>
        <v/>
      </c>
      <c r="AK22" s="24" t="str">
        <f t="shared" si="35"/>
        <v/>
      </c>
      <c r="AL22" s="26"/>
      <c r="AM22" s="23" t="str">
        <f t="shared" si="36"/>
        <v/>
      </c>
      <c r="AN22" s="25" t="str">
        <f t="shared" si="37"/>
        <v/>
      </c>
      <c r="AO22" s="23" t="str">
        <f t="shared" si="38"/>
        <v/>
      </c>
    </row>
    <row r="23" spans="2:44" ht="15" customHeight="1">
      <c r="B23" s="58"/>
      <c r="C23" s="157"/>
      <c r="D23" s="59"/>
      <c r="E23" s="58"/>
      <c r="F23" s="157"/>
      <c r="G23" s="59"/>
      <c r="H23" s="160"/>
      <c r="I23" s="20">
        <f t="shared" si="1"/>
        <v>0</v>
      </c>
      <c r="J23" s="2"/>
      <c r="K23" s="21" t="str">
        <f t="shared" si="2"/>
        <v/>
      </c>
      <c r="L23" s="21" t="str">
        <f t="shared" si="3"/>
        <v/>
      </c>
      <c r="M23" s="22" t="str">
        <f t="shared" si="4"/>
        <v/>
      </c>
      <c r="N23" s="22" t="str">
        <f t="shared" si="5"/>
        <v/>
      </c>
      <c r="O23" s="23" t="str">
        <f t="shared" si="6"/>
        <v/>
      </c>
      <c r="P23" s="24" t="str">
        <f t="shared" si="11"/>
        <v/>
      </c>
      <c r="Q23" s="147"/>
      <c r="R23" s="23" t="str">
        <f t="shared" si="24"/>
        <v/>
      </c>
      <c r="S23" s="23" t="str">
        <f t="shared" si="7"/>
        <v/>
      </c>
      <c r="T23" s="43"/>
      <c r="U23" s="23" t="str">
        <f t="shared" si="8"/>
        <v/>
      </c>
      <c r="V23" s="23" t="str">
        <f t="shared" si="25"/>
        <v/>
      </c>
      <c r="W23" s="23" t="str">
        <f t="shared" si="26"/>
        <v/>
      </c>
      <c r="X23" s="24" t="str">
        <f t="shared" si="27"/>
        <v/>
      </c>
      <c r="Y23" s="24" t="str">
        <f t="shared" si="28"/>
        <v/>
      </c>
      <c r="Z23" s="24"/>
      <c r="AA23" s="23" t="str">
        <f t="shared" si="29"/>
        <v/>
      </c>
      <c r="AB23" s="25" t="str">
        <f t="shared" si="30"/>
        <v/>
      </c>
      <c r="AC23" s="23" t="str">
        <f t="shared" si="31"/>
        <v/>
      </c>
      <c r="AD23" s="140"/>
      <c r="AE23" s="22" t="str">
        <f t="shared" si="32"/>
        <v/>
      </c>
      <c r="AF23" s="24" t="str">
        <f t="shared" si="33"/>
        <v/>
      </c>
      <c r="AG23" s="26"/>
      <c r="AH23" s="23" t="str">
        <f t="shared" si="9"/>
        <v/>
      </c>
      <c r="AI23" s="23" t="str">
        <f t="shared" si="10"/>
        <v/>
      </c>
      <c r="AJ23" s="24" t="str">
        <f t="shared" si="34"/>
        <v/>
      </c>
      <c r="AK23" s="24" t="str">
        <f t="shared" si="35"/>
        <v/>
      </c>
      <c r="AL23" s="26"/>
      <c r="AM23" s="23" t="str">
        <f t="shared" si="36"/>
        <v/>
      </c>
      <c r="AN23" s="25" t="str">
        <f t="shared" si="37"/>
        <v/>
      </c>
      <c r="AO23" s="23" t="str">
        <f t="shared" si="38"/>
        <v/>
      </c>
    </row>
    <row r="24" spans="2:44" ht="15" customHeight="1">
      <c r="B24" s="58"/>
      <c r="C24" s="157"/>
      <c r="D24" s="59"/>
      <c r="E24" s="58"/>
      <c r="F24" s="157"/>
      <c r="G24" s="59"/>
      <c r="H24" s="160"/>
      <c r="I24" s="20">
        <f t="shared" si="1"/>
        <v>0</v>
      </c>
      <c r="J24" s="2"/>
      <c r="K24" s="21" t="str">
        <f t="shared" si="2"/>
        <v/>
      </c>
      <c r="L24" s="21" t="str">
        <f t="shared" si="3"/>
        <v/>
      </c>
      <c r="M24" s="22" t="str">
        <f t="shared" si="4"/>
        <v/>
      </c>
      <c r="N24" s="22" t="str">
        <f t="shared" si="5"/>
        <v/>
      </c>
      <c r="O24" s="23" t="str">
        <f t="shared" si="6"/>
        <v/>
      </c>
      <c r="P24" s="24" t="str">
        <f t="shared" si="11"/>
        <v/>
      </c>
      <c r="Q24" s="147"/>
      <c r="R24" s="23" t="str">
        <f t="shared" si="24"/>
        <v/>
      </c>
      <c r="S24" s="23" t="str">
        <f t="shared" si="7"/>
        <v/>
      </c>
      <c r="T24" s="43"/>
      <c r="U24" s="23" t="str">
        <f t="shared" si="8"/>
        <v/>
      </c>
      <c r="V24" s="23" t="str">
        <f t="shared" si="25"/>
        <v/>
      </c>
      <c r="W24" s="23" t="str">
        <f t="shared" si="26"/>
        <v/>
      </c>
      <c r="X24" s="24" t="str">
        <f t="shared" si="27"/>
        <v/>
      </c>
      <c r="Y24" s="24" t="str">
        <f t="shared" si="28"/>
        <v/>
      </c>
      <c r="Z24" s="24"/>
      <c r="AA24" s="23" t="str">
        <f t="shared" si="29"/>
        <v/>
      </c>
      <c r="AB24" s="25" t="str">
        <f t="shared" si="30"/>
        <v/>
      </c>
      <c r="AC24" s="23" t="str">
        <f t="shared" si="31"/>
        <v/>
      </c>
      <c r="AD24" s="140"/>
      <c r="AE24" s="22" t="str">
        <f t="shared" si="32"/>
        <v/>
      </c>
      <c r="AF24" s="24" t="str">
        <f t="shared" si="33"/>
        <v/>
      </c>
      <c r="AG24" s="26"/>
      <c r="AH24" s="23" t="str">
        <f t="shared" si="9"/>
        <v/>
      </c>
      <c r="AI24" s="23" t="str">
        <f t="shared" si="10"/>
        <v/>
      </c>
      <c r="AJ24" s="24" t="str">
        <f t="shared" si="34"/>
        <v/>
      </c>
      <c r="AK24" s="24" t="str">
        <f t="shared" si="35"/>
        <v/>
      </c>
      <c r="AL24" s="26"/>
      <c r="AM24" s="23" t="str">
        <f t="shared" si="36"/>
        <v/>
      </c>
      <c r="AN24" s="25" t="str">
        <f t="shared" si="37"/>
        <v/>
      </c>
      <c r="AO24" s="23" t="str">
        <f t="shared" si="38"/>
        <v/>
      </c>
    </row>
    <row r="25" spans="2:44" ht="15" customHeight="1">
      <c r="B25" s="58"/>
      <c r="C25" s="157"/>
      <c r="D25" s="59"/>
      <c r="E25" s="58"/>
      <c r="F25" s="157"/>
      <c r="G25" s="59"/>
      <c r="H25" s="160"/>
      <c r="I25" s="20">
        <f t="shared" si="1"/>
        <v>0</v>
      </c>
      <c r="J25" s="2"/>
      <c r="K25" s="21" t="str">
        <f t="shared" si="2"/>
        <v/>
      </c>
      <c r="L25" s="21" t="str">
        <f t="shared" si="3"/>
        <v/>
      </c>
      <c r="M25" s="22" t="str">
        <f t="shared" si="4"/>
        <v/>
      </c>
      <c r="N25" s="22" t="str">
        <f t="shared" si="5"/>
        <v/>
      </c>
      <c r="O25" s="23" t="str">
        <f t="shared" si="6"/>
        <v/>
      </c>
      <c r="P25" s="24" t="str">
        <f t="shared" si="11"/>
        <v/>
      </c>
      <c r="Q25" s="147"/>
      <c r="R25" s="23" t="str">
        <f t="shared" si="24"/>
        <v/>
      </c>
      <c r="S25" s="23" t="str">
        <f t="shared" si="7"/>
        <v/>
      </c>
      <c r="T25" s="43"/>
      <c r="U25" s="23" t="str">
        <f t="shared" si="8"/>
        <v/>
      </c>
      <c r="V25" s="23" t="str">
        <f t="shared" si="25"/>
        <v/>
      </c>
      <c r="W25" s="23" t="str">
        <f t="shared" si="26"/>
        <v/>
      </c>
      <c r="X25" s="24" t="str">
        <f t="shared" si="27"/>
        <v/>
      </c>
      <c r="Y25" s="24" t="str">
        <f t="shared" si="28"/>
        <v/>
      </c>
      <c r="Z25" s="24"/>
      <c r="AA25" s="23" t="str">
        <f t="shared" si="29"/>
        <v/>
      </c>
      <c r="AB25" s="25" t="str">
        <f t="shared" si="30"/>
        <v/>
      </c>
      <c r="AC25" s="23" t="str">
        <f t="shared" si="31"/>
        <v/>
      </c>
      <c r="AD25" s="140"/>
      <c r="AE25" s="22" t="str">
        <f t="shared" si="32"/>
        <v/>
      </c>
      <c r="AF25" s="24" t="str">
        <f t="shared" si="33"/>
        <v/>
      </c>
      <c r="AG25" s="26"/>
      <c r="AH25" s="23" t="str">
        <f t="shared" si="9"/>
        <v/>
      </c>
      <c r="AI25" s="23" t="str">
        <f t="shared" si="10"/>
        <v/>
      </c>
      <c r="AJ25" s="24" t="str">
        <f t="shared" si="34"/>
        <v/>
      </c>
      <c r="AK25" s="24" t="str">
        <f t="shared" si="35"/>
        <v/>
      </c>
      <c r="AL25" s="26"/>
      <c r="AM25" s="23" t="str">
        <f t="shared" si="36"/>
        <v/>
      </c>
      <c r="AN25" s="25" t="str">
        <f t="shared" si="37"/>
        <v/>
      </c>
      <c r="AO25" s="23" t="str">
        <f t="shared" si="38"/>
        <v/>
      </c>
      <c r="AR25" s="4"/>
    </row>
    <row r="26" spans="2:44" ht="15" customHeight="1">
      <c r="B26" s="58"/>
      <c r="C26" s="157"/>
      <c r="D26" s="59"/>
      <c r="E26" s="58"/>
      <c r="F26" s="157"/>
      <c r="G26" s="59"/>
      <c r="H26" s="160"/>
      <c r="I26" s="20">
        <f t="shared" si="1"/>
        <v>0</v>
      </c>
      <c r="J26" s="2"/>
      <c r="K26" s="21" t="str">
        <f t="shared" si="2"/>
        <v/>
      </c>
      <c r="L26" s="21" t="str">
        <f t="shared" si="3"/>
        <v/>
      </c>
      <c r="M26" s="22" t="str">
        <f t="shared" si="4"/>
        <v/>
      </c>
      <c r="N26" s="22" t="str">
        <f t="shared" si="5"/>
        <v/>
      </c>
      <c r="O26" s="23" t="str">
        <f t="shared" si="6"/>
        <v/>
      </c>
      <c r="P26" s="24" t="str">
        <f t="shared" si="11"/>
        <v/>
      </c>
      <c r="Q26" s="147"/>
      <c r="R26" s="23" t="str">
        <f t="shared" si="24"/>
        <v/>
      </c>
      <c r="S26" s="23" t="str">
        <f t="shared" si="7"/>
        <v/>
      </c>
      <c r="T26" s="43"/>
      <c r="U26" s="23" t="str">
        <f t="shared" si="8"/>
        <v/>
      </c>
      <c r="V26" s="23" t="str">
        <f t="shared" si="25"/>
        <v/>
      </c>
      <c r="W26" s="23" t="str">
        <f t="shared" si="26"/>
        <v/>
      </c>
      <c r="X26" s="24" t="str">
        <f t="shared" si="27"/>
        <v/>
      </c>
      <c r="Y26" s="24" t="str">
        <f t="shared" si="28"/>
        <v/>
      </c>
      <c r="Z26" s="24"/>
      <c r="AA26" s="23" t="str">
        <f t="shared" si="29"/>
        <v/>
      </c>
      <c r="AB26" s="25" t="str">
        <f t="shared" si="30"/>
        <v/>
      </c>
      <c r="AC26" s="23" t="str">
        <f t="shared" si="31"/>
        <v/>
      </c>
      <c r="AD26" s="140"/>
      <c r="AE26" s="22" t="str">
        <f t="shared" si="32"/>
        <v/>
      </c>
      <c r="AF26" s="24" t="str">
        <f t="shared" si="33"/>
        <v/>
      </c>
      <c r="AG26" s="26"/>
      <c r="AH26" s="23" t="str">
        <f t="shared" si="9"/>
        <v/>
      </c>
      <c r="AI26" s="23" t="str">
        <f t="shared" si="10"/>
        <v/>
      </c>
      <c r="AJ26" s="24" t="str">
        <f t="shared" si="34"/>
        <v/>
      </c>
      <c r="AK26" s="24" t="str">
        <f t="shared" si="35"/>
        <v/>
      </c>
      <c r="AL26" s="26"/>
      <c r="AM26" s="23" t="str">
        <f t="shared" si="36"/>
        <v/>
      </c>
      <c r="AN26" s="25" t="str">
        <f t="shared" si="37"/>
        <v/>
      </c>
      <c r="AO26" s="23" t="str">
        <f t="shared" si="38"/>
        <v/>
      </c>
    </row>
    <row r="27" spans="2:44" ht="15" customHeight="1">
      <c r="B27" s="58"/>
      <c r="C27" s="157"/>
      <c r="D27" s="59"/>
      <c r="E27" s="58"/>
      <c r="F27" s="157"/>
      <c r="G27" s="59"/>
      <c r="H27" s="160"/>
      <c r="I27" s="20">
        <f t="shared" si="1"/>
        <v>0</v>
      </c>
      <c r="J27" s="2"/>
      <c r="K27" s="21" t="str">
        <f t="shared" si="2"/>
        <v/>
      </c>
      <c r="L27" s="21" t="str">
        <f t="shared" si="3"/>
        <v/>
      </c>
      <c r="M27" s="22" t="str">
        <f t="shared" si="4"/>
        <v/>
      </c>
      <c r="N27" s="22" t="str">
        <f t="shared" si="5"/>
        <v/>
      </c>
      <c r="O27" s="23" t="str">
        <f t="shared" si="6"/>
        <v/>
      </c>
      <c r="P27" s="24" t="str">
        <f t="shared" si="11"/>
        <v/>
      </c>
      <c r="Q27" s="147"/>
      <c r="R27" s="23" t="str">
        <f t="shared" si="24"/>
        <v/>
      </c>
      <c r="S27" s="23" t="str">
        <f t="shared" si="7"/>
        <v/>
      </c>
      <c r="T27" s="43"/>
      <c r="U27" s="23" t="str">
        <f t="shared" si="8"/>
        <v/>
      </c>
      <c r="V27" s="23" t="str">
        <f t="shared" si="25"/>
        <v/>
      </c>
      <c r="W27" s="23" t="str">
        <f t="shared" si="26"/>
        <v/>
      </c>
      <c r="X27" s="24" t="str">
        <f t="shared" si="27"/>
        <v/>
      </c>
      <c r="Y27" s="24" t="str">
        <f t="shared" si="28"/>
        <v/>
      </c>
      <c r="Z27" s="24"/>
      <c r="AA27" s="23" t="str">
        <f t="shared" si="29"/>
        <v/>
      </c>
      <c r="AB27" s="25" t="str">
        <f t="shared" si="30"/>
        <v/>
      </c>
      <c r="AC27" s="23" t="str">
        <f t="shared" si="31"/>
        <v/>
      </c>
      <c r="AD27" s="140"/>
      <c r="AE27" s="22" t="str">
        <f t="shared" si="32"/>
        <v/>
      </c>
      <c r="AF27" s="24" t="str">
        <f t="shared" si="33"/>
        <v/>
      </c>
      <c r="AG27" s="26"/>
      <c r="AH27" s="23" t="str">
        <f t="shared" si="9"/>
        <v/>
      </c>
      <c r="AI27" s="23" t="str">
        <f t="shared" si="10"/>
        <v/>
      </c>
      <c r="AJ27" s="24" t="str">
        <f t="shared" si="34"/>
        <v/>
      </c>
      <c r="AK27" s="24" t="str">
        <f t="shared" si="35"/>
        <v/>
      </c>
      <c r="AL27" s="26"/>
      <c r="AM27" s="23" t="str">
        <f t="shared" si="36"/>
        <v/>
      </c>
      <c r="AN27" s="25" t="str">
        <f t="shared" si="37"/>
        <v/>
      </c>
      <c r="AO27" s="23" t="str">
        <f t="shared" si="38"/>
        <v/>
      </c>
    </row>
    <row r="28" spans="2:44" ht="15" customHeight="1">
      <c r="B28" s="58"/>
      <c r="C28" s="157"/>
      <c r="D28" s="59"/>
      <c r="E28" s="58"/>
      <c r="F28" s="157"/>
      <c r="G28" s="59"/>
      <c r="H28" s="160"/>
      <c r="I28" s="20">
        <f t="shared" si="1"/>
        <v>0</v>
      </c>
      <c r="J28" s="2"/>
      <c r="K28" s="21" t="str">
        <f t="shared" si="2"/>
        <v/>
      </c>
      <c r="L28" s="21" t="str">
        <f t="shared" si="3"/>
        <v/>
      </c>
      <c r="M28" s="22" t="str">
        <f t="shared" si="4"/>
        <v/>
      </c>
      <c r="N28" s="22" t="str">
        <f t="shared" si="5"/>
        <v/>
      </c>
      <c r="O28" s="23" t="str">
        <f t="shared" si="6"/>
        <v/>
      </c>
      <c r="P28" s="24" t="str">
        <f t="shared" si="11"/>
        <v/>
      </c>
      <c r="Q28" s="147"/>
      <c r="R28" s="23" t="str">
        <f t="shared" si="24"/>
        <v/>
      </c>
      <c r="S28" s="23" t="str">
        <f t="shared" si="7"/>
        <v/>
      </c>
      <c r="T28" s="43"/>
      <c r="U28" s="23" t="str">
        <f t="shared" si="8"/>
        <v/>
      </c>
      <c r="V28" s="23" t="str">
        <f t="shared" si="25"/>
        <v/>
      </c>
      <c r="W28" s="23" t="str">
        <f t="shared" si="26"/>
        <v/>
      </c>
      <c r="X28" s="24" t="str">
        <f t="shared" si="27"/>
        <v/>
      </c>
      <c r="Y28" s="24" t="str">
        <f t="shared" si="28"/>
        <v/>
      </c>
      <c r="Z28" s="24"/>
      <c r="AA28" s="23" t="str">
        <f t="shared" si="29"/>
        <v/>
      </c>
      <c r="AB28" s="25" t="str">
        <f t="shared" si="30"/>
        <v/>
      </c>
      <c r="AC28" s="23" t="str">
        <f t="shared" si="31"/>
        <v/>
      </c>
      <c r="AD28" s="140"/>
      <c r="AE28" s="22" t="str">
        <f t="shared" si="32"/>
        <v/>
      </c>
      <c r="AF28" s="24" t="str">
        <f t="shared" si="33"/>
        <v/>
      </c>
      <c r="AG28" s="26"/>
      <c r="AH28" s="23" t="str">
        <f t="shared" si="9"/>
        <v/>
      </c>
      <c r="AI28" s="23" t="str">
        <f t="shared" si="10"/>
        <v/>
      </c>
      <c r="AJ28" s="24" t="str">
        <f t="shared" si="34"/>
        <v/>
      </c>
      <c r="AK28" s="24" t="str">
        <f t="shared" si="35"/>
        <v/>
      </c>
      <c r="AL28" s="26"/>
      <c r="AM28" s="23" t="str">
        <f t="shared" si="36"/>
        <v/>
      </c>
      <c r="AN28" s="25" t="str">
        <f t="shared" si="37"/>
        <v/>
      </c>
      <c r="AO28" s="23" t="str">
        <f t="shared" si="38"/>
        <v/>
      </c>
    </row>
    <row r="29" spans="2:44" ht="15" customHeight="1">
      <c r="B29" s="58"/>
      <c r="C29" s="157"/>
      <c r="D29" s="59"/>
      <c r="E29" s="58"/>
      <c r="F29" s="157"/>
      <c r="G29" s="59"/>
      <c r="H29" s="160"/>
      <c r="I29" s="20"/>
      <c r="J29" s="2"/>
      <c r="K29" s="21" t="str">
        <f t="shared" ref="K29:K79" si="39">IF($I29,B29,"")</f>
        <v/>
      </c>
      <c r="L29" s="21" t="str">
        <f t="shared" ref="L29:L79" si="40">IF($I29,D29-G29,"")</f>
        <v/>
      </c>
      <c r="M29" s="22" t="str">
        <f t="shared" ref="M29:M79" si="41">IF($I29,((C29-1)*E29*E29+(F29-1)*H29*H29)/(C29+F29-2),"")</f>
        <v/>
      </c>
      <c r="N29" s="22" t="str">
        <f t="shared" ref="N29:N79" si="42">IF($I29,ABS(L29)/SQRT(M29*((1/C29)+(1/F29))),"")</f>
        <v/>
      </c>
      <c r="O29" s="23" t="str">
        <f t="shared" ref="O29:O79" si="43">IF($I29,TDIST(N29,C29+F29-2,2),"")</f>
        <v/>
      </c>
      <c r="P29" s="24" t="str">
        <f t="shared" ref="P29:P79" si="44">IF($I29,LOG(O29),"")</f>
        <v/>
      </c>
      <c r="Q29" s="147"/>
      <c r="R29" s="23" t="str">
        <f t="shared" ref="R29:R79" si="45">IF($I29,L29/SQRT(M29),"")</f>
        <v/>
      </c>
      <c r="S29" s="23" t="str">
        <f t="shared" ref="S29:S79" si="46">IF($I29,((C29+F29)/(C29*F29))+((R29^2)/(2*(C29+F29))),"")</f>
        <v/>
      </c>
      <c r="T29" s="43"/>
      <c r="U29" s="23" t="str">
        <f t="shared" ref="U29:U79" si="47">IF($I29,1-(3/(4*(C29+F29-2)-1)),"")</f>
        <v/>
      </c>
      <c r="V29" s="23" t="str">
        <f t="shared" ref="V29:V79" si="48">IF($I29,R29*U29,"")</f>
        <v/>
      </c>
      <c r="W29" s="23" t="str">
        <f t="shared" ref="W29:W79" si="49">IF($I29,U29*S29*U29,"")</f>
        <v/>
      </c>
      <c r="X29" s="24" t="str">
        <f t="shared" ref="X29:X79" si="50">IF($I29,V29-1.96*SQRT(W29),"")</f>
        <v/>
      </c>
      <c r="Y29" s="24" t="str">
        <f t="shared" ref="Y29:Y79" si="51">IF($I29,V29+1.96*SQRT(W29),"")</f>
        <v/>
      </c>
      <c r="Z29" s="24"/>
      <c r="AA29" s="23" t="str">
        <f t="shared" ref="AA29:AA79" si="52">IF($I29,1/W29,"")</f>
        <v/>
      </c>
      <c r="AB29" s="25" t="str">
        <f t="shared" ref="AB29:AB79" si="53">IF($I29,AA29/$AA$7,"")</f>
        <v/>
      </c>
      <c r="AC29" s="23" t="str">
        <f t="shared" ref="AC29:AC79" si="54">IF($I29,AA29*V29,"")</f>
        <v/>
      </c>
      <c r="AD29" s="140"/>
      <c r="AE29" s="22" t="str">
        <f t="shared" ref="AE29:AE79" si="55">IF($I29,AA29^2,"")</f>
        <v/>
      </c>
      <c r="AF29" s="24" t="str">
        <f t="shared" ref="AF29:AF79" si="56">IF($I29,AC29*V29,"")</f>
        <v/>
      </c>
      <c r="AG29" s="26"/>
      <c r="AH29" s="23" t="str">
        <f t="shared" ref="AH29:AH79" si="57">IF($I29,S29+$AU$10,"")</f>
        <v/>
      </c>
      <c r="AI29" s="23" t="str">
        <f t="shared" ref="AI29:AI79" si="58">IF($I29,W29+$AU$10,"")</f>
        <v/>
      </c>
      <c r="AJ29" s="24" t="str">
        <f t="shared" ref="AJ29:AJ79" si="59">IF($I29,V29-1.96*SQRT(AI29),"")</f>
        <v/>
      </c>
      <c r="AK29" s="24" t="str">
        <f t="shared" ref="AK29:AK79" si="60">IF($I29,V29+1.96*SQRT(AI29),"")</f>
        <v/>
      </c>
      <c r="AL29" s="26"/>
      <c r="AM29" s="23" t="str">
        <f t="shared" ref="AM29:AM79" si="61">IF($I29,1/AI29,"")</f>
        <v/>
      </c>
      <c r="AN29" s="25" t="str">
        <f t="shared" ref="AN29:AN79" si="62">IF($I29,AM29/$AM$7,"")</f>
        <v/>
      </c>
      <c r="AO29" s="23" t="str">
        <f t="shared" ref="AO29:AO79" si="63">IF($I29,AM29*V29,"")</f>
        <v/>
      </c>
    </row>
    <row r="30" spans="2:44" ht="15" customHeight="1">
      <c r="B30" s="58"/>
      <c r="C30" s="157"/>
      <c r="D30" s="59"/>
      <c r="E30" s="58"/>
      <c r="F30" s="157"/>
      <c r="G30" s="59"/>
      <c r="H30" s="160"/>
      <c r="I30" s="20"/>
      <c r="J30" s="2"/>
      <c r="K30" s="21" t="str">
        <f t="shared" si="39"/>
        <v/>
      </c>
      <c r="L30" s="21" t="str">
        <f t="shared" si="40"/>
        <v/>
      </c>
      <c r="M30" s="22" t="str">
        <f t="shared" si="41"/>
        <v/>
      </c>
      <c r="N30" s="22" t="str">
        <f t="shared" si="42"/>
        <v/>
      </c>
      <c r="O30" s="23" t="str">
        <f t="shared" si="43"/>
        <v/>
      </c>
      <c r="P30" s="24" t="str">
        <f t="shared" si="44"/>
        <v/>
      </c>
      <c r="Q30" s="147"/>
      <c r="R30" s="23" t="str">
        <f t="shared" si="45"/>
        <v/>
      </c>
      <c r="S30" s="23" t="str">
        <f t="shared" si="46"/>
        <v/>
      </c>
      <c r="T30" s="43"/>
      <c r="U30" s="23" t="str">
        <f t="shared" si="47"/>
        <v/>
      </c>
      <c r="V30" s="23" t="str">
        <f t="shared" si="48"/>
        <v/>
      </c>
      <c r="W30" s="23" t="str">
        <f t="shared" si="49"/>
        <v/>
      </c>
      <c r="X30" s="24" t="str">
        <f t="shared" si="50"/>
        <v/>
      </c>
      <c r="Y30" s="24" t="str">
        <f t="shared" si="51"/>
        <v/>
      </c>
      <c r="Z30" s="24"/>
      <c r="AA30" s="23" t="str">
        <f t="shared" si="52"/>
        <v/>
      </c>
      <c r="AB30" s="25" t="str">
        <f t="shared" si="53"/>
        <v/>
      </c>
      <c r="AC30" s="23" t="str">
        <f t="shared" si="54"/>
        <v/>
      </c>
      <c r="AD30" s="140"/>
      <c r="AE30" s="22" t="str">
        <f t="shared" si="55"/>
        <v/>
      </c>
      <c r="AF30" s="24" t="str">
        <f t="shared" si="56"/>
        <v/>
      </c>
      <c r="AG30" s="26"/>
      <c r="AH30" s="23" t="str">
        <f t="shared" si="57"/>
        <v/>
      </c>
      <c r="AI30" s="23" t="str">
        <f t="shared" si="58"/>
        <v/>
      </c>
      <c r="AJ30" s="24" t="str">
        <f t="shared" si="59"/>
        <v/>
      </c>
      <c r="AK30" s="24" t="str">
        <f t="shared" si="60"/>
        <v/>
      </c>
      <c r="AL30" s="26"/>
      <c r="AM30" s="23" t="str">
        <f t="shared" si="61"/>
        <v/>
      </c>
      <c r="AN30" s="25" t="str">
        <f t="shared" si="62"/>
        <v/>
      </c>
      <c r="AO30" s="23" t="str">
        <f t="shared" si="63"/>
        <v/>
      </c>
    </row>
    <row r="31" spans="2:44" ht="15" customHeight="1">
      <c r="B31" s="58"/>
      <c r="C31" s="157"/>
      <c r="D31" s="59"/>
      <c r="E31" s="58"/>
      <c r="F31" s="157"/>
      <c r="G31" s="59"/>
      <c r="H31" s="160"/>
      <c r="I31" s="20"/>
      <c r="J31" s="2"/>
      <c r="K31" s="21" t="str">
        <f t="shared" si="39"/>
        <v/>
      </c>
      <c r="L31" s="21" t="str">
        <f t="shared" si="40"/>
        <v/>
      </c>
      <c r="M31" s="22" t="str">
        <f t="shared" si="41"/>
        <v/>
      </c>
      <c r="N31" s="22" t="str">
        <f t="shared" si="42"/>
        <v/>
      </c>
      <c r="O31" s="23" t="str">
        <f t="shared" si="43"/>
        <v/>
      </c>
      <c r="P31" s="24" t="str">
        <f t="shared" si="44"/>
        <v/>
      </c>
      <c r="Q31" s="147"/>
      <c r="R31" s="23" t="str">
        <f t="shared" si="45"/>
        <v/>
      </c>
      <c r="S31" s="23" t="str">
        <f t="shared" si="46"/>
        <v/>
      </c>
      <c r="T31" s="43"/>
      <c r="U31" s="23" t="str">
        <f t="shared" si="47"/>
        <v/>
      </c>
      <c r="V31" s="23" t="str">
        <f t="shared" si="48"/>
        <v/>
      </c>
      <c r="W31" s="23" t="str">
        <f t="shared" si="49"/>
        <v/>
      </c>
      <c r="X31" s="24" t="str">
        <f t="shared" si="50"/>
        <v/>
      </c>
      <c r="Y31" s="24" t="str">
        <f t="shared" si="51"/>
        <v/>
      </c>
      <c r="Z31" s="24"/>
      <c r="AA31" s="23" t="str">
        <f t="shared" si="52"/>
        <v/>
      </c>
      <c r="AB31" s="25" t="str">
        <f t="shared" si="53"/>
        <v/>
      </c>
      <c r="AC31" s="23" t="str">
        <f t="shared" si="54"/>
        <v/>
      </c>
      <c r="AD31" s="140"/>
      <c r="AE31" s="22" t="str">
        <f t="shared" si="55"/>
        <v/>
      </c>
      <c r="AF31" s="24" t="str">
        <f t="shared" si="56"/>
        <v/>
      </c>
      <c r="AG31" s="26"/>
      <c r="AH31" s="23" t="str">
        <f t="shared" si="57"/>
        <v/>
      </c>
      <c r="AI31" s="23" t="str">
        <f t="shared" si="58"/>
        <v/>
      </c>
      <c r="AJ31" s="24" t="str">
        <f t="shared" si="59"/>
        <v/>
      </c>
      <c r="AK31" s="24" t="str">
        <f t="shared" si="60"/>
        <v/>
      </c>
      <c r="AL31" s="26"/>
      <c r="AM31" s="23" t="str">
        <f t="shared" si="61"/>
        <v/>
      </c>
      <c r="AN31" s="25" t="str">
        <f t="shared" si="62"/>
        <v/>
      </c>
      <c r="AO31" s="23" t="str">
        <f t="shared" si="63"/>
        <v/>
      </c>
    </row>
    <row r="32" spans="2:44" ht="15" customHeight="1">
      <c r="B32" s="58"/>
      <c r="C32" s="157"/>
      <c r="D32" s="59"/>
      <c r="E32" s="58"/>
      <c r="F32" s="157"/>
      <c r="G32" s="59"/>
      <c r="H32" s="160"/>
      <c r="I32" s="20"/>
      <c r="J32" s="2"/>
      <c r="K32" s="21" t="str">
        <f t="shared" si="39"/>
        <v/>
      </c>
      <c r="L32" s="21" t="str">
        <f t="shared" si="40"/>
        <v/>
      </c>
      <c r="M32" s="22" t="str">
        <f t="shared" si="41"/>
        <v/>
      </c>
      <c r="N32" s="22" t="str">
        <f t="shared" si="42"/>
        <v/>
      </c>
      <c r="O32" s="23" t="str">
        <f t="shared" si="43"/>
        <v/>
      </c>
      <c r="P32" s="24" t="str">
        <f t="shared" si="44"/>
        <v/>
      </c>
      <c r="Q32" s="147"/>
      <c r="R32" s="23" t="str">
        <f t="shared" si="45"/>
        <v/>
      </c>
      <c r="S32" s="23" t="str">
        <f t="shared" si="46"/>
        <v/>
      </c>
      <c r="T32" s="43"/>
      <c r="U32" s="23" t="str">
        <f t="shared" si="47"/>
        <v/>
      </c>
      <c r="V32" s="23" t="str">
        <f t="shared" si="48"/>
        <v/>
      </c>
      <c r="W32" s="23" t="str">
        <f t="shared" si="49"/>
        <v/>
      </c>
      <c r="X32" s="24" t="str">
        <f t="shared" si="50"/>
        <v/>
      </c>
      <c r="Y32" s="24" t="str">
        <f t="shared" si="51"/>
        <v/>
      </c>
      <c r="Z32" s="24"/>
      <c r="AA32" s="23" t="str">
        <f t="shared" si="52"/>
        <v/>
      </c>
      <c r="AB32" s="25" t="str">
        <f t="shared" si="53"/>
        <v/>
      </c>
      <c r="AC32" s="23" t="str">
        <f t="shared" si="54"/>
        <v/>
      </c>
      <c r="AD32" s="140"/>
      <c r="AE32" s="22" t="str">
        <f t="shared" si="55"/>
        <v/>
      </c>
      <c r="AF32" s="24" t="str">
        <f t="shared" si="56"/>
        <v/>
      </c>
      <c r="AG32" s="26"/>
      <c r="AH32" s="23" t="str">
        <f t="shared" si="57"/>
        <v/>
      </c>
      <c r="AI32" s="23" t="str">
        <f t="shared" si="58"/>
        <v/>
      </c>
      <c r="AJ32" s="24" t="str">
        <f t="shared" si="59"/>
        <v/>
      </c>
      <c r="AK32" s="24" t="str">
        <f t="shared" si="60"/>
        <v/>
      </c>
      <c r="AL32" s="26"/>
      <c r="AM32" s="23" t="str">
        <f t="shared" si="61"/>
        <v/>
      </c>
      <c r="AN32" s="25" t="str">
        <f t="shared" si="62"/>
        <v/>
      </c>
      <c r="AO32" s="23" t="str">
        <f t="shared" si="63"/>
        <v/>
      </c>
    </row>
    <row r="33" spans="2:41" ht="15" customHeight="1">
      <c r="B33" s="58"/>
      <c r="C33" s="157"/>
      <c r="D33" s="59"/>
      <c r="E33" s="58"/>
      <c r="F33" s="157"/>
      <c r="G33" s="59"/>
      <c r="H33" s="160"/>
      <c r="I33" s="20"/>
      <c r="J33" s="2"/>
      <c r="K33" s="21" t="str">
        <f t="shared" si="39"/>
        <v/>
      </c>
      <c r="L33" s="21" t="str">
        <f t="shared" si="40"/>
        <v/>
      </c>
      <c r="M33" s="22" t="str">
        <f t="shared" si="41"/>
        <v/>
      </c>
      <c r="N33" s="22" t="str">
        <f t="shared" si="42"/>
        <v/>
      </c>
      <c r="O33" s="23" t="str">
        <f t="shared" si="43"/>
        <v/>
      </c>
      <c r="P33" s="24" t="str">
        <f t="shared" si="44"/>
        <v/>
      </c>
      <c r="Q33" s="147"/>
      <c r="R33" s="23" t="str">
        <f t="shared" si="45"/>
        <v/>
      </c>
      <c r="S33" s="23" t="str">
        <f t="shared" si="46"/>
        <v/>
      </c>
      <c r="T33" s="43"/>
      <c r="U33" s="23" t="str">
        <f t="shared" si="47"/>
        <v/>
      </c>
      <c r="V33" s="23" t="str">
        <f t="shared" si="48"/>
        <v/>
      </c>
      <c r="W33" s="23" t="str">
        <f t="shared" si="49"/>
        <v/>
      </c>
      <c r="X33" s="24" t="str">
        <f t="shared" si="50"/>
        <v/>
      </c>
      <c r="Y33" s="24" t="str">
        <f t="shared" si="51"/>
        <v/>
      </c>
      <c r="Z33" s="24"/>
      <c r="AA33" s="23" t="str">
        <f t="shared" si="52"/>
        <v/>
      </c>
      <c r="AB33" s="25" t="str">
        <f t="shared" si="53"/>
        <v/>
      </c>
      <c r="AC33" s="23" t="str">
        <f t="shared" si="54"/>
        <v/>
      </c>
      <c r="AD33" s="140"/>
      <c r="AE33" s="22" t="str">
        <f t="shared" si="55"/>
        <v/>
      </c>
      <c r="AF33" s="24" t="str">
        <f t="shared" si="56"/>
        <v/>
      </c>
      <c r="AG33" s="26"/>
      <c r="AH33" s="23" t="str">
        <f t="shared" si="57"/>
        <v/>
      </c>
      <c r="AI33" s="23" t="str">
        <f t="shared" si="58"/>
        <v/>
      </c>
      <c r="AJ33" s="24" t="str">
        <f t="shared" si="59"/>
        <v/>
      </c>
      <c r="AK33" s="24" t="str">
        <f t="shared" si="60"/>
        <v/>
      </c>
      <c r="AL33" s="26"/>
      <c r="AM33" s="23" t="str">
        <f t="shared" si="61"/>
        <v/>
      </c>
      <c r="AN33" s="25" t="str">
        <f t="shared" si="62"/>
        <v/>
      </c>
      <c r="AO33" s="23" t="str">
        <f t="shared" si="63"/>
        <v/>
      </c>
    </row>
    <row r="34" spans="2:41" ht="15" customHeight="1">
      <c r="B34" s="58"/>
      <c r="C34" s="157"/>
      <c r="D34" s="59"/>
      <c r="E34" s="58"/>
      <c r="F34" s="157"/>
      <c r="G34" s="59"/>
      <c r="H34" s="160"/>
      <c r="I34" s="20"/>
      <c r="J34" s="2"/>
      <c r="K34" s="21" t="str">
        <f t="shared" si="39"/>
        <v/>
      </c>
      <c r="L34" s="21" t="str">
        <f t="shared" si="40"/>
        <v/>
      </c>
      <c r="M34" s="22" t="str">
        <f t="shared" si="41"/>
        <v/>
      </c>
      <c r="N34" s="22" t="str">
        <f t="shared" si="42"/>
        <v/>
      </c>
      <c r="O34" s="23" t="str">
        <f t="shared" si="43"/>
        <v/>
      </c>
      <c r="P34" s="24" t="str">
        <f t="shared" si="44"/>
        <v/>
      </c>
      <c r="Q34" s="147"/>
      <c r="R34" s="23" t="str">
        <f t="shared" si="45"/>
        <v/>
      </c>
      <c r="S34" s="23" t="str">
        <f t="shared" si="46"/>
        <v/>
      </c>
      <c r="T34" s="43"/>
      <c r="U34" s="23" t="str">
        <f t="shared" si="47"/>
        <v/>
      </c>
      <c r="V34" s="23" t="str">
        <f t="shared" si="48"/>
        <v/>
      </c>
      <c r="W34" s="23" t="str">
        <f t="shared" si="49"/>
        <v/>
      </c>
      <c r="X34" s="24" t="str">
        <f t="shared" si="50"/>
        <v/>
      </c>
      <c r="Y34" s="24" t="str">
        <f t="shared" si="51"/>
        <v/>
      </c>
      <c r="Z34" s="24"/>
      <c r="AA34" s="23" t="str">
        <f t="shared" si="52"/>
        <v/>
      </c>
      <c r="AB34" s="25" t="str">
        <f t="shared" si="53"/>
        <v/>
      </c>
      <c r="AC34" s="23" t="str">
        <f t="shared" si="54"/>
        <v/>
      </c>
      <c r="AD34" s="140"/>
      <c r="AE34" s="22" t="str">
        <f t="shared" si="55"/>
        <v/>
      </c>
      <c r="AF34" s="24" t="str">
        <f t="shared" si="56"/>
        <v/>
      </c>
      <c r="AG34" s="26"/>
      <c r="AH34" s="23" t="str">
        <f t="shared" si="57"/>
        <v/>
      </c>
      <c r="AI34" s="23" t="str">
        <f t="shared" si="58"/>
        <v/>
      </c>
      <c r="AJ34" s="24" t="str">
        <f t="shared" si="59"/>
        <v/>
      </c>
      <c r="AK34" s="24" t="str">
        <f t="shared" si="60"/>
        <v/>
      </c>
      <c r="AL34" s="26"/>
      <c r="AM34" s="23" t="str">
        <f t="shared" si="61"/>
        <v/>
      </c>
      <c r="AN34" s="25" t="str">
        <f t="shared" si="62"/>
        <v/>
      </c>
      <c r="AO34" s="23" t="str">
        <f t="shared" si="63"/>
        <v/>
      </c>
    </row>
    <row r="35" spans="2:41" ht="15" customHeight="1">
      <c r="B35" s="58"/>
      <c r="C35" s="157"/>
      <c r="D35" s="59"/>
      <c r="E35" s="58"/>
      <c r="F35" s="157"/>
      <c r="G35" s="59"/>
      <c r="H35" s="160"/>
      <c r="I35" s="20"/>
      <c r="J35" s="2"/>
      <c r="K35" s="21" t="str">
        <f t="shared" si="39"/>
        <v/>
      </c>
      <c r="L35" s="21" t="str">
        <f t="shared" si="40"/>
        <v/>
      </c>
      <c r="M35" s="22" t="str">
        <f t="shared" si="41"/>
        <v/>
      </c>
      <c r="N35" s="22" t="str">
        <f t="shared" si="42"/>
        <v/>
      </c>
      <c r="O35" s="23" t="str">
        <f t="shared" si="43"/>
        <v/>
      </c>
      <c r="P35" s="24" t="str">
        <f t="shared" si="44"/>
        <v/>
      </c>
      <c r="Q35" s="147"/>
      <c r="R35" s="23" t="str">
        <f t="shared" si="45"/>
        <v/>
      </c>
      <c r="S35" s="23" t="str">
        <f t="shared" si="46"/>
        <v/>
      </c>
      <c r="T35" s="43"/>
      <c r="U35" s="23" t="str">
        <f t="shared" si="47"/>
        <v/>
      </c>
      <c r="V35" s="23" t="str">
        <f t="shared" si="48"/>
        <v/>
      </c>
      <c r="W35" s="23" t="str">
        <f t="shared" si="49"/>
        <v/>
      </c>
      <c r="X35" s="24" t="str">
        <f t="shared" si="50"/>
        <v/>
      </c>
      <c r="Y35" s="24" t="str">
        <f t="shared" si="51"/>
        <v/>
      </c>
      <c r="Z35" s="24"/>
      <c r="AA35" s="23" t="str">
        <f t="shared" si="52"/>
        <v/>
      </c>
      <c r="AB35" s="25" t="str">
        <f t="shared" si="53"/>
        <v/>
      </c>
      <c r="AC35" s="23" t="str">
        <f t="shared" si="54"/>
        <v/>
      </c>
      <c r="AD35" s="140"/>
      <c r="AE35" s="22" t="str">
        <f t="shared" si="55"/>
        <v/>
      </c>
      <c r="AF35" s="24" t="str">
        <f t="shared" si="56"/>
        <v/>
      </c>
      <c r="AG35" s="26"/>
      <c r="AH35" s="23" t="str">
        <f t="shared" si="57"/>
        <v/>
      </c>
      <c r="AI35" s="23" t="str">
        <f t="shared" si="58"/>
        <v/>
      </c>
      <c r="AJ35" s="24" t="str">
        <f t="shared" si="59"/>
        <v/>
      </c>
      <c r="AK35" s="24" t="str">
        <f t="shared" si="60"/>
        <v/>
      </c>
      <c r="AL35" s="26"/>
      <c r="AM35" s="23" t="str">
        <f t="shared" si="61"/>
        <v/>
      </c>
      <c r="AN35" s="25" t="str">
        <f t="shared" si="62"/>
        <v/>
      </c>
      <c r="AO35" s="23" t="str">
        <f t="shared" si="63"/>
        <v/>
      </c>
    </row>
    <row r="36" spans="2:41" ht="15" customHeight="1">
      <c r="B36" s="58"/>
      <c r="C36" s="157"/>
      <c r="D36" s="59"/>
      <c r="E36" s="58"/>
      <c r="F36" s="157"/>
      <c r="G36" s="59"/>
      <c r="H36" s="160"/>
      <c r="I36" s="20"/>
      <c r="J36" s="2"/>
      <c r="K36" s="21" t="str">
        <f t="shared" si="39"/>
        <v/>
      </c>
      <c r="L36" s="21" t="str">
        <f t="shared" si="40"/>
        <v/>
      </c>
      <c r="M36" s="22" t="str">
        <f t="shared" si="41"/>
        <v/>
      </c>
      <c r="N36" s="22" t="str">
        <f t="shared" si="42"/>
        <v/>
      </c>
      <c r="O36" s="23" t="str">
        <f t="shared" si="43"/>
        <v/>
      </c>
      <c r="P36" s="24" t="str">
        <f t="shared" si="44"/>
        <v/>
      </c>
      <c r="Q36" s="147"/>
      <c r="R36" s="23" t="str">
        <f t="shared" si="45"/>
        <v/>
      </c>
      <c r="S36" s="23" t="str">
        <f t="shared" si="46"/>
        <v/>
      </c>
      <c r="T36" s="43"/>
      <c r="U36" s="23" t="str">
        <f t="shared" si="47"/>
        <v/>
      </c>
      <c r="V36" s="23" t="str">
        <f t="shared" si="48"/>
        <v/>
      </c>
      <c r="W36" s="23" t="str">
        <f t="shared" si="49"/>
        <v/>
      </c>
      <c r="X36" s="24" t="str">
        <f t="shared" si="50"/>
        <v/>
      </c>
      <c r="Y36" s="24" t="str">
        <f t="shared" si="51"/>
        <v/>
      </c>
      <c r="Z36" s="24"/>
      <c r="AA36" s="23" t="str">
        <f t="shared" si="52"/>
        <v/>
      </c>
      <c r="AB36" s="25" t="str">
        <f t="shared" si="53"/>
        <v/>
      </c>
      <c r="AC36" s="23" t="str">
        <f t="shared" si="54"/>
        <v/>
      </c>
      <c r="AD36" s="140"/>
      <c r="AE36" s="22" t="str">
        <f t="shared" si="55"/>
        <v/>
      </c>
      <c r="AF36" s="24" t="str">
        <f t="shared" si="56"/>
        <v/>
      </c>
      <c r="AG36" s="26"/>
      <c r="AH36" s="23" t="str">
        <f t="shared" si="57"/>
        <v/>
      </c>
      <c r="AI36" s="23" t="str">
        <f t="shared" si="58"/>
        <v/>
      </c>
      <c r="AJ36" s="24" t="str">
        <f t="shared" si="59"/>
        <v/>
      </c>
      <c r="AK36" s="24" t="str">
        <f t="shared" si="60"/>
        <v/>
      </c>
      <c r="AL36" s="26"/>
      <c r="AM36" s="23" t="str">
        <f t="shared" si="61"/>
        <v/>
      </c>
      <c r="AN36" s="25" t="str">
        <f t="shared" si="62"/>
        <v/>
      </c>
      <c r="AO36" s="23" t="str">
        <f t="shared" si="63"/>
        <v/>
      </c>
    </row>
    <row r="37" spans="2:41" ht="15" customHeight="1">
      <c r="B37" s="58"/>
      <c r="C37" s="157"/>
      <c r="D37" s="59"/>
      <c r="E37" s="58"/>
      <c r="F37" s="157"/>
      <c r="G37" s="59"/>
      <c r="H37" s="160"/>
      <c r="I37" s="20"/>
      <c r="J37" s="2"/>
      <c r="K37" s="21" t="str">
        <f t="shared" si="39"/>
        <v/>
      </c>
      <c r="L37" s="21" t="str">
        <f t="shared" si="40"/>
        <v/>
      </c>
      <c r="M37" s="22" t="str">
        <f t="shared" si="41"/>
        <v/>
      </c>
      <c r="N37" s="22" t="str">
        <f t="shared" si="42"/>
        <v/>
      </c>
      <c r="O37" s="23" t="str">
        <f t="shared" si="43"/>
        <v/>
      </c>
      <c r="P37" s="24" t="str">
        <f t="shared" si="44"/>
        <v/>
      </c>
      <c r="Q37" s="147"/>
      <c r="R37" s="23" t="str">
        <f t="shared" si="45"/>
        <v/>
      </c>
      <c r="S37" s="23" t="str">
        <f t="shared" si="46"/>
        <v/>
      </c>
      <c r="T37" s="43"/>
      <c r="U37" s="23" t="str">
        <f t="shared" si="47"/>
        <v/>
      </c>
      <c r="V37" s="23" t="str">
        <f t="shared" si="48"/>
        <v/>
      </c>
      <c r="W37" s="23" t="str">
        <f t="shared" si="49"/>
        <v/>
      </c>
      <c r="X37" s="24" t="str">
        <f t="shared" si="50"/>
        <v/>
      </c>
      <c r="Y37" s="24" t="str">
        <f t="shared" si="51"/>
        <v/>
      </c>
      <c r="Z37" s="24"/>
      <c r="AA37" s="23" t="str">
        <f t="shared" si="52"/>
        <v/>
      </c>
      <c r="AB37" s="25" t="str">
        <f t="shared" si="53"/>
        <v/>
      </c>
      <c r="AC37" s="23" t="str">
        <f t="shared" si="54"/>
        <v/>
      </c>
      <c r="AD37" s="140"/>
      <c r="AE37" s="22" t="str">
        <f t="shared" si="55"/>
        <v/>
      </c>
      <c r="AF37" s="24" t="str">
        <f t="shared" si="56"/>
        <v/>
      </c>
      <c r="AG37" s="26"/>
      <c r="AH37" s="23" t="str">
        <f t="shared" si="57"/>
        <v/>
      </c>
      <c r="AI37" s="23" t="str">
        <f t="shared" si="58"/>
        <v/>
      </c>
      <c r="AJ37" s="24" t="str">
        <f t="shared" si="59"/>
        <v/>
      </c>
      <c r="AK37" s="24" t="str">
        <f t="shared" si="60"/>
        <v/>
      </c>
      <c r="AL37" s="26"/>
      <c r="AM37" s="23" t="str">
        <f t="shared" si="61"/>
        <v/>
      </c>
      <c r="AN37" s="25" t="str">
        <f t="shared" si="62"/>
        <v/>
      </c>
      <c r="AO37" s="23" t="str">
        <f t="shared" si="63"/>
        <v/>
      </c>
    </row>
    <row r="38" spans="2:41" ht="15" customHeight="1">
      <c r="B38" s="58"/>
      <c r="C38" s="157"/>
      <c r="D38" s="59"/>
      <c r="E38" s="58"/>
      <c r="F38" s="157"/>
      <c r="G38" s="59"/>
      <c r="H38" s="160"/>
      <c r="I38" s="20"/>
      <c r="J38" s="2"/>
      <c r="K38" s="21" t="str">
        <f t="shared" si="39"/>
        <v/>
      </c>
      <c r="L38" s="21" t="str">
        <f t="shared" si="40"/>
        <v/>
      </c>
      <c r="M38" s="22" t="str">
        <f t="shared" si="41"/>
        <v/>
      </c>
      <c r="N38" s="22" t="str">
        <f t="shared" si="42"/>
        <v/>
      </c>
      <c r="O38" s="23" t="str">
        <f t="shared" si="43"/>
        <v/>
      </c>
      <c r="P38" s="24" t="str">
        <f t="shared" si="44"/>
        <v/>
      </c>
      <c r="Q38" s="147"/>
      <c r="R38" s="23" t="str">
        <f t="shared" si="45"/>
        <v/>
      </c>
      <c r="S38" s="23" t="str">
        <f t="shared" si="46"/>
        <v/>
      </c>
      <c r="T38" s="43"/>
      <c r="U38" s="23" t="str">
        <f t="shared" si="47"/>
        <v/>
      </c>
      <c r="V38" s="23" t="str">
        <f t="shared" si="48"/>
        <v/>
      </c>
      <c r="W38" s="23" t="str">
        <f t="shared" si="49"/>
        <v/>
      </c>
      <c r="X38" s="24" t="str">
        <f t="shared" si="50"/>
        <v/>
      </c>
      <c r="Y38" s="24" t="str">
        <f t="shared" si="51"/>
        <v/>
      </c>
      <c r="Z38" s="24"/>
      <c r="AA38" s="23" t="str">
        <f t="shared" si="52"/>
        <v/>
      </c>
      <c r="AB38" s="25" t="str">
        <f t="shared" si="53"/>
        <v/>
      </c>
      <c r="AC38" s="23" t="str">
        <f t="shared" si="54"/>
        <v/>
      </c>
      <c r="AD38" s="140"/>
      <c r="AE38" s="22" t="str">
        <f t="shared" si="55"/>
        <v/>
      </c>
      <c r="AF38" s="24" t="str">
        <f t="shared" si="56"/>
        <v/>
      </c>
      <c r="AG38" s="26"/>
      <c r="AH38" s="23" t="str">
        <f t="shared" si="57"/>
        <v/>
      </c>
      <c r="AI38" s="23" t="str">
        <f t="shared" si="58"/>
        <v/>
      </c>
      <c r="AJ38" s="24" t="str">
        <f t="shared" si="59"/>
        <v/>
      </c>
      <c r="AK38" s="24" t="str">
        <f t="shared" si="60"/>
        <v/>
      </c>
      <c r="AL38" s="26"/>
      <c r="AM38" s="23" t="str">
        <f t="shared" si="61"/>
        <v/>
      </c>
      <c r="AN38" s="25" t="str">
        <f t="shared" si="62"/>
        <v/>
      </c>
      <c r="AO38" s="23" t="str">
        <f t="shared" si="63"/>
        <v/>
      </c>
    </row>
    <row r="39" spans="2:41" ht="15" customHeight="1">
      <c r="B39" s="58"/>
      <c r="C39" s="157"/>
      <c r="D39" s="59"/>
      <c r="E39" s="58"/>
      <c r="F39" s="157"/>
      <c r="G39" s="59"/>
      <c r="H39" s="160"/>
      <c r="I39" s="20"/>
      <c r="J39" s="2"/>
      <c r="K39" s="21" t="str">
        <f t="shared" si="39"/>
        <v/>
      </c>
      <c r="L39" s="21" t="str">
        <f t="shared" si="40"/>
        <v/>
      </c>
      <c r="M39" s="22" t="str">
        <f t="shared" si="41"/>
        <v/>
      </c>
      <c r="N39" s="22" t="str">
        <f t="shared" si="42"/>
        <v/>
      </c>
      <c r="O39" s="23" t="str">
        <f t="shared" si="43"/>
        <v/>
      </c>
      <c r="P39" s="24" t="str">
        <f t="shared" si="44"/>
        <v/>
      </c>
      <c r="Q39" s="147"/>
      <c r="R39" s="23" t="str">
        <f t="shared" si="45"/>
        <v/>
      </c>
      <c r="S39" s="23" t="str">
        <f t="shared" si="46"/>
        <v/>
      </c>
      <c r="T39" s="43"/>
      <c r="U39" s="23" t="str">
        <f t="shared" si="47"/>
        <v/>
      </c>
      <c r="V39" s="23" t="str">
        <f t="shared" si="48"/>
        <v/>
      </c>
      <c r="W39" s="23" t="str">
        <f t="shared" si="49"/>
        <v/>
      </c>
      <c r="X39" s="24" t="str">
        <f t="shared" si="50"/>
        <v/>
      </c>
      <c r="Y39" s="24" t="str">
        <f t="shared" si="51"/>
        <v/>
      </c>
      <c r="Z39" s="24"/>
      <c r="AA39" s="23" t="str">
        <f t="shared" si="52"/>
        <v/>
      </c>
      <c r="AB39" s="25" t="str">
        <f t="shared" si="53"/>
        <v/>
      </c>
      <c r="AC39" s="23" t="str">
        <f t="shared" si="54"/>
        <v/>
      </c>
      <c r="AD39" s="140"/>
      <c r="AE39" s="22" t="str">
        <f t="shared" si="55"/>
        <v/>
      </c>
      <c r="AF39" s="24" t="str">
        <f t="shared" si="56"/>
        <v/>
      </c>
      <c r="AG39" s="26"/>
      <c r="AH39" s="23" t="str">
        <f t="shared" si="57"/>
        <v/>
      </c>
      <c r="AI39" s="23" t="str">
        <f t="shared" si="58"/>
        <v/>
      </c>
      <c r="AJ39" s="24" t="str">
        <f t="shared" si="59"/>
        <v/>
      </c>
      <c r="AK39" s="24" t="str">
        <f t="shared" si="60"/>
        <v/>
      </c>
      <c r="AL39" s="26"/>
      <c r="AM39" s="23" t="str">
        <f t="shared" si="61"/>
        <v/>
      </c>
      <c r="AN39" s="25" t="str">
        <f t="shared" si="62"/>
        <v/>
      </c>
      <c r="AO39" s="23" t="str">
        <f t="shared" si="63"/>
        <v/>
      </c>
    </row>
    <row r="40" spans="2:41" ht="15" customHeight="1">
      <c r="B40" s="58"/>
      <c r="C40" s="157"/>
      <c r="D40" s="59"/>
      <c r="E40" s="58"/>
      <c r="F40" s="157"/>
      <c r="G40" s="59"/>
      <c r="H40" s="160"/>
      <c r="I40" s="20"/>
      <c r="J40" s="2"/>
      <c r="K40" s="21" t="str">
        <f t="shared" si="39"/>
        <v/>
      </c>
      <c r="L40" s="21" t="str">
        <f t="shared" si="40"/>
        <v/>
      </c>
      <c r="M40" s="22" t="str">
        <f t="shared" si="41"/>
        <v/>
      </c>
      <c r="N40" s="22" t="str">
        <f t="shared" si="42"/>
        <v/>
      </c>
      <c r="O40" s="23" t="str">
        <f t="shared" si="43"/>
        <v/>
      </c>
      <c r="P40" s="24" t="str">
        <f t="shared" si="44"/>
        <v/>
      </c>
      <c r="Q40" s="147"/>
      <c r="R40" s="23" t="str">
        <f t="shared" si="45"/>
        <v/>
      </c>
      <c r="S40" s="23" t="str">
        <f t="shared" si="46"/>
        <v/>
      </c>
      <c r="T40" s="43"/>
      <c r="U40" s="23" t="str">
        <f t="shared" si="47"/>
        <v/>
      </c>
      <c r="V40" s="23" t="str">
        <f t="shared" si="48"/>
        <v/>
      </c>
      <c r="W40" s="23" t="str">
        <f t="shared" si="49"/>
        <v/>
      </c>
      <c r="X40" s="24" t="str">
        <f t="shared" si="50"/>
        <v/>
      </c>
      <c r="Y40" s="24" t="str">
        <f t="shared" si="51"/>
        <v/>
      </c>
      <c r="Z40" s="24"/>
      <c r="AA40" s="23" t="str">
        <f t="shared" si="52"/>
        <v/>
      </c>
      <c r="AB40" s="25" t="str">
        <f t="shared" si="53"/>
        <v/>
      </c>
      <c r="AC40" s="23" t="str">
        <f t="shared" si="54"/>
        <v/>
      </c>
      <c r="AD40" s="140"/>
      <c r="AE40" s="22" t="str">
        <f t="shared" si="55"/>
        <v/>
      </c>
      <c r="AF40" s="24" t="str">
        <f t="shared" si="56"/>
        <v/>
      </c>
      <c r="AG40" s="26"/>
      <c r="AH40" s="23" t="str">
        <f t="shared" si="57"/>
        <v/>
      </c>
      <c r="AI40" s="23" t="str">
        <f t="shared" si="58"/>
        <v/>
      </c>
      <c r="AJ40" s="24" t="str">
        <f t="shared" si="59"/>
        <v/>
      </c>
      <c r="AK40" s="24" t="str">
        <f t="shared" si="60"/>
        <v/>
      </c>
      <c r="AL40" s="26"/>
      <c r="AM40" s="23" t="str">
        <f t="shared" si="61"/>
        <v/>
      </c>
      <c r="AN40" s="25" t="str">
        <f t="shared" si="62"/>
        <v/>
      </c>
      <c r="AO40" s="23" t="str">
        <f t="shared" si="63"/>
        <v/>
      </c>
    </row>
    <row r="41" spans="2:41" ht="15" customHeight="1">
      <c r="B41" s="58"/>
      <c r="C41" s="157"/>
      <c r="D41" s="59"/>
      <c r="E41" s="58"/>
      <c r="F41" s="157"/>
      <c r="G41" s="59"/>
      <c r="H41" s="160"/>
      <c r="I41" s="20"/>
      <c r="J41" s="2"/>
      <c r="K41" s="21" t="str">
        <f t="shared" si="39"/>
        <v/>
      </c>
      <c r="L41" s="21" t="str">
        <f t="shared" si="40"/>
        <v/>
      </c>
      <c r="M41" s="22" t="str">
        <f t="shared" si="41"/>
        <v/>
      </c>
      <c r="N41" s="22" t="str">
        <f t="shared" si="42"/>
        <v/>
      </c>
      <c r="O41" s="23" t="str">
        <f t="shared" si="43"/>
        <v/>
      </c>
      <c r="P41" s="24" t="str">
        <f t="shared" si="44"/>
        <v/>
      </c>
      <c r="Q41" s="147"/>
      <c r="R41" s="23" t="str">
        <f t="shared" si="45"/>
        <v/>
      </c>
      <c r="S41" s="23" t="str">
        <f t="shared" si="46"/>
        <v/>
      </c>
      <c r="T41" s="43"/>
      <c r="U41" s="23" t="str">
        <f t="shared" si="47"/>
        <v/>
      </c>
      <c r="V41" s="23" t="str">
        <f t="shared" si="48"/>
        <v/>
      </c>
      <c r="W41" s="23" t="str">
        <f t="shared" si="49"/>
        <v/>
      </c>
      <c r="X41" s="24" t="str">
        <f t="shared" si="50"/>
        <v/>
      </c>
      <c r="Y41" s="24" t="str">
        <f t="shared" si="51"/>
        <v/>
      </c>
      <c r="Z41" s="24"/>
      <c r="AA41" s="23" t="str">
        <f t="shared" si="52"/>
        <v/>
      </c>
      <c r="AB41" s="25" t="str">
        <f t="shared" si="53"/>
        <v/>
      </c>
      <c r="AC41" s="23" t="str">
        <f t="shared" si="54"/>
        <v/>
      </c>
      <c r="AD41" s="140"/>
      <c r="AE41" s="22" t="str">
        <f t="shared" si="55"/>
        <v/>
      </c>
      <c r="AF41" s="24" t="str">
        <f t="shared" si="56"/>
        <v/>
      </c>
      <c r="AG41" s="26"/>
      <c r="AH41" s="23" t="str">
        <f t="shared" si="57"/>
        <v/>
      </c>
      <c r="AI41" s="23" t="str">
        <f t="shared" si="58"/>
        <v/>
      </c>
      <c r="AJ41" s="24" t="str">
        <f t="shared" si="59"/>
        <v/>
      </c>
      <c r="AK41" s="24" t="str">
        <f t="shared" si="60"/>
        <v/>
      </c>
      <c r="AL41" s="26"/>
      <c r="AM41" s="23" t="str">
        <f t="shared" si="61"/>
        <v/>
      </c>
      <c r="AN41" s="25" t="str">
        <f t="shared" si="62"/>
        <v/>
      </c>
      <c r="AO41" s="23" t="str">
        <f t="shared" si="63"/>
        <v/>
      </c>
    </row>
    <row r="42" spans="2:41" ht="15" customHeight="1">
      <c r="B42" s="58"/>
      <c r="C42" s="157"/>
      <c r="D42" s="59"/>
      <c r="E42" s="58"/>
      <c r="F42" s="157"/>
      <c r="G42" s="59"/>
      <c r="H42" s="160"/>
      <c r="I42" s="20"/>
      <c r="J42" s="2"/>
      <c r="K42" s="21" t="str">
        <f t="shared" si="39"/>
        <v/>
      </c>
      <c r="L42" s="21" t="str">
        <f t="shared" si="40"/>
        <v/>
      </c>
      <c r="M42" s="22" t="str">
        <f t="shared" si="41"/>
        <v/>
      </c>
      <c r="N42" s="22" t="str">
        <f t="shared" si="42"/>
        <v/>
      </c>
      <c r="O42" s="23" t="str">
        <f t="shared" si="43"/>
        <v/>
      </c>
      <c r="P42" s="24" t="str">
        <f t="shared" si="44"/>
        <v/>
      </c>
      <c r="Q42" s="147"/>
      <c r="R42" s="23" t="str">
        <f t="shared" si="45"/>
        <v/>
      </c>
      <c r="S42" s="23" t="str">
        <f t="shared" si="46"/>
        <v/>
      </c>
      <c r="T42" s="43"/>
      <c r="U42" s="23" t="str">
        <f t="shared" si="47"/>
        <v/>
      </c>
      <c r="V42" s="23" t="str">
        <f t="shared" si="48"/>
        <v/>
      </c>
      <c r="W42" s="23" t="str">
        <f t="shared" si="49"/>
        <v/>
      </c>
      <c r="X42" s="24" t="str">
        <f t="shared" si="50"/>
        <v/>
      </c>
      <c r="Y42" s="24" t="str">
        <f t="shared" si="51"/>
        <v/>
      </c>
      <c r="Z42" s="24"/>
      <c r="AA42" s="23" t="str">
        <f t="shared" si="52"/>
        <v/>
      </c>
      <c r="AB42" s="25" t="str">
        <f t="shared" si="53"/>
        <v/>
      </c>
      <c r="AC42" s="23" t="str">
        <f t="shared" si="54"/>
        <v/>
      </c>
      <c r="AD42" s="140"/>
      <c r="AE42" s="22" t="str">
        <f t="shared" si="55"/>
        <v/>
      </c>
      <c r="AF42" s="24" t="str">
        <f t="shared" si="56"/>
        <v/>
      </c>
      <c r="AG42" s="26"/>
      <c r="AH42" s="23" t="str">
        <f t="shared" si="57"/>
        <v/>
      </c>
      <c r="AI42" s="23" t="str">
        <f t="shared" si="58"/>
        <v/>
      </c>
      <c r="AJ42" s="24" t="str">
        <f t="shared" si="59"/>
        <v/>
      </c>
      <c r="AK42" s="24" t="str">
        <f t="shared" si="60"/>
        <v/>
      </c>
      <c r="AL42" s="26"/>
      <c r="AM42" s="23" t="str">
        <f t="shared" si="61"/>
        <v/>
      </c>
      <c r="AN42" s="25" t="str">
        <f t="shared" si="62"/>
        <v/>
      </c>
      <c r="AO42" s="23" t="str">
        <f t="shared" si="63"/>
        <v/>
      </c>
    </row>
    <row r="43" spans="2:41" ht="15" customHeight="1">
      <c r="B43" s="58"/>
      <c r="C43" s="157"/>
      <c r="D43" s="59"/>
      <c r="E43" s="58"/>
      <c r="F43" s="157"/>
      <c r="G43" s="59"/>
      <c r="H43" s="160"/>
      <c r="I43" s="20"/>
      <c r="J43" s="2"/>
      <c r="K43" s="21" t="str">
        <f t="shared" si="39"/>
        <v/>
      </c>
      <c r="L43" s="21" t="str">
        <f t="shared" si="40"/>
        <v/>
      </c>
      <c r="M43" s="22" t="str">
        <f t="shared" si="41"/>
        <v/>
      </c>
      <c r="N43" s="22" t="str">
        <f t="shared" si="42"/>
        <v/>
      </c>
      <c r="O43" s="23" t="str">
        <f t="shared" si="43"/>
        <v/>
      </c>
      <c r="P43" s="24" t="str">
        <f t="shared" si="44"/>
        <v/>
      </c>
      <c r="Q43" s="147"/>
      <c r="R43" s="23" t="str">
        <f t="shared" si="45"/>
        <v/>
      </c>
      <c r="S43" s="23" t="str">
        <f t="shared" si="46"/>
        <v/>
      </c>
      <c r="T43" s="43"/>
      <c r="U43" s="23" t="str">
        <f t="shared" si="47"/>
        <v/>
      </c>
      <c r="V43" s="23" t="str">
        <f t="shared" si="48"/>
        <v/>
      </c>
      <c r="W43" s="23" t="str">
        <f t="shared" si="49"/>
        <v/>
      </c>
      <c r="X43" s="24" t="str">
        <f t="shared" si="50"/>
        <v/>
      </c>
      <c r="Y43" s="24" t="str">
        <f t="shared" si="51"/>
        <v/>
      </c>
      <c r="Z43" s="24"/>
      <c r="AA43" s="23" t="str">
        <f t="shared" si="52"/>
        <v/>
      </c>
      <c r="AB43" s="25" t="str">
        <f t="shared" si="53"/>
        <v/>
      </c>
      <c r="AC43" s="23" t="str">
        <f t="shared" si="54"/>
        <v/>
      </c>
      <c r="AD43" s="140"/>
      <c r="AE43" s="22" t="str">
        <f t="shared" si="55"/>
        <v/>
      </c>
      <c r="AF43" s="24" t="str">
        <f t="shared" si="56"/>
        <v/>
      </c>
      <c r="AG43" s="26"/>
      <c r="AH43" s="23" t="str">
        <f t="shared" si="57"/>
        <v/>
      </c>
      <c r="AI43" s="23" t="str">
        <f t="shared" si="58"/>
        <v/>
      </c>
      <c r="AJ43" s="24" t="str">
        <f t="shared" si="59"/>
        <v/>
      </c>
      <c r="AK43" s="24" t="str">
        <f t="shared" si="60"/>
        <v/>
      </c>
      <c r="AL43" s="26"/>
      <c r="AM43" s="23" t="str">
        <f t="shared" si="61"/>
        <v/>
      </c>
      <c r="AN43" s="25" t="str">
        <f t="shared" si="62"/>
        <v/>
      </c>
      <c r="AO43" s="23" t="str">
        <f t="shared" si="63"/>
        <v/>
      </c>
    </row>
    <row r="44" spans="2:41" ht="15" customHeight="1">
      <c r="B44" s="58"/>
      <c r="C44" s="157"/>
      <c r="D44" s="59"/>
      <c r="E44" s="58"/>
      <c r="F44" s="157"/>
      <c r="G44" s="59"/>
      <c r="H44" s="160"/>
      <c r="I44" s="20"/>
      <c r="J44" s="2"/>
      <c r="K44" s="21" t="str">
        <f t="shared" si="39"/>
        <v/>
      </c>
      <c r="L44" s="21" t="str">
        <f t="shared" si="40"/>
        <v/>
      </c>
      <c r="M44" s="22" t="str">
        <f t="shared" si="41"/>
        <v/>
      </c>
      <c r="N44" s="22" t="str">
        <f t="shared" si="42"/>
        <v/>
      </c>
      <c r="O44" s="23" t="str">
        <f t="shared" si="43"/>
        <v/>
      </c>
      <c r="P44" s="24" t="str">
        <f t="shared" si="44"/>
        <v/>
      </c>
      <c r="Q44" s="147"/>
      <c r="R44" s="23" t="str">
        <f t="shared" si="45"/>
        <v/>
      </c>
      <c r="S44" s="23" t="str">
        <f t="shared" si="46"/>
        <v/>
      </c>
      <c r="T44" s="43"/>
      <c r="U44" s="23" t="str">
        <f t="shared" si="47"/>
        <v/>
      </c>
      <c r="V44" s="23" t="str">
        <f t="shared" si="48"/>
        <v/>
      </c>
      <c r="W44" s="23" t="str">
        <f t="shared" si="49"/>
        <v/>
      </c>
      <c r="X44" s="24" t="str">
        <f t="shared" si="50"/>
        <v/>
      </c>
      <c r="Y44" s="24" t="str">
        <f t="shared" si="51"/>
        <v/>
      </c>
      <c r="Z44" s="24"/>
      <c r="AA44" s="23" t="str">
        <f t="shared" si="52"/>
        <v/>
      </c>
      <c r="AB44" s="25" t="str">
        <f t="shared" si="53"/>
        <v/>
      </c>
      <c r="AC44" s="23" t="str">
        <f t="shared" si="54"/>
        <v/>
      </c>
      <c r="AD44" s="140"/>
      <c r="AE44" s="22" t="str">
        <f t="shared" si="55"/>
        <v/>
      </c>
      <c r="AF44" s="24" t="str">
        <f t="shared" si="56"/>
        <v/>
      </c>
      <c r="AG44" s="26"/>
      <c r="AH44" s="23" t="str">
        <f t="shared" si="57"/>
        <v/>
      </c>
      <c r="AI44" s="23" t="str">
        <f t="shared" si="58"/>
        <v/>
      </c>
      <c r="AJ44" s="24" t="str">
        <f t="shared" si="59"/>
        <v/>
      </c>
      <c r="AK44" s="24" t="str">
        <f t="shared" si="60"/>
        <v/>
      </c>
      <c r="AL44" s="26"/>
      <c r="AM44" s="23" t="str">
        <f t="shared" si="61"/>
        <v/>
      </c>
      <c r="AN44" s="25" t="str">
        <f t="shared" si="62"/>
        <v/>
      </c>
      <c r="AO44" s="23" t="str">
        <f t="shared" si="63"/>
        <v/>
      </c>
    </row>
    <row r="45" spans="2:41" ht="15" customHeight="1">
      <c r="B45" s="58"/>
      <c r="C45" s="157"/>
      <c r="D45" s="59"/>
      <c r="E45" s="58"/>
      <c r="F45" s="157"/>
      <c r="G45" s="59"/>
      <c r="H45" s="160"/>
      <c r="I45" s="20"/>
      <c r="J45" s="2"/>
      <c r="K45" s="21" t="str">
        <f t="shared" si="39"/>
        <v/>
      </c>
      <c r="L45" s="21" t="str">
        <f t="shared" si="40"/>
        <v/>
      </c>
      <c r="M45" s="22" t="str">
        <f t="shared" si="41"/>
        <v/>
      </c>
      <c r="N45" s="22" t="str">
        <f t="shared" si="42"/>
        <v/>
      </c>
      <c r="O45" s="23" t="str">
        <f t="shared" si="43"/>
        <v/>
      </c>
      <c r="P45" s="24" t="str">
        <f t="shared" si="44"/>
        <v/>
      </c>
      <c r="Q45" s="147"/>
      <c r="R45" s="23" t="str">
        <f t="shared" si="45"/>
        <v/>
      </c>
      <c r="S45" s="23" t="str">
        <f t="shared" si="46"/>
        <v/>
      </c>
      <c r="T45" s="43"/>
      <c r="U45" s="23" t="str">
        <f t="shared" si="47"/>
        <v/>
      </c>
      <c r="V45" s="23" t="str">
        <f t="shared" si="48"/>
        <v/>
      </c>
      <c r="W45" s="23" t="str">
        <f t="shared" si="49"/>
        <v/>
      </c>
      <c r="X45" s="24" t="str">
        <f t="shared" si="50"/>
        <v/>
      </c>
      <c r="Y45" s="24" t="str">
        <f t="shared" si="51"/>
        <v/>
      </c>
      <c r="Z45" s="24"/>
      <c r="AA45" s="23" t="str">
        <f t="shared" si="52"/>
        <v/>
      </c>
      <c r="AB45" s="25" t="str">
        <f t="shared" si="53"/>
        <v/>
      </c>
      <c r="AC45" s="23" t="str">
        <f t="shared" si="54"/>
        <v/>
      </c>
      <c r="AD45" s="140"/>
      <c r="AE45" s="22" t="str">
        <f t="shared" si="55"/>
        <v/>
      </c>
      <c r="AF45" s="24" t="str">
        <f t="shared" si="56"/>
        <v/>
      </c>
      <c r="AG45" s="26"/>
      <c r="AH45" s="23" t="str">
        <f t="shared" si="57"/>
        <v/>
      </c>
      <c r="AI45" s="23" t="str">
        <f t="shared" si="58"/>
        <v/>
      </c>
      <c r="AJ45" s="24" t="str">
        <f t="shared" si="59"/>
        <v/>
      </c>
      <c r="AK45" s="24" t="str">
        <f t="shared" si="60"/>
        <v/>
      </c>
      <c r="AL45" s="26"/>
      <c r="AM45" s="23" t="str">
        <f t="shared" si="61"/>
        <v/>
      </c>
      <c r="AN45" s="25" t="str">
        <f t="shared" si="62"/>
        <v/>
      </c>
      <c r="AO45" s="23" t="str">
        <f t="shared" si="63"/>
        <v/>
      </c>
    </row>
    <row r="46" spans="2:41" ht="15" customHeight="1">
      <c r="B46" s="58"/>
      <c r="C46" s="157"/>
      <c r="D46" s="59"/>
      <c r="E46" s="58"/>
      <c r="F46" s="157"/>
      <c r="G46" s="59"/>
      <c r="H46" s="160"/>
      <c r="I46" s="20"/>
      <c r="J46" s="2"/>
      <c r="K46" s="21" t="str">
        <f t="shared" si="39"/>
        <v/>
      </c>
      <c r="L46" s="21" t="str">
        <f t="shared" si="40"/>
        <v/>
      </c>
      <c r="M46" s="22" t="str">
        <f t="shared" si="41"/>
        <v/>
      </c>
      <c r="N46" s="22" t="str">
        <f t="shared" si="42"/>
        <v/>
      </c>
      <c r="O46" s="23" t="str">
        <f t="shared" si="43"/>
        <v/>
      </c>
      <c r="P46" s="24" t="str">
        <f t="shared" si="44"/>
        <v/>
      </c>
      <c r="Q46" s="147"/>
      <c r="R46" s="23" t="str">
        <f t="shared" si="45"/>
        <v/>
      </c>
      <c r="S46" s="23" t="str">
        <f t="shared" si="46"/>
        <v/>
      </c>
      <c r="T46" s="43"/>
      <c r="U46" s="23" t="str">
        <f t="shared" si="47"/>
        <v/>
      </c>
      <c r="V46" s="23" t="str">
        <f t="shared" si="48"/>
        <v/>
      </c>
      <c r="W46" s="23" t="str">
        <f t="shared" si="49"/>
        <v/>
      </c>
      <c r="X46" s="24" t="str">
        <f t="shared" si="50"/>
        <v/>
      </c>
      <c r="Y46" s="24" t="str">
        <f t="shared" si="51"/>
        <v/>
      </c>
      <c r="Z46" s="24"/>
      <c r="AA46" s="23" t="str">
        <f t="shared" si="52"/>
        <v/>
      </c>
      <c r="AB46" s="25" t="str">
        <f t="shared" si="53"/>
        <v/>
      </c>
      <c r="AC46" s="23" t="str">
        <f t="shared" si="54"/>
        <v/>
      </c>
      <c r="AD46" s="140"/>
      <c r="AE46" s="22" t="str">
        <f t="shared" si="55"/>
        <v/>
      </c>
      <c r="AF46" s="24" t="str">
        <f t="shared" si="56"/>
        <v/>
      </c>
      <c r="AG46" s="26"/>
      <c r="AH46" s="23" t="str">
        <f t="shared" si="57"/>
        <v/>
      </c>
      <c r="AI46" s="23" t="str">
        <f t="shared" si="58"/>
        <v/>
      </c>
      <c r="AJ46" s="24" t="str">
        <f t="shared" si="59"/>
        <v/>
      </c>
      <c r="AK46" s="24" t="str">
        <f t="shared" si="60"/>
        <v/>
      </c>
      <c r="AL46" s="26"/>
      <c r="AM46" s="23" t="str">
        <f t="shared" si="61"/>
        <v/>
      </c>
      <c r="AN46" s="25" t="str">
        <f t="shared" si="62"/>
        <v/>
      </c>
      <c r="AO46" s="23" t="str">
        <f t="shared" si="63"/>
        <v/>
      </c>
    </row>
    <row r="47" spans="2:41" ht="15" customHeight="1">
      <c r="B47" s="58"/>
      <c r="C47" s="157"/>
      <c r="D47" s="59"/>
      <c r="E47" s="58"/>
      <c r="F47" s="157"/>
      <c r="G47" s="59"/>
      <c r="H47" s="160"/>
      <c r="I47" s="20">
        <f t="shared" ref="I47:I57" si="64">IF(COUNT(C47:H47)=6,1,0)</f>
        <v>0</v>
      </c>
      <c r="J47" s="2"/>
      <c r="K47" s="21" t="str">
        <f t="shared" si="39"/>
        <v/>
      </c>
      <c r="L47" s="21" t="str">
        <f t="shared" si="40"/>
        <v/>
      </c>
      <c r="M47" s="22" t="str">
        <f t="shared" si="41"/>
        <v/>
      </c>
      <c r="N47" s="22" t="str">
        <f t="shared" si="42"/>
        <v/>
      </c>
      <c r="O47" s="23" t="str">
        <f t="shared" si="43"/>
        <v/>
      </c>
      <c r="P47" s="24" t="str">
        <f t="shared" si="44"/>
        <v/>
      </c>
      <c r="Q47" s="147"/>
      <c r="R47" s="23" t="str">
        <f t="shared" si="45"/>
        <v/>
      </c>
      <c r="S47" s="23" t="str">
        <f t="shared" si="46"/>
        <v/>
      </c>
      <c r="T47" s="43"/>
      <c r="U47" s="23" t="str">
        <f t="shared" si="47"/>
        <v/>
      </c>
      <c r="V47" s="23" t="str">
        <f t="shared" si="48"/>
        <v/>
      </c>
      <c r="W47" s="23" t="str">
        <f t="shared" si="49"/>
        <v/>
      </c>
      <c r="X47" s="24" t="str">
        <f t="shared" si="50"/>
        <v/>
      </c>
      <c r="Y47" s="24" t="str">
        <f t="shared" si="51"/>
        <v/>
      </c>
      <c r="Z47" s="24"/>
      <c r="AA47" s="23" t="str">
        <f t="shared" si="52"/>
        <v/>
      </c>
      <c r="AB47" s="25" t="str">
        <f t="shared" si="53"/>
        <v/>
      </c>
      <c r="AC47" s="23" t="str">
        <f t="shared" si="54"/>
        <v/>
      </c>
      <c r="AD47" s="140"/>
      <c r="AE47" s="22" t="str">
        <f t="shared" si="55"/>
        <v/>
      </c>
      <c r="AF47" s="24" t="str">
        <f t="shared" si="56"/>
        <v/>
      </c>
      <c r="AG47" s="26"/>
      <c r="AH47" s="23" t="str">
        <f t="shared" si="57"/>
        <v/>
      </c>
      <c r="AI47" s="23" t="str">
        <f t="shared" si="58"/>
        <v/>
      </c>
      <c r="AJ47" s="24" t="str">
        <f t="shared" si="59"/>
        <v/>
      </c>
      <c r="AK47" s="24" t="str">
        <f t="shared" si="60"/>
        <v/>
      </c>
      <c r="AL47" s="26"/>
      <c r="AM47" s="23" t="str">
        <f t="shared" si="61"/>
        <v/>
      </c>
      <c r="AN47" s="25" t="str">
        <f t="shared" si="62"/>
        <v/>
      </c>
      <c r="AO47" s="23" t="str">
        <f t="shared" si="63"/>
        <v/>
      </c>
    </row>
    <row r="48" spans="2:41" ht="15" customHeight="1">
      <c r="B48" s="58"/>
      <c r="C48" s="157"/>
      <c r="D48" s="59"/>
      <c r="E48" s="58"/>
      <c r="F48" s="157"/>
      <c r="G48" s="59"/>
      <c r="H48" s="160"/>
      <c r="I48" s="20">
        <f t="shared" si="64"/>
        <v>0</v>
      </c>
      <c r="J48" s="2"/>
      <c r="K48" s="21" t="str">
        <f t="shared" si="39"/>
        <v/>
      </c>
      <c r="L48" s="21" t="str">
        <f t="shared" si="40"/>
        <v/>
      </c>
      <c r="M48" s="22" t="str">
        <f t="shared" si="41"/>
        <v/>
      </c>
      <c r="N48" s="22" t="str">
        <f t="shared" si="42"/>
        <v/>
      </c>
      <c r="O48" s="23" t="str">
        <f t="shared" si="43"/>
        <v/>
      </c>
      <c r="P48" s="24" t="str">
        <f t="shared" si="44"/>
        <v/>
      </c>
      <c r="Q48" s="147"/>
      <c r="R48" s="23" t="str">
        <f t="shared" si="45"/>
        <v/>
      </c>
      <c r="S48" s="23" t="str">
        <f t="shared" si="46"/>
        <v/>
      </c>
      <c r="T48" s="43"/>
      <c r="U48" s="23" t="str">
        <f t="shared" si="47"/>
        <v/>
      </c>
      <c r="V48" s="23" t="str">
        <f t="shared" si="48"/>
        <v/>
      </c>
      <c r="W48" s="23" t="str">
        <f t="shared" si="49"/>
        <v/>
      </c>
      <c r="X48" s="24" t="str">
        <f t="shared" si="50"/>
        <v/>
      </c>
      <c r="Y48" s="24" t="str">
        <f t="shared" si="51"/>
        <v/>
      </c>
      <c r="Z48" s="24"/>
      <c r="AA48" s="23" t="str">
        <f t="shared" si="52"/>
        <v/>
      </c>
      <c r="AB48" s="25" t="str">
        <f t="shared" si="53"/>
        <v/>
      </c>
      <c r="AC48" s="23" t="str">
        <f t="shared" si="54"/>
        <v/>
      </c>
      <c r="AD48" s="140"/>
      <c r="AE48" s="22" t="str">
        <f t="shared" si="55"/>
        <v/>
      </c>
      <c r="AF48" s="24" t="str">
        <f t="shared" si="56"/>
        <v/>
      </c>
      <c r="AG48" s="26"/>
      <c r="AH48" s="23" t="str">
        <f t="shared" si="57"/>
        <v/>
      </c>
      <c r="AI48" s="23" t="str">
        <f t="shared" si="58"/>
        <v/>
      </c>
      <c r="AJ48" s="24" t="str">
        <f t="shared" si="59"/>
        <v/>
      </c>
      <c r="AK48" s="24" t="str">
        <f t="shared" si="60"/>
        <v/>
      </c>
      <c r="AL48" s="26"/>
      <c r="AM48" s="23" t="str">
        <f t="shared" si="61"/>
        <v/>
      </c>
      <c r="AN48" s="25" t="str">
        <f t="shared" si="62"/>
        <v/>
      </c>
      <c r="AO48" s="23" t="str">
        <f t="shared" si="63"/>
        <v/>
      </c>
    </row>
    <row r="49" spans="2:41" ht="15" customHeight="1">
      <c r="B49" s="58"/>
      <c r="C49" s="157"/>
      <c r="D49" s="59"/>
      <c r="E49" s="58"/>
      <c r="F49" s="157"/>
      <c r="G49" s="59"/>
      <c r="H49" s="160"/>
      <c r="I49" s="20">
        <f t="shared" si="64"/>
        <v>0</v>
      </c>
      <c r="J49" s="2"/>
      <c r="K49" s="21" t="str">
        <f t="shared" si="39"/>
        <v/>
      </c>
      <c r="L49" s="21" t="str">
        <f t="shared" si="40"/>
        <v/>
      </c>
      <c r="M49" s="22" t="str">
        <f t="shared" si="41"/>
        <v/>
      </c>
      <c r="N49" s="22" t="str">
        <f t="shared" si="42"/>
        <v/>
      </c>
      <c r="O49" s="23" t="str">
        <f t="shared" si="43"/>
        <v/>
      </c>
      <c r="P49" s="24" t="str">
        <f t="shared" si="44"/>
        <v/>
      </c>
      <c r="Q49" s="147"/>
      <c r="R49" s="23" t="str">
        <f t="shared" si="45"/>
        <v/>
      </c>
      <c r="S49" s="23" t="str">
        <f t="shared" si="46"/>
        <v/>
      </c>
      <c r="T49" s="43"/>
      <c r="U49" s="23" t="str">
        <f t="shared" si="47"/>
        <v/>
      </c>
      <c r="V49" s="23" t="str">
        <f t="shared" si="48"/>
        <v/>
      </c>
      <c r="W49" s="23" t="str">
        <f t="shared" si="49"/>
        <v/>
      </c>
      <c r="X49" s="24" t="str">
        <f t="shared" si="50"/>
        <v/>
      </c>
      <c r="Y49" s="24" t="str">
        <f t="shared" si="51"/>
        <v/>
      </c>
      <c r="Z49" s="24"/>
      <c r="AA49" s="23" t="str">
        <f t="shared" si="52"/>
        <v/>
      </c>
      <c r="AB49" s="25" t="str">
        <f t="shared" si="53"/>
        <v/>
      </c>
      <c r="AC49" s="23" t="str">
        <f t="shared" si="54"/>
        <v/>
      </c>
      <c r="AD49" s="140"/>
      <c r="AE49" s="22" t="str">
        <f t="shared" si="55"/>
        <v/>
      </c>
      <c r="AF49" s="24" t="str">
        <f t="shared" si="56"/>
        <v/>
      </c>
      <c r="AG49" s="26"/>
      <c r="AH49" s="23" t="str">
        <f t="shared" si="57"/>
        <v/>
      </c>
      <c r="AI49" s="23" t="str">
        <f t="shared" si="58"/>
        <v/>
      </c>
      <c r="AJ49" s="24" t="str">
        <f t="shared" si="59"/>
        <v/>
      </c>
      <c r="AK49" s="24" t="str">
        <f t="shared" si="60"/>
        <v/>
      </c>
      <c r="AL49" s="26"/>
      <c r="AM49" s="23" t="str">
        <f t="shared" si="61"/>
        <v/>
      </c>
      <c r="AN49" s="25" t="str">
        <f t="shared" si="62"/>
        <v/>
      </c>
      <c r="AO49" s="23" t="str">
        <f t="shared" si="63"/>
        <v/>
      </c>
    </row>
    <row r="50" spans="2:41" ht="15" customHeight="1">
      <c r="B50" s="58"/>
      <c r="C50" s="157"/>
      <c r="D50" s="59"/>
      <c r="E50" s="58"/>
      <c r="F50" s="157"/>
      <c r="G50" s="59"/>
      <c r="H50" s="160"/>
      <c r="I50" s="20">
        <f t="shared" si="64"/>
        <v>0</v>
      </c>
      <c r="J50" s="2"/>
      <c r="K50" s="21" t="str">
        <f t="shared" si="39"/>
        <v/>
      </c>
      <c r="L50" s="21" t="str">
        <f t="shared" si="40"/>
        <v/>
      </c>
      <c r="M50" s="22" t="str">
        <f t="shared" si="41"/>
        <v/>
      </c>
      <c r="N50" s="22" t="str">
        <f t="shared" si="42"/>
        <v/>
      </c>
      <c r="O50" s="23" t="str">
        <f t="shared" si="43"/>
        <v/>
      </c>
      <c r="P50" s="24" t="str">
        <f t="shared" si="44"/>
        <v/>
      </c>
      <c r="Q50" s="147"/>
      <c r="R50" s="23" t="str">
        <f t="shared" si="45"/>
        <v/>
      </c>
      <c r="S50" s="23" t="str">
        <f t="shared" si="46"/>
        <v/>
      </c>
      <c r="T50" s="43"/>
      <c r="U50" s="23" t="str">
        <f t="shared" si="47"/>
        <v/>
      </c>
      <c r="V50" s="23" t="str">
        <f t="shared" si="48"/>
        <v/>
      </c>
      <c r="W50" s="23" t="str">
        <f t="shared" si="49"/>
        <v/>
      </c>
      <c r="X50" s="24" t="str">
        <f t="shared" si="50"/>
        <v/>
      </c>
      <c r="Y50" s="24" t="str">
        <f t="shared" si="51"/>
        <v/>
      </c>
      <c r="Z50" s="24"/>
      <c r="AA50" s="23" t="str">
        <f t="shared" si="52"/>
        <v/>
      </c>
      <c r="AB50" s="25" t="str">
        <f t="shared" si="53"/>
        <v/>
      </c>
      <c r="AC50" s="23" t="str">
        <f t="shared" si="54"/>
        <v/>
      </c>
      <c r="AD50" s="140"/>
      <c r="AE50" s="22" t="str">
        <f t="shared" si="55"/>
        <v/>
      </c>
      <c r="AF50" s="24" t="str">
        <f t="shared" si="56"/>
        <v/>
      </c>
      <c r="AG50" s="26"/>
      <c r="AH50" s="23" t="str">
        <f t="shared" si="57"/>
        <v/>
      </c>
      <c r="AI50" s="23" t="str">
        <f t="shared" si="58"/>
        <v/>
      </c>
      <c r="AJ50" s="24" t="str">
        <f t="shared" si="59"/>
        <v/>
      </c>
      <c r="AK50" s="24" t="str">
        <f t="shared" si="60"/>
        <v/>
      </c>
      <c r="AL50" s="26"/>
      <c r="AM50" s="23" t="str">
        <f t="shared" si="61"/>
        <v/>
      </c>
      <c r="AN50" s="25" t="str">
        <f t="shared" si="62"/>
        <v/>
      </c>
      <c r="AO50" s="23" t="str">
        <f t="shared" si="63"/>
        <v/>
      </c>
    </row>
    <row r="51" spans="2:41" ht="15" customHeight="1">
      <c r="B51" s="58"/>
      <c r="C51" s="157"/>
      <c r="D51" s="59"/>
      <c r="E51" s="58"/>
      <c r="F51" s="157"/>
      <c r="G51" s="59"/>
      <c r="H51" s="160"/>
      <c r="I51" s="20">
        <f t="shared" si="64"/>
        <v>0</v>
      </c>
      <c r="J51" s="2"/>
      <c r="K51" s="21" t="str">
        <f t="shared" si="39"/>
        <v/>
      </c>
      <c r="L51" s="21" t="str">
        <f t="shared" si="40"/>
        <v/>
      </c>
      <c r="M51" s="22" t="str">
        <f t="shared" si="41"/>
        <v/>
      </c>
      <c r="N51" s="22" t="str">
        <f t="shared" si="42"/>
        <v/>
      </c>
      <c r="O51" s="23" t="str">
        <f t="shared" si="43"/>
        <v/>
      </c>
      <c r="P51" s="24" t="str">
        <f t="shared" si="44"/>
        <v/>
      </c>
      <c r="Q51" s="147"/>
      <c r="R51" s="23" t="str">
        <f t="shared" si="45"/>
        <v/>
      </c>
      <c r="S51" s="23" t="str">
        <f t="shared" si="46"/>
        <v/>
      </c>
      <c r="T51" s="43"/>
      <c r="U51" s="23" t="str">
        <f t="shared" si="47"/>
        <v/>
      </c>
      <c r="V51" s="23" t="str">
        <f t="shared" si="48"/>
        <v/>
      </c>
      <c r="W51" s="23" t="str">
        <f t="shared" si="49"/>
        <v/>
      </c>
      <c r="X51" s="24" t="str">
        <f t="shared" si="50"/>
        <v/>
      </c>
      <c r="Y51" s="24" t="str">
        <f t="shared" si="51"/>
        <v/>
      </c>
      <c r="Z51" s="24"/>
      <c r="AA51" s="23" t="str">
        <f t="shared" si="52"/>
        <v/>
      </c>
      <c r="AB51" s="25" t="str">
        <f t="shared" si="53"/>
        <v/>
      </c>
      <c r="AC51" s="23" t="str">
        <f t="shared" si="54"/>
        <v/>
      </c>
      <c r="AD51" s="140"/>
      <c r="AE51" s="22" t="str">
        <f t="shared" si="55"/>
        <v/>
      </c>
      <c r="AF51" s="24" t="str">
        <f t="shared" si="56"/>
        <v/>
      </c>
      <c r="AG51" s="26"/>
      <c r="AH51" s="23" t="str">
        <f t="shared" si="57"/>
        <v/>
      </c>
      <c r="AI51" s="23" t="str">
        <f t="shared" si="58"/>
        <v/>
      </c>
      <c r="AJ51" s="24" t="str">
        <f t="shared" si="59"/>
        <v/>
      </c>
      <c r="AK51" s="24" t="str">
        <f t="shared" si="60"/>
        <v/>
      </c>
      <c r="AL51" s="26"/>
      <c r="AM51" s="23" t="str">
        <f t="shared" si="61"/>
        <v/>
      </c>
      <c r="AN51" s="25" t="str">
        <f t="shared" si="62"/>
        <v/>
      </c>
      <c r="AO51" s="23" t="str">
        <f t="shared" si="63"/>
        <v/>
      </c>
    </row>
    <row r="52" spans="2:41" ht="15" customHeight="1">
      <c r="B52" s="58"/>
      <c r="C52" s="157"/>
      <c r="D52" s="59"/>
      <c r="E52" s="58"/>
      <c r="F52" s="157"/>
      <c r="G52" s="59"/>
      <c r="H52" s="160"/>
      <c r="I52" s="20">
        <f t="shared" si="64"/>
        <v>0</v>
      </c>
      <c r="J52" s="2"/>
      <c r="K52" s="21" t="str">
        <f t="shared" si="39"/>
        <v/>
      </c>
      <c r="L52" s="21" t="str">
        <f t="shared" si="40"/>
        <v/>
      </c>
      <c r="M52" s="22" t="str">
        <f t="shared" si="41"/>
        <v/>
      </c>
      <c r="N52" s="22" t="str">
        <f t="shared" si="42"/>
        <v/>
      </c>
      <c r="O52" s="23" t="str">
        <f t="shared" si="43"/>
        <v/>
      </c>
      <c r="P52" s="24" t="str">
        <f t="shared" si="44"/>
        <v/>
      </c>
      <c r="Q52" s="147"/>
      <c r="R52" s="23" t="str">
        <f t="shared" si="45"/>
        <v/>
      </c>
      <c r="S52" s="23" t="str">
        <f t="shared" si="46"/>
        <v/>
      </c>
      <c r="T52" s="43"/>
      <c r="U52" s="23" t="str">
        <f t="shared" si="47"/>
        <v/>
      </c>
      <c r="V52" s="23" t="str">
        <f t="shared" si="48"/>
        <v/>
      </c>
      <c r="W52" s="23" t="str">
        <f t="shared" si="49"/>
        <v/>
      </c>
      <c r="X52" s="24" t="str">
        <f t="shared" si="50"/>
        <v/>
      </c>
      <c r="Y52" s="24" t="str">
        <f t="shared" si="51"/>
        <v/>
      </c>
      <c r="Z52" s="24"/>
      <c r="AA52" s="23" t="str">
        <f t="shared" si="52"/>
        <v/>
      </c>
      <c r="AB52" s="25" t="str">
        <f t="shared" si="53"/>
        <v/>
      </c>
      <c r="AC52" s="23" t="str">
        <f t="shared" si="54"/>
        <v/>
      </c>
      <c r="AD52" s="140"/>
      <c r="AE52" s="22" t="str">
        <f t="shared" si="55"/>
        <v/>
      </c>
      <c r="AF52" s="24" t="str">
        <f t="shared" si="56"/>
        <v/>
      </c>
      <c r="AG52" s="26"/>
      <c r="AH52" s="23" t="str">
        <f t="shared" si="57"/>
        <v/>
      </c>
      <c r="AI52" s="23" t="str">
        <f t="shared" si="58"/>
        <v/>
      </c>
      <c r="AJ52" s="24" t="str">
        <f t="shared" si="59"/>
        <v/>
      </c>
      <c r="AK52" s="24" t="str">
        <f t="shared" si="60"/>
        <v/>
      </c>
      <c r="AL52" s="26"/>
      <c r="AM52" s="23" t="str">
        <f t="shared" si="61"/>
        <v/>
      </c>
      <c r="AN52" s="25" t="str">
        <f t="shared" si="62"/>
        <v/>
      </c>
      <c r="AO52" s="23" t="str">
        <f t="shared" si="63"/>
        <v/>
      </c>
    </row>
    <row r="53" spans="2:41" ht="15" customHeight="1">
      <c r="B53" s="58"/>
      <c r="C53" s="157"/>
      <c r="D53" s="59"/>
      <c r="E53" s="58"/>
      <c r="F53" s="157"/>
      <c r="G53" s="59"/>
      <c r="H53" s="160"/>
      <c r="I53" s="20">
        <f t="shared" si="64"/>
        <v>0</v>
      </c>
      <c r="J53" s="2"/>
      <c r="K53" s="21" t="str">
        <f t="shared" si="39"/>
        <v/>
      </c>
      <c r="L53" s="21" t="str">
        <f t="shared" si="40"/>
        <v/>
      </c>
      <c r="M53" s="22" t="str">
        <f t="shared" si="41"/>
        <v/>
      </c>
      <c r="N53" s="22" t="str">
        <f t="shared" si="42"/>
        <v/>
      </c>
      <c r="O53" s="23" t="str">
        <f t="shared" si="43"/>
        <v/>
      </c>
      <c r="P53" s="24" t="str">
        <f t="shared" si="44"/>
        <v/>
      </c>
      <c r="Q53" s="147"/>
      <c r="R53" s="23" t="str">
        <f t="shared" si="45"/>
        <v/>
      </c>
      <c r="S53" s="23" t="str">
        <f t="shared" si="46"/>
        <v/>
      </c>
      <c r="T53" s="43"/>
      <c r="U53" s="23" t="str">
        <f t="shared" si="47"/>
        <v/>
      </c>
      <c r="V53" s="23" t="str">
        <f t="shared" si="48"/>
        <v/>
      </c>
      <c r="W53" s="23" t="str">
        <f t="shared" si="49"/>
        <v/>
      </c>
      <c r="X53" s="24" t="str">
        <f t="shared" si="50"/>
        <v/>
      </c>
      <c r="Y53" s="24" t="str">
        <f t="shared" si="51"/>
        <v/>
      </c>
      <c r="Z53" s="24"/>
      <c r="AA53" s="23" t="str">
        <f t="shared" si="52"/>
        <v/>
      </c>
      <c r="AB53" s="25" t="str">
        <f t="shared" si="53"/>
        <v/>
      </c>
      <c r="AC53" s="23" t="str">
        <f t="shared" si="54"/>
        <v/>
      </c>
      <c r="AD53" s="140"/>
      <c r="AE53" s="22" t="str">
        <f t="shared" si="55"/>
        <v/>
      </c>
      <c r="AF53" s="24" t="str">
        <f t="shared" si="56"/>
        <v/>
      </c>
      <c r="AG53" s="26"/>
      <c r="AH53" s="23" t="str">
        <f t="shared" si="57"/>
        <v/>
      </c>
      <c r="AI53" s="23" t="str">
        <f t="shared" si="58"/>
        <v/>
      </c>
      <c r="AJ53" s="24" t="str">
        <f t="shared" si="59"/>
        <v/>
      </c>
      <c r="AK53" s="24" t="str">
        <f t="shared" si="60"/>
        <v/>
      </c>
      <c r="AL53" s="26"/>
      <c r="AM53" s="23" t="str">
        <f t="shared" si="61"/>
        <v/>
      </c>
      <c r="AN53" s="25" t="str">
        <f t="shared" si="62"/>
        <v/>
      </c>
      <c r="AO53" s="23" t="str">
        <f t="shared" si="63"/>
        <v/>
      </c>
    </row>
    <row r="54" spans="2:41" ht="15" customHeight="1">
      <c r="B54" s="58"/>
      <c r="C54" s="157"/>
      <c r="D54" s="59"/>
      <c r="E54" s="58"/>
      <c r="F54" s="157"/>
      <c r="G54" s="59"/>
      <c r="H54" s="160"/>
      <c r="I54" s="20">
        <f t="shared" si="64"/>
        <v>0</v>
      </c>
      <c r="J54" s="2"/>
      <c r="K54" s="21" t="str">
        <f t="shared" si="39"/>
        <v/>
      </c>
      <c r="L54" s="21" t="str">
        <f t="shared" si="40"/>
        <v/>
      </c>
      <c r="M54" s="22" t="str">
        <f t="shared" si="41"/>
        <v/>
      </c>
      <c r="N54" s="22" t="str">
        <f t="shared" si="42"/>
        <v/>
      </c>
      <c r="O54" s="23" t="str">
        <f t="shared" si="43"/>
        <v/>
      </c>
      <c r="P54" s="24" t="str">
        <f t="shared" si="44"/>
        <v/>
      </c>
      <c r="Q54" s="147"/>
      <c r="R54" s="23" t="str">
        <f t="shared" si="45"/>
        <v/>
      </c>
      <c r="S54" s="23" t="str">
        <f t="shared" si="46"/>
        <v/>
      </c>
      <c r="T54" s="43"/>
      <c r="U54" s="23" t="str">
        <f t="shared" si="47"/>
        <v/>
      </c>
      <c r="V54" s="23" t="str">
        <f t="shared" si="48"/>
        <v/>
      </c>
      <c r="W54" s="23" t="str">
        <f t="shared" si="49"/>
        <v/>
      </c>
      <c r="X54" s="24" t="str">
        <f t="shared" si="50"/>
        <v/>
      </c>
      <c r="Y54" s="24" t="str">
        <f t="shared" si="51"/>
        <v/>
      </c>
      <c r="Z54" s="24"/>
      <c r="AA54" s="23" t="str">
        <f t="shared" si="52"/>
        <v/>
      </c>
      <c r="AB54" s="25" t="str">
        <f t="shared" si="53"/>
        <v/>
      </c>
      <c r="AC54" s="23" t="str">
        <f t="shared" si="54"/>
        <v/>
      </c>
      <c r="AD54" s="140"/>
      <c r="AE54" s="22" t="str">
        <f t="shared" si="55"/>
        <v/>
      </c>
      <c r="AF54" s="24" t="str">
        <f t="shared" si="56"/>
        <v/>
      </c>
      <c r="AG54" s="26"/>
      <c r="AH54" s="23" t="str">
        <f t="shared" si="57"/>
        <v/>
      </c>
      <c r="AI54" s="23" t="str">
        <f t="shared" si="58"/>
        <v/>
      </c>
      <c r="AJ54" s="24" t="str">
        <f t="shared" si="59"/>
        <v/>
      </c>
      <c r="AK54" s="24" t="str">
        <f t="shared" si="60"/>
        <v/>
      </c>
      <c r="AL54" s="26"/>
      <c r="AM54" s="23" t="str">
        <f t="shared" si="61"/>
        <v/>
      </c>
      <c r="AN54" s="25" t="str">
        <f t="shared" si="62"/>
        <v/>
      </c>
      <c r="AO54" s="23" t="str">
        <f t="shared" si="63"/>
        <v/>
      </c>
    </row>
    <row r="55" spans="2:41" ht="15" customHeight="1">
      <c r="B55" s="58"/>
      <c r="C55" s="157"/>
      <c r="D55" s="59"/>
      <c r="E55" s="58"/>
      <c r="F55" s="157"/>
      <c r="G55" s="59"/>
      <c r="H55" s="160"/>
      <c r="I55" s="20">
        <f t="shared" si="64"/>
        <v>0</v>
      </c>
      <c r="J55" s="2"/>
      <c r="K55" s="21" t="str">
        <f t="shared" si="39"/>
        <v/>
      </c>
      <c r="L55" s="21" t="str">
        <f t="shared" si="40"/>
        <v/>
      </c>
      <c r="M55" s="22" t="str">
        <f t="shared" si="41"/>
        <v/>
      </c>
      <c r="N55" s="22" t="str">
        <f t="shared" si="42"/>
        <v/>
      </c>
      <c r="O55" s="23" t="str">
        <f t="shared" si="43"/>
        <v/>
      </c>
      <c r="P55" s="24" t="str">
        <f t="shared" si="44"/>
        <v/>
      </c>
      <c r="Q55" s="147"/>
      <c r="R55" s="23" t="str">
        <f t="shared" si="45"/>
        <v/>
      </c>
      <c r="S55" s="23" t="str">
        <f t="shared" si="46"/>
        <v/>
      </c>
      <c r="T55" s="43"/>
      <c r="U55" s="23" t="str">
        <f t="shared" si="47"/>
        <v/>
      </c>
      <c r="V55" s="23" t="str">
        <f t="shared" si="48"/>
        <v/>
      </c>
      <c r="W55" s="23" t="str">
        <f t="shared" si="49"/>
        <v/>
      </c>
      <c r="X55" s="24" t="str">
        <f t="shared" si="50"/>
        <v/>
      </c>
      <c r="Y55" s="24" t="str">
        <f t="shared" si="51"/>
        <v/>
      </c>
      <c r="Z55" s="24"/>
      <c r="AA55" s="23" t="str">
        <f t="shared" si="52"/>
        <v/>
      </c>
      <c r="AB55" s="25" t="str">
        <f t="shared" si="53"/>
        <v/>
      </c>
      <c r="AC55" s="23" t="str">
        <f t="shared" si="54"/>
        <v/>
      </c>
      <c r="AD55" s="140"/>
      <c r="AE55" s="22" t="str">
        <f t="shared" si="55"/>
        <v/>
      </c>
      <c r="AF55" s="24" t="str">
        <f t="shared" si="56"/>
        <v/>
      </c>
      <c r="AG55" s="26"/>
      <c r="AH55" s="23" t="str">
        <f t="shared" si="57"/>
        <v/>
      </c>
      <c r="AI55" s="23" t="str">
        <f t="shared" si="58"/>
        <v/>
      </c>
      <c r="AJ55" s="24" t="str">
        <f t="shared" si="59"/>
        <v/>
      </c>
      <c r="AK55" s="24" t="str">
        <f t="shared" si="60"/>
        <v/>
      </c>
      <c r="AL55" s="26"/>
      <c r="AM55" s="23" t="str">
        <f t="shared" si="61"/>
        <v/>
      </c>
      <c r="AN55" s="25" t="str">
        <f t="shared" si="62"/>
        <v/>
      </c>
      <c r="AO55" s="23" t="str">
        <f t="shared" si="63"/>
        <v/>
      </c>
    </row>
    <row r="56" spans="2:41" ht="15" customHeight="1">
      <c r="B56" s="58"/>
      <c r="C56" s="157"/>
      <c r="D56" s="59"/>
      <c r="E56" s="58"/>
      <c r="F56" s="157"/>
      <c r="G56" s="59"/>
      <c r="H56" s="160"/>
      <c r="I56" s="20">
        <f t="shared" si="64"/>
        <v>0</v>
      </c>
      <c r="J56" s="2"/>
      <c r="K56" s="21" t="str">
        <f t="shared" si="39"/>
        <v/>
      </c>
      <c r="L56" s="21" t="str">
        <f t="shared" si="40"/>
        <v/>
      </c>
      <c r="M56" s="22" t="str">
        <f t="shared" si="41"/>
        <v/>
      </c>
      <c r="N56" s="22" t="str">
        <f t="shared" si="42"/>
        <v/>
      </c>
      <c r="O56" s="23" t="str">
        <f t="shared" si="43"/>
        <v/>
      </c>
      <c r="P56" s="24" t="str">
        <f t="shared" si="44"/>
        <v/>
      </c>
      <c r="Q56" s="147"/>
      <c r="R56" s="23" t="str">
        <f t="shared" si="45"/>
        <v/>
      </c>
      <c r="S56" s="23" t="str">
        <f t="shared" si="46"/>
        <v/>
      </c>
      <c r="T56" s="43"/>
      <c r="U56" s="23" t="str">
        <f t="shared" si="47"/>
        <v/>
      </c>
      <c r="V56" s="23" t="str">
        <f t="shared" si="48"/>
        <v/>
      </c>
      <c r="W56" s="23" t="str">
        <f t="shared" si="49"/>
        <v/>
      </c>
      <c r="X56" s="24" t="str">
        <f t="shared" si="50"/>
        <v/>
      </c>
      <c r="Y56" s="24" t="str">
        <f t="shared" si="51"/>
        <v/>
      </c>
      <c r="Z56" s="24"/>
      <c r="AA56" s="23" t="str">
        <f t="shared" si="52"/>
        <v/>
      </c>
      <c r="AB56" s="25" t="str">
        <f t="shared" si="53"/>
        <v/>
      </c>
      <c r="AC56" s="23" t="str">
        <f t="shared" si="54"/>
        <v/>
      </c>
      <c r="AD56" s="140"/>
      <c r="AE56" s="22" t="str">
        <f t="shared" si="55"/>
        <v/>
      </c>
      <c r="AF56" s="24" t="str">
        <f t="shared" si="56"/>
        <v/>
      </c>
      <c r="AG56" s="26"/>
      <c r="AH56" s="23" t="str">
        <f t="shared" si="57"/>
        <v/>
      </c>
      <c r="AI56" s="23" t="str">
        <f t="shared" si="58"/>
        <v/>
      </c>
      <c r="AJ56" s="24" t="str">
        <f t="shared" si="59"/>
        <v/>
      </c>
      <c r="AK56" s="24" t="str">
        <f t="shared" si="60"/>
        <v/>
      </c>
      <c r="AL56" s="26"/>
      <c r="AM56" s="23" t="str">
        <f t="shared" si="61"/>
        <v/>
      </c>
      <c r="AN56" s="25" t="str">
        <f t="shared" si="62"/>
        <v/>
      </c>
      <c r="AO56" s="23" t="str">
        <f t="shared" si="63"/>
        <v/>
      </c>
    </row>
    <row r="57" spans="2:41" ht="15" customHeight="1">
      <c r="B57" s="58"/>
      <c r="C57" s="157"/>
      <c r="D57" s="59"/>
      <c r="E57" s="58"/>
      <c r="F57" s="157"/>
      <c r="G57" s="59"/>
      <c r="H57" s="160"/>
      <c r="I57" s="20">
        <f t="shared" si="64"/>
        <v>0</v>
      </c>
      <c r="J57" s="2"/>
      <c r="K57" s="21" t="str">
        <f t="shared" si="39"/>
        <v/>
      </c>
      <c r="L57" s="21" t="str">
        <f t="shared" si="40"/>
        <v/>
      </c>
      <c r="M57" s="22" t="str">
        <f t="shared" si="41"/>
        <v/>
      </c>
      <c r="N57" s="22" t="str">
        <f t="shared" si="42"/>
        <v/>
      </c>
      <c r="O57" s="23" t="str">
        <f t="shared" si="43"/>
        <v/>
      </c>
      <c r="P57" s="24" t="str">
        <f t="shared" si="44"/>
        <v/>
      </c>
      <c r="Q57" s="147"/>
      <c r="R57" s="23" t="str">
        <f t="shared" si="45"/>
        <v/>
      </c>
      <c r="S57" s="23" t="str">
        <f t="shared" si="46"/>
        <v/>
      </c>
      <c r="T57" s="43"/>
      <c r="U57" s="23" t="str">
        <f t="shared" si="47"/>
        <v/>
      </c>
      <c r="V57" s="23" t="str">
        <f t="shared" si="48"/>
        <v/>
      </c>
      <c r="W57" s="23" t="str">
        <f t="shared" si="49"/>
        <v/>
      </c>
      <c r="X57" s="24" t="str">
        <f t="shared" si="50"/>
        <v/>
      </c>
      <c r="Y57" s="24" t="str">
        <f t="shared" si="51"/>
        <v/>
      </c>
      <c r="Z57" s="24"/>
      <c r="AA57" s="23" t="str">
        <f t="shared" si="52"/>
        <v/>
      </c>
      <c r="AB57" s="25" t="str">
        <f t="shared" si="53"/>
        <v/>
      </c>
      <c r="AC57" s="23" t="str">
        <f t="shared" si="54"/>
        <v/>
      </c>
      <c r="AD57" s="140"/>
      <c r="AE57" s="22" t="str">
        <f t="shared" si="55"/>
        <v/>
      </c>
      <c r="AF57" s="24" t="str">
        <f t="shared" si="56"/>
        <v/>
      </c>
      <c r="AG57" s="26"/>
      <c r="AH57" s="23" t="str">
        <f t="shared" si="57"/>
        <v/>
      </c>
      <c r="AI57" s="23" t="str">
        <f t="shared" si="58"/>
        <v/>
      </c>
      <c r="AJ57" s="24" t="str">
        <f t="shared" si="59"/>
        <v/>
      </c>
      <c r="AK57" s="24" t="str">
        <f t="shared" si="60"/>
        <v/>
      </c>
      <c r="AL57" s="26"/>
      <c r="AM57" s="23" t="str">
        <f t="shared" si="61"/>
        <v/>
      </c>
      <c r="AN57" s="25" t="str">
        <f t="shared" si="62"/>
        <v/>
      </c>
      <c r="AO57" s="23" t="str">
        <f t="shared" si="63"/>
        <v/>
      </c>
    </row>
    <row r="58" spans="2:41" ht="15" customHeight="1">
      <c r="B58" s="58"/>
      <c r="C58" s="157"/>
      <c r="D58" s="59"/>
      <c r="E58" s="58"/>
      <c r="F58" s="157"/>
      <c r="G58" s="59"/>
      <c r="H58" s="160"/>
      <c r="I58" s="20"/>
      <c r="J58" s="2"/>
      <c r="K58" s="21" t="str">
        <f t="shared" si="39"/>
        <v/>
      </c>
      <c r="L58" s="21" t="str">
        <f t="shared" si="40"/>
        <v/>
      </c>
      <c r="M58" s="22" t="str">
        <f t="shared" si="41"/>
        <v/>
      </c>
      <c r="N58" s="22" t="str">
        <f t="shared" si="42"/>
        <v/>
      </c>
      <c r="O58" s="23" t="str">
        <f t="shared" si="43"/>
        <v/>
      </c>
      <c r="P58" s="24" t="str">
        <f t="shared" si="44"/>
        <v/>
      </c>
      <c r="Q58" s="147"/>
      <c r="R58" s="23" t="str">
        <f t="shared" si="45"/>
        <v/>
      </c>
      <c r="S58" s="23" t="str">
        <f t="shared" si="46"/>
        <v/>
      </c>
      <c r="T58" s="43"/>
      <c r="U58" s="23" t="str">
        <f t="shared" si="47"/>
        <v/>
      </c>
      <c r="V58" s="23" t="str">
        <f t="shared" si="48"/>
        <v/>
      </c>
      <c r="W58" s="23" t="str">
        <f t="shared" si="49"/>
        <v/>
      </c>
      <c r="X58" s="24" t="str">
        <f t="shared" si="50"/>
        <v/>
      </c>
      <c r="Y58" s="24" t="str">
        <f t="shared" si="51"/>
        <v/>
      </c>
      <c r="Z58" s="24"/>
      <c r="AA58" s="23" t="str">
        <f t="shared" si="52"/>
        <v/>
      </c>
      <c r="AB58" s="25" t="str">
        <f t="shared" si="53"/>
        <v/>
      </c>
      <c r="AC58" s="23" t="str">
        <f t="shared" si="54"/>
        <v/>
      </c>
      <c r="AD58" s="140"/>
      <c r="AE58" s="22" t="str">
        <f t="shared" si="55"/>
        <v/>
      </c>
      <c r="AF58" s="24" t="str">
        <f t="shared" si="56"/>
        <v/>
      </c>
      <c r="AG58" s="26"/>
      <c r="AH58" s="23" t="str">
        <f t="shared" si="57"/>
        <v/>
      </c>
      <c r="AI58" s="23" t="str">
        <f t="shared" si="58"/>
        <v/>
      </c>
      <c r="AJ58" s="24" t="str">
        <f t="shared" si="59"/>
        <v/>
      </c>
      <c r="AK58" s="24" t="str">
        <f t="shared" si="60"/>
        <v/>
      </c>
      <c r="AL58" s="26"/>
      <c r="AM58" s="23" t="str">
        <f t="shared" si="61"/>
        <v/>
      </c>
      <c r="AN58" s="25" t="str">
        <f t="shared" si="62"/>
        <v/>
      </c>
      <c r="AO58" s="23" t="str">
        <f t="shared" si="63"/>
        <v/>
      </c>
    </row>
    <row r="59" spans="2:41" ht="15" customHeight="1">
      <c r="B59" s="58"/>
      <c r="C59" s="157"/>
      <c r="D59" s="59"/>
      <c r="E59" s="58"/>
      <c r="F59" s="157"/>
      <c r="G59" s="59"/>
      <c r="H59" s="160"/>
      <c r="I59" s="20"/>
      <c r="J59" s="2"/>
      <c r="K59" s="21" t="str">
        <f t="shared" si="39"/>
        <v/>
      </c>
      <c r="L59" s="21" t="str">
        <f t="shared" si="40"/>
        <v/>
      </c>
      <c r="M59" s="22" t="str">
        <f t="shared" si="41"/>
        <v/>
      </c>
      <c r="N59" s="22" t="str">
        <f t="shared" si="42"/>
        <v/>
      </c>
      <c r="O59" s="23" t="str">
        <f t="shared" si="43"/>
        <v/>
      </c>
      <c r="P59" s="24" t="str">
        <f t="shared" si="44"/>
        <v/>
      </c>
      <c r="Q59" s="147"/>
      <c r="R59" s="23" t="str">
        <f t="shared" si="45"/>
        <v/>
      </c>
      <c r="S59" s="23" t="str">
        <f t="shared" si="46"/>
        <v/>
      </c>
      <c r="T59" s="43"/>
      <c r="U59" s="23" t="str">
        <f t="shared" si="47"/>
        <v/>
      </c>
      <c r="V59" s="23" t="str">
        <f t="shared" si="48"/>
        <v/>
      </c>
      <c r="W59" s="23" t="str">
        <f t="shared" si="49"/>
        <v/>
      </c>
      <c r="X59" s="24" t="str">
        <f t="shared" si="50"/>
        <v/>
      </c>
      <c r="Y59" s="24" t="str">
        <f t="shared" si="51"/>
        <v/>
      </c>
      <c r="Z59" s="24"/>
      <c r="AA59" s="23" t="str">
        <f t="shared" si="52"/>
        <v/>
      </c>
      <c r="AB59" s="25" t="str">
        <f t="shared" si="53"/>
        <v/>
      </c>
      <c r="AC59" s="23" t="str">
        <f t="shared" si="54"/>
        <v/>
      </c>
      <c r="AD59" s="140"/>
      <c r="AE59" s="22" t="str">
        <f t="shared" si="55"/>
        <v/>
      </c>
      <c r="AF59" s="24" t="str">
        <f t="shared" si="56"/>
        <v/>
      </c>
      <c r="AG59" s="26"/>
      <c r="AH59" s="23" t="str">
        <f t="shared" si="57"/>
        <v/>
      </c>
      <c r="AI59" s="23" t="str">
        <f t="shared" si="58"/>
        <v/>
      </c>
      <c r="AJ59" s="24" t="str">
        <f t="shared" si="59"/>
        <v/>
      </c>
      <c r="AK59" s="24" t="str">
        <f t="shared" si="60"/>
        <v/>
      </c>
      <c r="AL59" s="26"/>
      <c r="AM59" s="23" t="str">
        <f t="shared" si="61"/>
        <v/>
      </c>
      <c r="AN59" s="25" t="str">
        <f t="shared" si="62"/>
        <v/>
      </c>
      <c r="AO59" s="23" t="str">
        <f t="shared" si="63"/>
        <v/>
      </c>
    </row>
    <row r="60" spans="2:41" ht="15" customHeight="1">
      <c r="B60" s="58"/>
      <c r="C60" s="157"/>
      <c r="D60" s="59"/>
      <c r="E60" s="58"/>
      <c r="F60" s="157"/>
      <c r="G60" s="59"/>
      <c r="H60" s="160"/>
      <c r="I60" s="20"/>
      <c r="J60" s="2"/>
      <c r="K60" s="21" t="str">
        <f t="shared" si="39"/>
        <v/>
      </c>
      <c r="L60" s="21" t="str">
        <f t="shared" si="40"/>
        <v/>
      </c>
      <c r="M60" s="22" t="str">
        <f t="shared" si="41"/>
        <v/>
      </c>
      <c r="N60" s="22" t="str">
        <f t="shared" si="42"/>
        <v/>
      </c>
      <c r="O60" s="23" t="str">
        <f t="shared" si="43"/>
        <v/>
      </c>
      <c r="P60" s="24" t="str">
        <f t="shared" si="44"/>
        <v/>
      </c>
      <c r="Q60" s="147"/>
      <c r="R60" s="23" t="str">
        <f t="shared" si="45"/>
        <v/>
      </c>
      <c r="S60" s="23" t="str">
        <f t="shared" si="46"/>
        <v/>
      </c>
      <c r="T60" s="43"/>
      <c r="U60" s="23" t="str">
        <f t="shared" si="47"/>
        <v/>
      </c>
      <c r="V60" s="23" t="str">
        <f t="shared" si="48"/>
        <v/>
      </c>
      <c r="W60" s="23" t="str">
        <f t="shared" si="49"/>
        <v/>
      </c>
      <c r="X60" s="24" t="str">
        <f t="shared" si="50"/>
        <v/>
      </c>
      <c r="Y60" s="24" t="str">
        <f t="shared" si="51"/>
        <v/>
      </c>
      <c r="Z60" s="24"/>
      <c r="AA60" s="23" t="str">
        <f t="shared" si="52"/>
        <v/>
      </c>
      <c r="AB60" s="25" t="str">
        <f t="shared" si="53"/>
        <v/>
      </c>
      <c r="AC60" s="23" t="str">
        <f t="shared" si="54"/>
        <v/>
      </c>
      <c r="AD60" s="140"/>
      <c r="AE60" s="22" t="str">
        <f t="shared" si="55"/>
        <v/>
      </c>
      <c r="AF60" s="24" t="str">
        <f t="shared" si="56"/>
        <v/>
      </c>
      <c r="AG60" s="26"/>
      <c r="AH60" s="23" t="str">
        <f t="shared" si="57"/>
        <v/>
      </c>
      <c r="AI60" s="23" t="str">
        <f t="shared" si="58"/>
        <v/>
      </c>
      <c r="AJ60" s="24" t="str">
        <f t="shared" si="59"/>
        <v/>
      </c>
      <c r="AK60" s="24" t="str">
        <f t="shared" si="60"/>
        <v/>
      </c>
      <c r="AL60" s="26"/>
      <c r="AM60" s="23" t="str">
        <f t="shared" si="61"/>
        <v/>
      </c>
      <c r="AN60" s="25" t="str">
        <f t="shared" si="62"/>
        <v/>
      </c>
      <c r="AO60" s="23" t="str">
        <f t="shared" si="63"/>
        <v/>
      </c>
    </row>
    <row r="61" spans="2:41" ht="15" customHeight="1">
      <c r="B61" s="58"/>
      <c r="C61" s="157"/>
      <c r="D61" s="59"/>
      <c r="E61" s="58"/>
      <c r="F61" s="157"/>
      <c r="G61" s="59"/>
      <c r="H61" s="160"/>
      <c r="I61" s="20"/>
      <c r="J61" s="2"/>
      <c r="K61" s="21" t="str">
        <f t="shared" si="39"/>
        <v/>
      </c>
      <c r="L61" s="21" t="str">
        <f t="shared" si="40"/>
        <v/>
      </c>
      <c r="M61" s="22" t="str">
        <f t="shared" si="41"/>
        <v/>
      </c>
      <c r="N61" s="22" t="str">
        <f t="shared" si="42"/>
        <v/>
      </c>
      <c r="O61" s="23" t="str">
        <f t="shared" si="43"/>
        <v/>
      </c>
      <c r="P61" s="24" t="str">
        <f t="shared" si="44"/>
        <v/>
      </c>
      <c r="Q61" s="147"/>
      <c r="R61" s="23" t="str">
        <f t="shared" si="45"/>
        <v/>
      </c>
      <c r="S61" s="23" t="str">
        <f t="shared" si="46"/>
        <v/>
      </c>
      <c r="T61" s="43"/>
      <c r="U61" s="23" t="str">
        <f t="shared" si="47"/>
        <v/>
      </c>
      <c r="V61" s="23" t="str">
        <f t="shared" si="48"/>
        <v/>
      </c>
      <c r="W61" s="23" t="str">
        <f t="shared" si="49"/>
        <v/>
      </c>
      <c r="X61" s="24" t="str">
        <f t="shared" si="50"/>
        <v/>
      </c>
      <c r="Y61" s="24" t="str">
        <f t="shared" si="51"/>
        <v/>
      </c>
      <c r="Z61" s="24"/>
      <c r="AA61" s="23" t="str">
        <f t="shared" si="52"/>
        <v/>
      </c>
      <c r="AB61" s="25" t="str">
        <f t="shared" si="53"/>
        <v/>
      </c>
      <c r="AC61" s="23" t="str">
        <f t="shared" si="54"/>
        <v/>
      </c>
      <c r="AD61" s="140"/>
      <c r="AE61" s="22" t="str">
        <f t="shared" si="55"/>
        <v/>
      </c>
      <c r="AF61" s="24" t="str">
        <f t="shared" si="56"/>
        <v/>
      </c>
      <c r="AG61" s="26"/>
      <c r="AH61" s="23" t="str">
        <f t="shared" si="57"/>
        <v/>
      </c>
      <c r="AI61" s="23" t="str">
        <f t="shared" si="58"/>
        <v/>
      </c>
      <c r="AJ61" s="24" t="str">
        <f t="shared" si="59"/>
        <v/>
      </c>
      <c r="AK61" s="24" t="str">
        <f t="shared" si="60"/>
        <v/>
      </c>
      <c r="AL61" s="26"/>
      <c r="AM61" s="23" t="str">
        <f t="shared" si="61"/>
        <v/>
      </c>
      <c r="AN61" s="25" t="str">
        <f t="shared" si="62"/>
        <v/>
      </c>
      <c r="AO61" s="23" t="str">
        <f t="shared" si="63"/>
        <v/>
      </c>
    </row>
    <row r="62" spans="2:41" ht="15" customHeight="1">
      <c r="B62" s="58"/>
      <c r="C62" s="157"/>
      <c r="D62" s="59"/>
      <c r="E62" s="58"/>
      <c r="F62" s="157"/>
      <c r="G62" s="59"/>
      <c r="H62" s="160"/>
      <c r="I62" s="20"/>
      <c r="J62" s="2"/>
      <c r="K62" s="21" t="str">
        <f t="shared" si="39"/>
        <v/>
      </c>
      <c r="L62" s="21" t="str">
        <f t="shared" si="40"/>
        <v/>
      </c>
      <c r="M62" s="22" t="str">
        <f t="shared" si="41"/>
        <v/>
      </c>
      <c r="N62" s="22" t="str">
        <f t="shared" si="42"/>
        <v/>
      </c>
      <c r="O62" s="23" t="str">
        <f t="shared" si="43"/>
        <v/>
      </c>
      <c r="P62" s="24" t="str">
        <f t="shared" si="44"/>
        <v/>
      </c>
      <c r="Q62" s="147"/>
      <c r="R62" s="23" t="str">
        <f t="shared" si="45"/>
        <v/>
      </c>
      <c r="S62" s="23" t="str">
        <f t="shared" si="46"/>
        <v/>
      </c>
      <c r="T62" s="43"/>
      <c r="U62" s="23" t="str">
        <f t="shared" si="47"/>
        <v/>
      </c>
      <c r="V62" s="23" t="str">
        <f t="shared" si="48"/>
        <v/>
      </c>
      <c r="W62" s="23" t="str">
        <f t="shared" si="49"/>
        <v/>
      </c>
      <c r="X62" s="24" t="str">
        <f t="shared" si="50"/>
        <v/>
      </c>
      <c r="Y62" s="24" t="str">
        <f t="shared" si="51"/>
        <v/>
      </c>
      <c r="Z62" s="24"/>
      <c r="AA62" s="23" t="str">
        <f t="shared" si="52"/>
        <v/>
      </c>
      <c r="AB62" s="25" t="str">
        <f t="shared" si="53"/>
        <v/>
      </c>
      <c r="AC62" s="23" t="str">
        <f t="shared" si="54"/>
        <v/>
      </c>
      <c r="AD62" s="140"/>
      <c r="AE62" s="22" t="str">
        <f t="shared" si="55"/>
        <v/>
      </c>
      <c r="AF62" s="24" t="str">
        <f t="shared" si="56"/>
        <v/>
      </c>
      <c r="AG62" s="26"/>
      <c r="AH62" s="23" t="str">
        <f t="shared" si="57"/>
        <v/>
      </c>
      <c r="AI62" s="23" t="str">
        <f t="shared" si="58"/>
        <v/>
      </c>
      <c r="AJ62" s="24" t="str">
        <f t="shared" si="59"/>
        <v/>
      </c>
      <c r="AK62" s="24" t="str">
        <f t="shared" si="60"/>
        <v/>
      </c>
      <c r="AL62" s="26"/>
      <c r="AM62" s="23" t="str">
        <f t="shared" si="61"/>
        <v/>
      </c>
      <c r="AN62" s="25" t="str">
        <f t="shared" si="62"/>
        <v/>
      </c>
      <c r="AO62" s="23" t="str">
        <f t="shared" si="63"/>
        <v/>
      </c>
    </row>
    <row r="63" spans="2:41" ht="15" customHeight="1">
      <c r="B63" s="58"/>
      <c r="C63" s="157"/>
      <c r="D63" s="59"/>
      <c r="E63" s="58"/>
      <c r="F63" s="157"/>
      <c r="G63" s="59"/>
      <c r="H63" s="160"/>
      <c r="I63" s="20"/>
      <c r="J63" s="2"/>
      <c r="K63" s="21" t="str">
        <f t="shared" si="39"/>
        <v/>
      </c>
      <c r="L63" s="21" t="str">
        <f t="shared" si="40"/>
        <v/>
      </c>
      <c r="M63" s="22" t="str">
        <f t="shared" si="41"/>
        <v/>
      </c>
      <c r="N63" s="22" t="str">
        <f t="shared" si="42"/>
        <v/>
      </c>
      <c r="O63" s="23" t="str">
        <f t="shared" si="43"/>
        <v/>
      </c>
      <c r="P63" s="24" t="str">
        <f t="shared" si="44"/>
        <v/>
      </c>
      <c r="Q63" s="147"/>
      <c r="R63" s="23" t="str">
        <f t="shared" si="45"/>
        <v/>
      </c>
      <c r="S63" s="23" t="str">
        <f t="shared" si="46"/>
        <v/>
      </c>
      <c r="T63" s="43"/>
      <c r="U63" s="23" t="str">
        <f t="shared" si="47"/>
        <v/>
      </c>
      <c r="V63" s="23" t="str">
        <f t="shared" si="48"/>
        <v/>
      </c>
      <c r="W63" s="23" t="str">
        <f t="shared" si="49"/>
        <v/>
      </c>
      <c r="X63" s="24" t="str">
        <f t="shared" si="50"/>
        <v/>
      </c>
      <c r="Y63" s="24" t="str">
        <f t="shared" si="51"/>
        <v/>
      </c>
      <c r="Z63" s="24"/>
      <c r="AA63" s="23" t="str">
        <f t="shared" si="52"/>
        <v/>
      </c>
      <c r="AB63" s="25" t="str">
        <f t="shared" si="53"/>
        <v/>
      </c>
      <c r="AC63" s="23" t="str">
        <f t="shared" si="54"/>
        <v/>
      </c>
      <c r="AD63" s="140"/>
      <c r="AE63" s="22" t="str">
        <f t="shared" si="55"/>
        <v/>
      </c>
      <c r="AF63" s="24" t="str">
        <f t="shared" si="56"/>
        <v/>
      </c>
      <c r="AG63" s="26"/>
      <c r="AH63" s="23" t="str">
        <f t="shared" si="57"/>
        <v/>
      </c>
      <c r="AI63" s="23" t="str">
        <f t="shared" si="58"/>
        <v/>
      </c>
      <c r="AJ63" s="24" t="str">
        <f t="shared" si="59"/>
        <v/>
      </c>
      <c r="AK63" s="24" t="str">
        <f t="shared" si="60"/>
        <v/>
      </c>
      <c r="AL63" s="26"/>
      <c r="AM63" s="23" t="str">
        <f t="shared" si="61"/>
        <v/>
      </c>
      <c r="AN63" s="25" t="str">
        <f t="shared" si="62"/>
        <v/>
      </c>
      <c r="AO63" s="23" t="str">
        <f t="shared" si="63"/>
        <v/>
      </c>
    </row>
    <row r="64" spans="2:41" ht="15" customHeight="1">
      <c r="B64" s="58"/>
      <c r="C64" s="157"/>
      <c r="D64" s="59"/>
      <c r="E64" s="58"/>
      <c r="F64" s="157"/>
      <c r="G64" s="59"/>
      <c r="H64" s="160"/>
      <c r="I64" s="20"/>
      <c r="J64" s="2"/>
      <c r="K64" s="21" t="str">
        <f t="shared" si="39"/>
        <v/>
      </c>
      <c r="L64" s="21" t="str">
        <f t="shared" si="40"/>
        <v/>
      </c>
      <c r="M64" s="22" t="str">
        <f t="shared" si="41"/>
        <v/>
      </c>
      <c r="N64" s="22" t="str">
        <f t="shared" si="42"/>
        <v/>
      </c>
      <c r="O64" s="23" t="str">
        <f t="shared" si="43"/>
        <v/>
      </c>
      <c r="P64" s="24" t="str">
        <f t="shared" si="44"/>
        <v/>
      </c>
      <c r="Q64" s="147"/>
      <c r="R64" s="23" t="str">
        <f t="shared" si="45"/>
        <v/>
      </c>
      <c r="S64" s="23" t="str">
        <f t="shared" si="46"/>
        <v/>
      </c>
      <c r="T64" s="43"/>
      <c r="U64" s="23" t="str">
        <f t="shared" si="47"/>
        <v/>
      </c>
      <c r="V64" s="23" t="str">
        <f t="shared" si="48"/>
        <v/>
      </c>
      <c r="W64" s="23" t="str">
        <f t="shared" si="49"/>
        <v/>
      </c>
      <c r="X64" s="24" t="str">
        <f t="shared" si="50"/>
        <v/>
      </c>
      <c r="Y64" s="24" t="str">
        <f t="shared" si="51"/>
        <v/>
      </c>
      <c r="Z64" s="24"/>
      <c r="AA64" s="23" t="str">
        <f t="shared" si="52"/>
        <v/>
      </c>
      <c r="AB64" s="25" t="str">
        <f t="shared" si="53"/>
        <v/>
      </c>
      <c r="AC64" s="23" t="str">
        <f t="shared" si="54"/>
        <v/>
      </c>
      <c r="AD64" s="140"/>
      <c r="AE64" s="22" t="str">
        <f t="shared" si="55"/>
        <v/>
      </c>
      <c r="AF64" s="24" t="str">
        <f t="shared" si="56"/>
        <v/>
      </c>
      <c r="AG64" s="26"/>
      <c r="AH64" s="23" t="str">
        <f t="shared" si="57"/>
        <v/>
      </c>
      <c r="AI64" s="23" t="str">
        <f t="shared" si="58"/>
        <v/>
      </c>
      <c r="AJ64" s="24" t="str">
        <f t="shared" si="59"/>
        <v/>
      </c>
      <c r="AK64" s="24" t="str">
        <f t="shared" si="60"/>
        <v/>
      </c>
      <c r="AL64" s="26"/>
      <c r="AM64" s="23" t="str">
        <f t="shared" si="61"/>
        <v/>
      </c>
      <c r="AN64" s="25" t="str">
        <f t="shared" si="62"/>
        <v/>
      </c>
      <c r="AO64" s="23" t="str">
        <f t="shared" si="63"/>
        <v/>
      </c>
    </row>
    <row r="65" spans="1:46" ht="15" customHeight="1">
      <c r="B65" s="58"/>
      <c r="C65" s="157"/>
      <c r="D65" s="59"/>
      <c r="E65" s="58"/>
      <c r="F65" s="157"/>
      <c r="G65" s="59"/>
      <c r="H65" s="160"/>
      <c r="I65" s="20"/>
      <c r="J65" s="2"/>
      <c r="K65" s="21" t="str">
        <f t="shared" si="39"/>
        <v/>
      </c>
      <c r="L65" s="21" t="str">
        <f t="shared" si="40"/>
        <v/>
      </c>
      <c r="M65" s="22" t="str">
        <f t="shared" si="41"/>
        <v/>
      </c>
      <c r="N65" s="22" t="str">
        <f t="shared" si="42"/>
        <v/>
      </c>
      <c r="O65" s="23" t="str">
        <f t="shared" si="43"/>
        <v/>
      </c>
      <c r="P65" s="24" t="str">
        <f t="shared" si="44"/>
        <v/>
      </c>
      <c r="Q65" s="147"/>
      <c r="R65" s="23" t="str">
        <f t="shared" si="45"/>
        <v/>
      </c>
      <c r="S65" s="23" t="str">
        <f t="shared" si="46"/>
        <v/>
      </c>
      <c r="T65" s="43"/>
      <c r="U65" s="23" t="str">
        <f t="shared" si="47"/>
        <v/>
      </c>
      <c r="V65" s="23" t="str">
        <f t="shared" si="48"/>
        <v/>
      </c>
      <c r="W65" s="23" t="str">
        <f t="shared" si="49"/>
        <v/>
      </c>
      <c r="X65" s="24" t="str">
        <f t="shared" si="50"/>
        <v/>
      </c>
      <c r="Y65" s="24" t="str">
        <f t="shared" si="51"/>
        <v/>
      </c>
      <c r="Z65" s="24"/>
      <c r="AA65" s="23" t="str">
        <f t="shared" si="52"/>
        <v/>
      </c>
      <c r="AB65" s="25" t="str">
        <f t="shared" si="53"/>
        <v/>
      </c>
      <c r="AC65" s="23" t="str">
        <f t="shared" si="54"/>
        <v/>
      </c>
      <c r="AD65" s="140"/>
      <c r="AE65" s="22" t="str">
        <f t="shared" si="55"/>
        <v/>
      </c>
      <c r="AF65" s="24" t="str">
        <f t="shared" si="56"/>
        <v/>
      </c>
      <c r="AG65" s="26"/>
      <c r="AH65" s="23" t="str">
        <f t="shared" si="57"/>
        <v/>
      </c>
      <c r="AI65" s="23" t="str">
        <f t="shared" si="58"/>
        <v/>
      </c>
      <c r="AJ65" s="24" t="str">
        <f t="shared" si="59"/>
        <v/>
      </c>
      <c r="AK65" s="24" t="str">
        <f t="shared" si="60"/>
        <v/>
      </c>
      <c r="AL65" s="26"/>
      <c r="AM65" s="23" t="str">
        <f t="shared" si="61"/>
        <v/>
      </c>
      <c r="AN65" s="25" t="str">
        <f t="shared" si="62"/>
        <v/>
      </c>
      <c r="AO65" s="23" t="str">
        <f t="shared" si="63"/>
        <v/>
      </c>
    </row>
    <row r="66" spans="1:46" ht="15" customHeight="1">
      <c r="B66" s="58"/>
      <c r="C66" s="157"/>
      <c r="D66" s="59"/>
      <c r="E66" s="58"/>
      <c r="F66" s="157"/>
      <c r="G66" s="59"/>
      <c r="H66" s="160"/>
      <c r="I66" s="20"/>
      <c r="J66" s="2"/>
      <c r="K66" s="21" t="str">
        <f t="shared" si="39"/>
        <v/>
      </c>
      <c r="L66" s="21" t="str">
        <f t="shared" si="40"/>
        <v/>
      </c>
      <c r="M66" s="22" t="str">
        <f t="shared" si="41"/>
        <v/>
      </c>
      <c r="N66" s="22" t="str">
        <f t="shared" si="42"/>
        <v/>
      </c>
      <c r="O66" s="23" t="str">
        <f t="shared" si="43"/>
        <v/>
      </c>
      <c r="P66" s="24" t="str">
        <f t="shared" si="44"/>
        <v/>
      </c>
      <c r="Q66" s="147"/>
      <c r="R66" s="23" t="str">
        <f t="shared" si="45"/>
        <v/>
      </c>
      <c r="S66" s="23" t="str">
        <f t="shared" si="46"/>
        <v/>
      </c>
      <c r="T66" s="43"/>
      <c r="U66" s="23" t="str">
        <f t="shared" si="47"/>
        <v/>
      </c>
      <c r="V66" s="23" t="str">
        <f t="shared" si="48"/>
        <v/>
      </c>
      <c r="W66" s="23" t="str">
        <f t="shared" si="49"/>
        <v/>
      </c>
      <c r="X66" s="24" t="str">
        <f t="shared" si="50"/>
        <v/>
      </c>
      <c r="Y66" s="24" t="str">
        <f t="shared" si="51"/>
        <v/>
      </c>
      <c r="Z66" s="24"/>
      <c r="AA66" s="23" t="str">
        <f t="shared" si="52"/>
        <v/>
      </c>
      <c r="AB66" s="25" t="str">
        <f t="shared" si="53"/>
        <v/>
      </c>
      <c r="AC66" s="23" t="str">
        <f t="shared" si="54"/>
        <v/>
      </c>
      <c r="AD66" s="140"/>
      <c r="AE66" s="22" t="str">
        <f t="shared" si="55"/>
        <v/>
      </c>
      <c r="AF66" s="24" t="str">
        <f t="shared" si="56"/>
        <v/>
      </c>
      <c r="AG66" s="26"/>
      <c r="AH66" s="23" t="str">
        <f t="shared" si="57"/>
        <v/>
      </c>
      <c r="AI66" s="23" t="str">
        <f t="shared" si="58"/>
        <v/>
      </c>
      <c r="AJ66" s="24" t="str">
        <f t="shared" si="59"/>
        <v/>
      </c>
      <c r="AK66" s="24" t="str">
        <f t="shared" si="60"/>
        <v/>
      </c>
      <c r="AL66" s="26"/>
      <c r="AM66" s="23" t="str">
        <f t="shared" si="61"/>
        <v/>
      </c>
      <c r="AN66" s="25" t="str">
        <f t="shared" si="62"/>
        <v/>
      </c>
      <c r="AO66" s="23" t="str">
        <f t="shared" si="63"/>
        <v/>
      </c>
    </row>
    <row r="67" spans="1:46" ht="15" customHeight="1">
      <c r="B67" s="58"/>
      <c r="C67" s="157"/>
      <c r="D67" s="59"/>
      <c r="E67" s="58"/>
      <c r="F67" s="157"/>
      <c r="G67" s="59"/>
      <c r="H67" s="160"/>
      <c r="I67" s="20"/>
      <c r="J67" s="2"/>
      <c r="K67" s="21" t="str">
        <f t="shared" si="39"/>
        <v/>
      </c>
      <c r="L67" s="21" t="str">
        <f t="shared" si="40"/>
        <v/>
      </c>
      <c r="M67" s="22" t="str">
        <f t="shared" si="41"/>
        <v/>
      </c>
      <c r="N67" s="22" t="str">
        <f t="shared" si="42"/>
        <v/>
      </c>
      <c r="O67" s="23" t="str">
        <f t="shared" si="43"/>
        <v/>
      </c>
      <c r="P67" s="24" t="str">
        <f t="shared" si="44"/>
        <v/>
      </c>
      <c r="Q67" s="147"/>
      <c r="R67" s="23" t="str">
        <f t="shared" si="45"/>
        <v/>
      </c>
      <c r="S67" s="23" t="str">
        <f t="shared" si="46"/>
        <v/>
      </c>
      <c r="T67" s="43"/>
      <c r="U67" s="23" t="str">
        <f t="shared" si="47"/>
        <v/>
      </c>
      <c r="V67" s="23" t="str">
        <f t="shared" si="48"/>
        <v/>
      </c>
      <c r="W67" s="23" t="str">
        <f t="shared" si="49"/>
        <v/>
      </c>
      <c r="X67" s="24" t="str">
        <f t="shared" si="50"/>
        <v/>
      </c>
      <c r="Y67" s="24" t="str">
        <f t="shared" si="51"/>
        <v/>
      </c>
      <c r="Z67" s="24"/>
      <c r="AA67" s="23" t="str">
        <f t="shared" si="52"/>
        <v/>
      </c>
      <c r="AB67" s="25" t="str">
        <f t="shared" si="53"/>
        <v/>
      </c>
      <c r="AC67" s="23" t="str">
        <f t="shared" si="54"/>
        <v/>
      </c>
      <c r="AD67" s="140"/>
      <c r="AE67" s="22" t="str">
        <f t="shared" si="55"/>
        <v/>
      </c>
      <c r="AF67" s="24" t="str">
        <f t="shared" si="56"/>
        <v/>
      </c>
      <c r="AG67" s="26"/>
      <c r="AH67" s="23" t="str">
        <f t="shared" si="57"/>
        <v/>
      </c>
      <c r="AI67" s="23" t="str">
        <f t="shared" si="58"/>
        <v/>
      </c>
      <c r="AJ67" s="24" t="str">
        <f t="shared" si="59"/>
        <v/>
      </c>
      <c r="AK67" s="24" t="str">
        <f t="shared" si="60"/>
        <v/>
      </c>
      <c r="AL67" s="26"/>
      <c r="AM67" s="23" t="str">
        <f t="shared" si="61"/>
        <v/>
      </c>
      <c r="AN67" s="25" t="str">
        <f t="shared" si="62"/>
        <v/>
      </c>
      <c r="AO67" s="23" t="str">
        <f t="shared" si="63"/>
        <v/>
      </c>
    </row>
    <row r="68" spans="1:46" ht="15" customHeight="1">
      <c r="B68" s="58"/>
      <c r="C68" s="157"/>
      <c r="D68" s="59"/>
      <c r="E68" s="58"/>
      <c r="F68" s="157"/>
      <c r="G68" s="59"/>
      <c r="H68" s="160"/>
      <c r="I68" s="20"/>
      <c r="J68" s="2"/>
      <c r="K68" s="21" t="str">
        <f t="shared" si="39"/>
        <v/>
      </c>
      <c r="L68" s="21" t="str">
        <f t="shared" si="40"/>
        <v/>
      </c>
      <c r="M68" s="22" t="str">
        <f t="shared" si="41"/>
        <v/>
      </c>
      <c r="N68" s="22" t="str">
        <f t="shared" si="42"/>
        <v/>
      </c>
      <c r="O68" s="23" t="str">
        <f t="shared" si="43"/>
        <v/>
      </c>
      <c r="P68" s="24" t="str">
        <f t="shared" si="44"/>
        <v/>
      </c>
      <c r="Q68" s="147"/>
      <c r="R68" s="23" t="str">
        <f t="shared" si="45"/>
        <v/>
      </c>
      <c r="S68" s="23" t="str">
        <f t="shared" si="46"/>
        <v/>
      </c>
      <c r="T68" s="43"/>
      <c r="U68" s="23" t="str">
        <f t="shared" si="47"/>
        <v/>
      </c>
      <c r="V68" s="23" t="str">
        <f t="shared" si="48"/>
        <v/>
      </c>
      <c r="W68" s="23" t="str">
        <f t="shared" si="49"/>
        <v/>
      </c>
      <c r="X68" s="24" t="str">
        <f t="shared" si="50"/>
        <v/>
      </c>
      <c r="Y68" s="24" t="str">
        <f t="shared" si="51"/>
        <v/>
      </c>
      <c r="Z68" s="24"/>
      <c r="AA68" s="23" t="str">
        <f t="shared" si="52"/>
        <v/>
      </c>
      <c r="AB68" s="25" t="str">
        <f t="shared" si="53"/>
        <v/>
      </c>
      <c r="AC68" s="23" t="str">
        <f t="shared" si="54"/>
        <v/>
      </c>
      <c r="AD68" s="140"/>
      <c r="AE68" s="22" t="str">
        <f t="shared" si="55"/>
        <v/>
      </c>
      <c r="AF68" s="24" t="str">
        <f t="shared" si="56"/>
        <v/>
      </c>
      <c r="AG68" s="26"/>
      <c r="AH68" s="23" t="str">
        <f t="shared" si="57"/>
        <v/>
      </c>
      <c r="AI68" s="23" t="str">
        <f t="shared" si="58"/>
        <v/>
      </c>
      <c r="AJ68" s="24" t="str">
        <f t="shared" si="59"/>
        <v/>
      </c>
      <c r="AK68" s="24" t="str">
        <f t="shared" si="60"/>
        <v/>
      </c>
      <c r="AL68" s="26"/>
      <c r="AM68" s="23" t="str">
        <f t="shared" si="61"/>
        <v/>
      </c>
      <c r="AN68" s="25" t="str">
        <f t="shared" si="62"/>
        <v/>
      </c>
      <c r="AO68" s="23" t="str">
        <f t="shared" si="63"/>
        <v/>
      </c>
    </row>
    <row r="69" spans="1:46" ht="15" customHeight="1">
      <c r="B69" s="58"/>
      <c r="C69" s="157"/>
      <c r="D69" s="59"/>
      <c r="E69" s="58"/>
      <c r="F69" s="157"/>
      <c r="G69" s="59"/>
      <c r="H69" s="160"/>
      <c r="I69" s="20"/>
      <c r="J69" s="2"/>
      <c r="K69" s="21" t="str">
        <f t="shared" si="39"/>
        <v/>
      </c>
      <c r="L69" s="21" t="str">
        <f t="shared" si="40"/>
        <v/>
      </c>
      <c r="M69" s="22" t="str">
        <f t="shared" si="41"/>
        <v/>
      </c>
      <c r="N69" s="22" t="str">
        <f t="shared" si="42"/>
        <v/>
      </c>
      <c r="O69" s="23" t="str">
        <f t="shared" si="43"/>
        <v/>
      </c>
      <c r="P69" s="24" t="str">
        <f t="shared" si="44"/>
        <v/>
      </c>
      <c r="Q69" s="147"/>
      <c r="R69" s="23" t="str">
        <f t="shared" si="45"/>
        <v/>
      </c>
      <c r="S69" s="23" t="str">
        <f t="shared" si="46"/>
        <v/>
      </c>
      <c r="T69" s="43"/>
      <c r="U69" s="23" t="str">
        <f t="shared" si="47"/>
        <v/>
      </c>
      <c r="V69" s="23" t="str">
        <f t="shared" si="48"/>
        <v/>
      </c>
      <c r="W69" s="23" t="str">
        <f t="shared" si="49"/>
        <v/>
      </c>
      <c r="X69" s="24" t="str">
        <f t="shared" si="50"/>
        <v/>
      </c>
      <c r="Y69" s="24" t="str">
        <f t="shared" si="51"/>
        <v/>
      </c>
      <c r="Z69" s="24"/>
      <c r="AA69" s="23" t="str">
        <f t="shared" si="52"/>
        <v/>
      </c>
      <c r="AB69" s="25" t="str">
        <f t="shared" si="53"/>
        <v/>
      </c>
      <c r="AC69" s="23" t="str">
        <f t="shared" si="54"/>
        <v/>
      </c>
      <c r="AD69" s="140"/>
      <c r="AE69" s="22" t="str">
        <f t="shared" si="55"/>
        <v/>
      </c>
      <c r="AF69" s="24" t="str">
        <f t="shared" si="56"/>
        <v/>
      </c>
      <c r="AG69" s="26"/>
      <c r="AH69" s="23" t="str">
        <f t="shared" si="57"/>
        <v/>
      </c>
      <c r="AI69" s="23" t="str">
        <f t="shared" si="58"/>
        <v/>
      </c>
      <c r="AJ69" s="24" t="str">
        <f t="shared" si="59"/>
        <v/>
      </c>
      <c r="AK69" s="24" t="str">
        <f t="shared" si="60"/>
        <v/>
      </c>
      <c r="AL69" s="26"/>
      <c r="AM69" s="23" t="str">
        <f t="shared" si="61"/>
        <v/>
      </c>
      <c r="AN69" s="25" t="str">
        <f t="shared" si="62"/>
        <v/>
      </c>
      <c r="AO69" s="23" t="str">
        <f t="shared" si="63"/>
        <v/>
      </c>
    </row>
    <row r="70" spans="1:46" ht="15" customHeight="1">
      <c r="B70" s="58"/>
      <c r="C70" s="157"/>
      <c r="D70" s="59"/>
      <c r="E70" s="58"/>
      <c r="F70" s="157"/>
      <c r="G70" s="59"/>
      <c r="H70" s="160"/>
      <c r="I70" s="20"/>
      <c r="J70" s="2"/>
      <c r="K70" s="21" t="str">
        <f t="shared" si="39"/>
        <v/>
      </c>
      <c r="L70" s="21" t="str">
        <f t="shared" si="40"/>
        <v/>
      </c>
      <c r="M70" s="22" t="str">
        <f t="shared" si="41"/>
        <v/>
      </c>
      <c r="N70" s="22" t="str">
        <f t="shared" si="42"/>
        <v/>
      </c>
      <c r="O70" s="23" t="str">
        <f t="shared" si="43"/>
        <v/>
      </c>
      <c r="P70" s="24" t="str">
        <f t="shared" si="44"/>
        <v/>
      </c>
      <c r="Q70" s="147"/>
      <c r="R70" s="23" t="str">
        <f t="shared" si="45"/>
        <v/>
      </c>
      <c r="S70" s="23" t="str">
        <f t="shared" si="46"/>
        <v/>
      </c>
      <c r="T70" s="43"/>
      <c r="U70" s="23" t="str">
        <f t="shared" si="47"/>
        <v/>
      </c>
      <c r="V70" s="23" t="str">
        <f t="shared" si="48"/>
        <v/>
      </c>
      <c r="W70" s="23" t="str">
        <f t="shared" si="49"/>
        <v/>
      </c>
      <c r="X70" s="24" t="str">
        <f t="shared" si="50"/>
        <v/>
      </c>
      <c r="Y70" s="24" t="str">
        <f t="shared" si="51"/>
        <v/>
      </c>
      <c r="Z70" s="24"/>
      <c r="AA70" s="23" t="str">
        <f t="shared" si="52"/>
        <v/>
      </c>
      <c r="AB70" s="25" t="str">
        <f t="shared" si="53"/>
        <v/>
      </c>
      <c r="AC70" s="23" t="str">
        <f t="shared" si="54"/>
        <v/>
      </c>
      <c r="AD70" s="140"/>
      <c r="AE70" s="22" t="str">
        <f t="shared" si="55"/>
        <v/>
      </c>
      <c r="AF70" s="24" t="str">
        <f t="shared" si="56"/>
        <v/>
      </c>
      <c r="AG70" s="26"/>
      <c r="AH70" s="23" t="str">
        <f t="shared" si="57"/>
        <v/>
      </c>
      <c r="AI70" s="23" t="str">
        <f t="shared" si="58"/>
        <v/>
      </c>
      <c r="AJ70" s="24" t="str">
        <f t="shared" si="59"/>
        <v/>
      </c>
      <c r="AK70" s="24" t="str">
        <f t="shared" si="60"/>
        <v/>
      </c>
      <c r="AL70" s="26"/>
      <c r="AM70" s="23" t="str">
        <f t="shared" si="61"/>
        <v/>
      </c>
      <c r="AN70" s="25" t="str">
        <f t="shared" si="62"/>
        <v/>
      </c>
      <c r="AO70" s="23" t="str">
        <f t="shared" si="63"/>
        <v/>
      </c>
    </row>
    <row r="71" spans="1:46" ht="15" customHeight="1">
      <c r="B71" s="58"/>
      <c r="C71" s="157"/>
      <c r="D71" s="59"/>
      <c r="E71" s="58"/>
      <c r="F71" s="157"/>
      <c r="G71" s="59"/>
      <c r="H71" s="160"/>
      <c r="I71" s="20"/>
      <c r="J71" s="2"/>
      <c r="K71" s="21" t="str">
        <f t="shared" si="39"/>
        <v/>
      </c>
      <c r="L71" s="21" t="str">
        <f t="shared" si="40"/>
        <v/>
      </c>
      <c r="M71" s="22" t="str">
        <f t="shared" si="41"/>
        <v/>
      </c>
      <c r="N71" s="22" t="str">
        <f t="shared" si="42"/>
        <v/>
      </c>
      <c r="O71" s="23" t="str">
        <f t="shared" si="43"/>
        <v/>
      </c>
      <c r="P71" s="24" t="str">
        <f t="shared" si="44"/>
        <v/>
      </c>
      <c r="Q71" s="147"/>
      <c r="R71" s="23" t="str">
        <f t="shared" si="45"/>
        <v/>
      </c>
      <c r="S71" s="23" t="str">
        <f t="shared" si="46"/>
        <v/>
      </c>
      <c r="T71" s="43"/>
      <c r="U71" s="23" t="str">
        <f t="shared" si="47"/>
        <v/>
      </c>
      <c r="V71" s="23" t="str">
        <f t="shared" si="48"/>
        <v/>
      </c>
      <c r="W71" s="23" t="str">
        <f t="shared" si="49"/>
        <v/>
      </c>
      <c r="X71" s="24" t="str">
        <f t="shared" si="50"/>
        <v/>
      </c>
      <c r="Y71" s="24" t="str">
        <f t="shared" si="51"/>
        <v/>
      </c>
      <c r="Z71" s="24"/>
      <c r="AA71" s="23" t="str">
        <f t="shared" si="52"/>
        <v/>
      </c>
      <c r="AB71" s="25" t="str">
        <f t="shared" si="53"/>
        <v/>
      </c>
      <c r="AC71" s="23" t="str">
        <f t="shared" si="54"/>
        <v/>
      </c>
      <c r="AD71" s="140"/>
      <c r="AE71" s="22" t="str">
        <f t="shared" si="55"/>
        <v/>
      </c>
      <c r="AF71" s="24" t="str">
        <f t="shared" si="56"/>
        <v/>
      </c>
      <c r="AG71" s="26"/>
      <c r="AH71" s="23" t="str">
        <f t="shared" si="57"/>
        <v/>
      </c>
      <c r="AI71" s="23" t="str">
        <f t="shared" si="58"/>
        <v/>
      </c>
      <c r="AJ71" s="24" t="str">
        <f t="shared" si="59"/>
        <v/>
      </c>
      <c r="AK71" s="24" t="str">
        <f t="shared" si="60"/>
        <v/>
      </c>
      <c r="AL71" s="26"/>
      <c r="AM71" s="23" t="str">
        <f t="shared" si="61"/>
        <v/>
      </c>
      <c r="AN71" s="25" t="str">
        <f t="shared" si="62"/>
        <v/>
      </c>
      <c r="AO71" s="23" t="str">
        <f t="shared" si="63"/>
        <v/>
      </c>
    </row>
    <row r="72" spans="1:46" ht="15" customHeight="1">
      <c r="B72" s="58"/>
      <c r="C72" s="157"/>
      <c r="D72" s="59"/>
      <c r="E72" s="58"/>
      <c r="F72" s="157"/>
      <c r="G72" s="59"/>
      <c r="H72" s="160"/>
      <c r="I72" s="20">
        <f t="shared" ref="I72:I79" si="65">IF(COUNT(C72:H72)=6,1,0)</f>
        <v>0</v>
      </c>
      <c r="J72" s="2"/>
      <c r="K72" s="21" t="str">
        <f t="shared" si="39"/>
        <v/>
      </c>
      <c r="L72" s="21" t="str">
        <f t="shared" si="40"/>
        <v/>
      </c>
      <c r="M72" s="22" t="str">
        <f t="shared" si="41"/>
        <v/>
      </c>
      <c r="N72" s="22" t="str">
        <f t="shared" si="42"/>
        <v/>
      </c>
      <c r="O72" s="23" t="str">
        <f t="shared" si="43"/>
        <v/>
      </c>
      <c r="P72" s="24" t="str">
        <f t="shared" si="44"/>
        <v/>
      </c>
      <c r="Q72" s="147"/>
      <c r="R72" s="23" t="str">
        <f t="shared" si="45"/>
        <v/>
      </c>
      <c r="S72" s="23" t="str">
        <f t="shared" si="46"/>
        <v/>
      </c>
      <c r="T72" s="43"/>
      <c r="U72" s="23" t="str">
        <f t="shared" si="47"/>
        <v/>
      </c>
      <c r="V72" s="23" t="str">
        <f t="shared" si="48"/>
        <v/>
      </c>
      <c r="W72" s="23" t="str">
        <f t="shared" si="49"/>
        <v/>
      </c>
      <c r="X72" s="24" t="str">
        <f t="shared" si="50"/>
        <v/>
      </c>
      <c r="Y72" s="24" t="str">
        <f t="shared" si="51"/>
        <v/>
      </c>
      <c r="Z72" s="24"/>
      <c r="AA72" s="23" t="str">
        <f t="shared" si="52"/>
        <v/>
      </c>
      <c r="AB72" s="25" t="str">
        <f t="shared" si="53"/>
        <v/>
      </c>
      <c r="AC72" s="23" t="str">
        <f t="shared" si="54"/>
        <v/>
      </c>
      <c r="AD72" s="140"/>
      <c r="AE72" s="22" t="str">
        <f t="shared" si="55"/>
        <v/>
      </c>
      <c r="AF72" s="24" t="str">
        <f t="shared" si="56"/>
        <v/>
      </c>
      <c r="AG72" s="26"/>
      <c r="AH72" s="23" t="str">
        <f t="shared" si="57"/>
        <v/>
      </c>
      <c r="AI72" s="23" t="str">
        <f t="shared" si="58"/>
        <v/>
      </c>
      <c r="AJ72" s="24" t="str">
        <f t="shared" si="59"/>
        <v/>
      </c>
      <c r="AK72" s="24" t="str">
        <f t="shared" si="60"/>
        <v/>
      </c>
      <c r="AL72" s="26"/>
      <c r="AM72" s="23" t="str">
        <f t="shared" si="61"/>
        <v/>
      </c>
      <c r="AN72" s="25" t="str">
        <f t="shared" si="62"/>
        <v/>
      </c>
      <c r="AO72" s="23" t="str">
        <f t="shared" si="63"/>
        <v/>
      </c>
    </row>
    <row r="73" spans="1:46" ht="15" customHeight="1">
      <c r="B73" s="58"/>
      <c r="C73" s="157"/>
      <c r="D73" s="59"/>
      <c r="E73" s="58"/>
      <c r="F73" s="157"/>
      <c r="G73" s="59"/>
      <c r="H73" s="160"/>
      <c r="I73" s="20">
        <f t="shared" si="65"/>
        <v>0</v>
      </c>
      <c r="J73" s="2"/>
      <c r="K73" s="21" t="str">
        <f t="shared" si="39"/>
        <v/>
      </c>
      <c r="L73" s="21" t="str">
        <f t="shared" si="40"/>
        <v/>
      </c>
      <c r="M73" s="22" t="str">
        <f t="shared" si="41"/>
        <v/>
      </c>
      <c r="N73" s="22" t="str">
        <f t="shared" si="42"/>
        <v/>
      </c>
      <c r="O73" s="23" t="str">
        <f t="shared" si="43"/>
        <v/>
      </c>
      <c r="P73" s="24" t="str">
        <f t="shared" si="44"/>
        <v/>
      </c>
      <c r="Q73" s="147"/>
      <c r="R73" s="23" t="str">
        <f t="shared" si="45"/>
        <v/>
      </c>
      <c r="S73" s="23" t="str">
        <f t="shared" si="46"/>
        <v/>
      </c>
      <c r="T73" s="43"/>
      <c r="U73" s="23" t="str">
        <f t="shared" si="47"/>
        <v/>
      </c>
      <c r="V73" s="23" t="str">
        <f t="shared" si="48"/>
        <v/>
      </c>
      <c r="W73" s="23" t="str">
        <f t="shared" si="49"/>
        <v/>
      </c>
      <c r="X73" s="24" t="str">
        <f t="shared" si="50"/>
        <v/>
      </c>
      <c r="Y73" s="24" t="str">
        <f t="shared" si="51"/>
        <v/>
      </c>
      <c r="Z73" s="24"/>
      <c r="AA73" s="23" t="str">
        <f t="shared" si="52"/>
        <v/>
      </c>
      <c r="AB73" s="25" t="str">
        <f t="shared" si="53"/>
        <v/>
      </c>
      <c r="AC73" s="23" t="str">
        <f t="shared" si="54"/>
        <v/>
      </c>
      <c r="AD73" s="140"/>
      <c r="AE73" s="22" t="str">
        <f t="shared" si="55"/>
        <v/>
      </c>
      <c r="AF73" s="24" t="str">
        <f t="shared" si="56"/>
        <v/>
      </c>
      <c r="AG73" s="26"/>
      <c r="AH73" s="23" t="str">
        <f t="shared" si="57"/>
        <v/>
      </c>
      <c r="AI73" s="23" t="str">
        <f t="shared" si="58"/>
        <v/>
      </c>
      <c r="AJ73" s="24" t="str">
        <f t="shared" si="59"/>
        <v/>
      </c>
      <c r="AK73" s="24" t="str">
        <f t="shared" si="60"/>
        <v/>
      </c>
      <c r="AL73" s="26"/>
      <c r="AM73" s="23" t="str">
        <f t="shared" si="61"/>
        <v/>
      </c>
      <c r="AN73" s="25" t="str">
        <f t="shared" si="62"/>
        <v/>
      </c>
      <c r="AO73" s="23" t="str">
        <f t="shared" si="63"/>
        <v/>
      </c>
      <c r="AR73" s="3"/>
      <c r="AS73" s="7"/>
      <c r="AT73" s="3"/>
    </row>
    <row r="74" spans="1:46" ht="15" customHeight="1">
      <c r="B74" s="58"/>
      <c r="C74" s="157"/>
      <c r="D74" s="59"/>
      <c r="E74" s="58"/>
      <c r="F74" s="157"/>
      <c r="G74" s="59"/>
      <c r="H74" s="160"/>
      <c r="I74" s="20">
        <f t="shared" si="65"/>
        <v>0</v>
      </c>
      <c r="K74" s="21" t="str">
        <f t="shared" si="39"/>
        <v/>
      </c>
      <c r="L74" s="21" t="str">
        <f t="shared" si="40"/>
        <v/>
      </c>
      <c r="M74" s="22" t="str">
        <f t="shared" si="41"/>
        <v/>
      </c>
      <c r="N74" s="22" t="str">
        <f t="shared" si="42"/>
        <v/>
      </c>
      <c r="O74" s="23" t="str">
        <f t="shared" si="43"/>
        <v/>
      </c>
      <c r="P74" s="24" t="str">
        <f t="shared" si="44"/>
        <v/>
      </c>
      <c r="Q74" s="147"/>
      <c r="R74" s="23" t="str">
        <f t="shared" si="45"/>
        <v/>
      </c>
      <c r="S74" s="23" t="str">
        <f t="shared" si="46"/>
        <v/>
      </c>
      <c r="T74" s="43"/>
      <c r="U74" s="23" t="str">
        <f t="shared" si="47"/>
        <v/>
      </c>
      <c r="V74" s="23" t="str">
        <f t="shared" si="48"/>
        <v/>
      </c>
      <c r="W74" s="23" t="str">
        <f t="shared" si="49"/>
        <v/>
      </c>
      <c r="X74" s="24" t="str">
        <f t="shared" si="50"/>
        <v/>
      </c>
      <c r="Y74" s="24" t="str">
        <f t="shared" si="51"/>
        <v/>
      </c>
      <c r="Z74" s="24"/>
      <c r="AA74" s="23" t="str">
        <f t="shared" si="52"/>
        <v/>
      </c>
      <c r="AB74" s="25" t="str">
        <f t="shared" si="53"/>
        <v/>
      </c>
      <c r="AC74" s="23" t="str">
        <f t="shared" si="54"/>
        <v/>
      </c>
      <c r="AD74" s="140"/>
      <c r="AE74" s="22" t="str">
        <f t="shared" si="55"/>
        <v/>
      </c>
      <c r="AF74" s="24" t="str">
        <f t="shared" si="56"/>
        <v/>
      </c>
      <c r="AG74" s="26"/>
      <c r="AH74" s="23" t="str">
        <f t="shared" si="57"/>
        <v/>
      </c>
      <c r="AI74" s="23" t="str">
        <f t="shared" si="58"/>
        <v/>
      </c>
      <c r="AJ74" s="24" t="str">
        <f t="shared" si="59"/>
        <v/>
      </c>
      <c r="AK74" s="24" t="str">
        <f t="shared" si="60"/>
        <v/>
      </c>
      <c r="AL74" s="26"/>
      <c r="AM74" s="23" t="str">
        <f t="shared" si="61"/>
        <v/>
      </c>
      <c r="AN74" s="25" t="str">
        <f t="shared" si="62"/>
        <v/>
      </c>
      <c r="AO74" s="23" t="str">
        <f t="shared" si="63"/>
        <v/>
      </c>
    </row>
    <row r="75" spans="1:46" ht="15" customHeight="1">
      <c r="B75" s="58"/>
      <c r="C75" s="157"/>
      <c r="D75" s="59"/>
      <c r="E75" s="58"/>
      <c r="F75" s="157"/>
      <c r="G75" s="59"/>
      <c r="H75" s="160"/>
      <c r="I75" s="20">
        <f t="shared" si="65"/>
        <v>0</v>
      </c>
      <c r="K75" s="21" t="str">
        <f t="shared" si="39"/>
        <v/>
      </c>
      <c r="L75" s="21" t="str">
        <f t="shared" si="40"/>
        <v/>
      </c>
      <c r="M75" s="22" t="str">
        <f t="shared" si="41"/>
        <v/>
      </c>
      <c r="N75" s="22" t="str">
        <f t="shared" si="42"/>
        <v/>
      </c>
      <c r="O75" s="23" t="str">
        <f t="shared" si="43"/>
        <v/>
      </c>
      <c r="P75" s="24" t="str">
        <f t="shared" si="44"/>
        <v/>
      </c>
      <c r="Q75" s="147"/>
      <c r="R75" s="23" t="str">
        <f t="shared" si="45"/>
        <v/>
      </c>
      <c r="S75" s="23" t="str">
        <f t="shared" si="46"/>
        <v/>
      </c>
      <c r="T75" s="43"/>
      <c r="U75" s="23" t="str">
        <f t="shared" si="47"/>
        <v/>
      </c>
      <c r="V75" s="23" t="str">
        <f t="shared" si="48"/>
        <v/>
      </c>
      <c r="W75" s="23" t="str">
        <f t="shared" si="49"/>
        <v/>
      </c>
      <c r="X75" s="24" t="str">
        <f t="shared" si="50"/>
        <v/>
      </c>
      <c r="Y75" s="24" t="str">
        <f t="shared" si="51"/>
        <v/>
      </c>
      <c r="Z75" s="24"/>
      <c r="AA75" s="23" t="str">
        <f t="shared" si="52"/>
        <v/>
      </c>
      <c r="AB75" s="25" t="str">
        <f t="shared" si="53"/>
        <v/>
      </c>
      <c r="AC75" s="23" t="str">
        <f t="shared" si="54"/>
        <v/>
      </c>
      <c r="AD75" s="140"/>
      <c r="AE75" s="22" t="str">
        <f t="shared" si="55"/>
        <v/>
      </c>
      <c r="AF75" s="24" t="str">
        <f t="shared" si="56"/>
        <v/>
      </c>
      <c r="AG75" s="26"/>
      <c r="AH75" s="23" t="str">
        <f t="shared" si="57"/>
        <v/>
      </c>
      <c r="AI75" s="23" t="str">
        <f t="shared" si="58"/>
        <v/>
      </c>
      <c r="AJ75" s="24" t="str">
        <f t="shared" si="59"/>
        <v/>
      </c>
      <c r="AK75" s="24" t="str">
        <f t="shared" si="60"/>
        <v/>
      </c>
      <c r="AL75" s="26"/>
      <c r="AM75" s="23" t="str">
        <f t="shared" si="61"/>
        <v/>
      </c>
      <c r="AN75" s="25" t="str">
        <f t="shared" si="62"/>
        <v/>
      </c>
      <c r="AO75" s="23" t="str">
        <f t="shared" si="63"/>
        <v/>
      </c>
    </row>
    <row r="76" spans="1:46" ht="15" customHeight="1">
      <c r="B76" s="58"/>
      <c r="C76" s="157"/>
      <c r="D76" s="59"/>
      <c r="E76" s="58"/>
      <c r="F76" s="157"/>
      <c r="G76" s="59"/>
      <c r="H76" s="160"/>
      <c r="I76" s="20">
        <f t="shared" si="65"/>
        <v>0</v>
      </c>
      <c r="K76" s="21" t="str">
        <f t="shared" si="39"/>
        <v/>
      </c>
      <c r="L76" s="21" t="str">
        <f t="shared" si="40"/>
        <v/>
      </c>
      <c r="M76" s="22" t="str">
        <f t="shared" si="41"/>
        <v/>
      </c>
      <c r="N76" s="22" t="str">
        <f t="shared" si="42"/>
        <v/>
      </c>
      <c r="O76" s="23" t="str">
        <f t="shared" si="43"/>
        <v/>
      </c>
      <c r="P76" s="24" t="str">
        <f t="shared" si="44"/>
        <v/>
      </c>
      <c r="Q76" s="147"/>
      <c r="R76" s="23" t="str">
        <f t="shared" si="45"/>
        <v/>
      </c>
      <c r="S76" s="23" t="str">
        <f t="shared" si="46"/>
        <v/>
      </c>
      <c r="T76" s="43"/>
      <c r="U76" s="23" t="str">
        <f t="shared" si="47"/>
        <v/>
      </c>
      <c r="V76" s="23" t="str">
        <f t="shared" si="48"/>
        <v/>
      </c>
      <c r="W76" s="23" t="str">
        <f t="shared" si="49"/>
        <v/>
      </c>
      <c r="X76" s="24" t="str">
        <f t="shared" si="50"/>
        <v/>
      </c>
      <c r="Y76" s="24" t="str">
        <f t="shared" si="51"/>
        <v/>
      </c>
      <c r="Z76" s="24"/>
      <c r="AA76" s="23" t="str">
        <f t="shared" si="52"/>
        <v/>
      </c>
      <c r="AB76" s="25" t="str">
        <f t="shared" si="53"/>
        <v/>
      </c>
      <c r="AC76" s="23" t="str">
        <f t="shared" si="54"/>
        <v/>
      </c>
      <c r="AD76" s="140"/>
      <c r="AE76" s="22" t="str">
        <f t="shared" si="55"/>
        <v/>
      </c>
      <c r="AF76" s="24" t="str">
        <f t="shared" si="56"/>
        <v/>
      </c>
      <c r="AG76" s="26"/>
      <c r="AH76" s="23" t="str">
        <f t="shared" si="57"/>
        <v/>
      </c>
      <c r="AI76" s="23" t="str">
        <f t="shared" si="58"/>
        <v/>
      </c>
      <c r="AJ76" s="24" t="str">
        <f t="shared" si="59"/>
        <v/>
      </c>
      <c r="AK76" s="24" t="str">
        <f t="shared" si="60"/>
        <v/>
      </c>
      <c r="AL76" s="26"/>
      <c r="AM76" s="23" t="str">
        <f t="shared" si="61"/>
        <v/>
      </c>
      <c r="AN76" s="25" t="str">
        <f t="shared" si="62"/>
        <v/>
      </c>
      <c r="AO76" s="23" t="str">
        <f t="shared" si="63"/>
        <v/>
      </c>
      <c r="AR76" s="6"/>
    </row>
    <row r="77" spans="1:46" ht="15" customHeight="1">
      <c r="B77" s="58"/>
      <c r="C77" s="157"/>
      <c r="D77" s="59"/>
      <c r="E77" s="58"/>
      <c r="F77" s="157"/>
      <c r="G77" s="59"/>
      <c r="H77" s="160"/>
      <c r="I77" s="20">
        <f t="shared" si="65"/>
        <v>0</v>
      </c>
      <c r="K77" s="21" t="str">
        <f t="shared" si="39"/>
        <v/>
      </c>
      <c r="L77" s="21" t="str">
        <f t="shared" si="40"/>
        <v/>
      </c>
      <c r="M77" s="22" t="str">
        <f t="shared" si="41"/>
        <v/>
      </c>
      <c r="N77" s="22" t="str">
        <f t="shared" si="42"/>
        <v/>
      </c>
      <c r="O77" s="23" t="str">
        <f t="shared" si="43"/>
        <v/>
      </c>
      <c r="P77" s="24" t="str">
        <f t="shared" si="44"/>
        <v/>
      </c>
      <c r="Q77" s="147"/>
      <c r="R77" s="23" t="str">
        <f t="shared" si="45"/>
        <v/>
      </c>
      <c r="S77" s="23" t="str">
        <f t="shared" si="46"/>
        <v/>
      </c>
      <c r="T77" s="43"/>
      <c r="U77" s="23" t="str">
        <f t="shared" si="47"/>
        <v/>
      </c>
      <c r="V77" s="23" t="str">
        <f t="shared" si="48"/>
        <v/>
      </c>
      <c r="W77" s="23" t="str">
        <f t="shared" si="49"/>
        <v/>
      </c>
      <c r="X77" s="24" t="str">
        <f t="shared" si="50"/>
        <v/>
      </c>
      <c r="Y77" s="24" t="str">
        <f t="shared" si="51"/>
        <v/>
      </c>
      <c r="Z77" s="24"/>
      <c r="AA77" s="23" t="str">
        <f t="shared" si="52"/>
        <v/>
      </c>
      <c r="AB77" s="25" t="str">
        <f t="shared" si="53"/>
        <v/>
      </c>
      <c r="AC77" s="23" t="str">
        <f t="shared" si="54"/>
        <v/>
      </c>
      <c r="AD77" s="140"/>
      <c r="AE77" s="22" t="str">
        <f t="shared" si="55"/>
        <v/>
      </c>
      <c r="AF77" s="24" t="str">
        <f t="shared" si="56"/>
        <v/>
      </c>
      <c r="AG77" s="26"/>
      <c r="AH77" s="23" t="str">
        <f t="shared" si="57"/>
        <v/>
      </c>
      <c r="AI77" s="23" t="str">
        <f t="shared" si="58"/>
        <v/>
      </c>
      <c r="AJ77" s="24" t="str">
        <f t="shared" si="59"/>
        <v/>
      </c>
      <c r="AK77" s="24" t="str">
        <f t="shared" si="60"/>
        <v/>
      </c>
      <c r="AL77" s="26"/>
      <c r="AM77" s="23" t="str">
        <f t="shared" si="61"/>
        <v/>
      </c>
      <c r="AN77" s="25" t="str">
        <f t="shared" si="62"/>
        <v/>
      </c>
      <c r="AO77" s="23" t="str">
        <f t="shared" si="63"/>
        <v/>
      </c>
      <c r="AR77" s="6"/>
      <c r="AT77" s="5"/>
    </row>
    <row r="78" spans="1:46" ht="15" customHeight="1">
      <c r="B78" s="58"/>
      <c r="C78" s="157"/>
      <c r="D78" s="59"/>
      <c r="E78" s="58"/>
      <c r="F78" s="157"/>
      <c r="G78" s="59"/>
      <c r="H78" s="160"/>
      <c r="I78" s="20">
        <f t="shared" si="65"/>
        <v>0</v>
      </c>
      <c r="K78" s="21" t="str">
        <f t="shared" si="39"/>
        <v/>
      </c>
      <c r="L78" s="21" t="str">
        <f t="shared" si="40"/>
        <v/>
      </c>
      <c r="M78" s="22" t="str">
        <f t="shared" si="41"/>
        <v/>
      </c>
      <c r="N78" s="22" t="str">
        <f t="shared" si="42"/>
        <v/>
      </c>
      <c r="O78" s="23" t="str">
        <f t="shared" si="43"/>
        <v/>
      </c>
      <c r="P78" s="24" t="str">
        <f t="shared" si="44"/>
        <v/>
      </c>
      <c r="Q78" s="147"/>
      <c r="R78" s="23" t="str">
        <f t="shared" si="45"/>
        <v/>
      </c>
      <c r="S78" s="23" t="str">
        <f t="shared" si="46"/>
        <v/>
      </c>
      <c r="T78" s="43"/>
      <c r="U78" s="23" t="str">
        <f t="shared" si="47"/>
        <v/>
      </c>
      <c r="V78" s="23" t="str">
        <f t="shared" si="48"/>
        <v/>
      </c>
      <c r="W78" s="23" t="str">
        <f t="shared" si="49"/>
        <v/>
      </c>
      <c r="X78" s="24" t="str">
        <f t="shared" si="50"/>
        <v/>
      </c>
      <c r="Y78" s="24" t="str">
        <f t="shared" si="51"/>
        <v/>
      </c>
      <c r="Z78" s="24"/>
      <c r="AA78" s="23" t="str">
        <f t="shared" si="52"/>
        <v/>
      </c>
      <c r="AB78" s="25" t="str">
        <f t="shared" si="53"/>
        <v/>
      </c>
      <c r="AC78" s="23" t="str">
        <f t="shared" si="54"/>
        <v/>
      </c>
      <c r="AD78" s="140"/>
      <c r="AE78" s="22" t="str">
        <f t="shared" si="55"/>
        <v/>
      </c>
      <c r="AF78" s="24" t="str">
        <f t="shared" si="56"/>
        <v/>
      </c>
      <c r="AG78" s="26"/>
      <c r="AH78" s="23" t="str">
        <f t="shared" si="57"/>
        <v/>
      </c>
      <c r="AI78" s="23" t="str">
        <f t="shared" si="58"/>
        <v/>
      </c>
      <c r="AJ78" s="24" t="str">
        <f t="shared" si="59"/>
        <v/>
      </c>
      <c r="AK78" s="24" t="str">
        <f t="shared" si="60"/>
        <v/>
      </c>
      <c r="AL78" s="26"/>
      <c r="AM78" s="23" t="str">
        <f t="shared" si="61"/>
        <v/>
      </c>
      <c r="AN78" s="25" t="str">
        <f t="shared" si="62"/>
        <v/>
      </c>
      <c r="AO78" s="23" t="str">
        <f t="shared" si="63"/>
        <v/>
      </c>
      <c r="AR78" s="6"/>
      <c r="AT78" s="5"/>
    </row>
    <row r="79" spans="1:46" ht="15" customHeight="1">
      <c r="B79" s="58"/>
      <c r="C79" s="157"/>
      <c r="D79" s="59"/>
      <c r="E79" s="58"/>
      <c r="F79" s="157"/>
      <c r="G79" s="59"/>
      <c r="H79" s="160"/>
      <c r="I79" s="20">
        <f t="shared" si="65"/>
        <v>0</v>
      </c>
      <c r="K79" s="21" t="str">
        <f t="shared" si="39"/>
        <v/>
      </c>
      <c r="L79" s="21" t="str">
        <f t="shared" si="40"/>
        <v/>
      </c>
      <c r="M79" s="22" t="str">
        <f t="shared" si="41"/>
        <v/>
      </c>
      <c r="N79" s="22" t="str">
        <f t="shared" si="42"/>
        <v/>
      </c>
      <c r="O79" s="23" t="str">
        <f t="shared" si="43"/>
        <v/>
      </c>
      <c r="P79" s="24" t="str">
        <f t="shared" si="44"/>
        <v/>
      </c>
      <c r="Q79" s="147"/>
      <c r="R79" s="23" t="str">
        <f t="shared" si="45"/>
        <v/>
      </c>
      <c r="S79" s="23" t="str">
        <f t="shared" si="46"/>
        <v/>
      </c>
      <c r="T79" s="43"/>
      <c r="U79" s="23" t="str">
        <f t="shared" si="47"/>
        <v/>
      </c>
      <c r="V79" s="23" t="str">
        <f t="shared" si="48"/>
        <v/>
      </c>
      <c r="W79" s="23" t="str">
        <f t="shared" si="49"/>
        <v/>
      </c>
      <c r="X79" s="24" t="str">
        <f t="shared" si="50"/>
        <v/>
      </c>
      <c r="Y79" s="24" t="str">
        <f t="shared" si="51"/>
        <v/>
      </c>
      <c r="Z79" s="24"/>
      <c r="AA79" s="23" t="str">
        <f t="shared" si="52"/>
        <v/>
      </c>
      <c r="AB79" s="25" t="str">
        <f t="shared" si="53"/>
        <v/>
      </c>
      <c r="AC79" s="23" t="str">
        <f t="shared" si="54"/>
        <v/>
      </c>
      <c r="AD79" s="140"/>
      <c r="AE79" s="22" t="str">
        <f t="shared" si="55"/>
        <v/>
      </c>
      <c r="AF79" s="24" t="str">
        <f t="shared" si="56"/>
        <v/>
      </c>
      <c r="AG79" s="26"/>
      <c r="AH79" s="23" t="str">
        <f t="shared" si="57"/>
        <v/>
      </c>
      <c r="AI79" s="23" t="str">
        <f t="shared" si="58"/>
        <v/>
      </c>
      <c r="AJ79" s="24" t="str">
        <f t="shared" si="59"/>
        <v/>
      </c>
      <c r="AK79" s="24" t="str">
        <f t="shared" si="60"/>
        <v/>
      </c>
      <c r="AL79" s="26"/>
      <c r="AM79" s="23" t="str">
        <f t="shared" si="61"/>
        <v/>
      </c>
      <c r="AN79" s="25" t="str">
        <f t="shared" si="62"/>
        <v/>
      </c>
      <c r="AO79" s="23" t="str">
        <f t="shared" si="63"/>
        <v/>
      </c>
    </row>
    <row r="80" spans="1:46" s="27" customFormat="1" ht="15" customHeight="1">
      <c r="A80" s="61"/>
      <c r="I80" s="49"/>
      <c r="K80" s="62"/>
      <c r="L80" s="62"/>
      <c r="M80" s="62"/>
      <c r="N80" s="62"/>
      <c r="O80" s="62"/>
      <c r="P80" s="62"/>
      <c r="Q80" s="141"/>
      <c r="R80" s="62"/>
      <c r="S80" s="62"/>
      <c r="T80" s="63"/>
      <c r="U80" s="62"/>
      <c r="V80" s="62"/>
      <c r="W80" s="62"/>
      <c r="X80" s="62"/>
      <c r="Y80" s="62"/>
      <c r="Z80" s="62"/>
      <c r="AA80" s="62"/>
      <c r="AB80" s="62"/>
      <c r="AC80" s="62"/>
      <c r="AD80" s="141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P80" s="153"/>
    </row>
    <row r="81" spans="11:40" ht="15" customHeight="1">
      <c r="K81" s="21"/>
      <c r="L81" s="21"/>
      <c r="M81" s="21"/>
      <c r="N81" s="21"/>
      <c r="O81" s="21"/>
      <c r="P81" s="21"/>
      <c r="Q81" s="148"/>
      <c r="R81" s="21"/>
      <c r="S81" s="21"/>
      <c r="T81" s="64"/>
      <c r="U81" s="21"/>
      <c r="V81" s="21"/>
      <c r="W81" s="23"/>
      <c r="X81" s="23"/>
      <c r="Y81" s="23"/>
      <c r="Z81" s="23"/>
      <c r="AA81" s="21"/>
      <c r="AB81" s="21"/>
      <c r="AC81" s="21"/>
      <c r="AD81" s="142"/>
      <c r="AE81" s="21"/>
      <c r="AF81" s="21"/>
      <c r="AG81" s="21"/>
      <c r="AH81" s="21"/>
      <c r="AI81" s="21"/>
      <c r="AJ81" s="21"/>
      <c r="AK81" s="21"/>
      <c r="AL81" s="21"/>
      <c r="AM81" s="21"/>
      <c r="AN81" s="21"/>
    </row>
    <row r="82" spans="11:40" ht="15" customHeight="1">
      <c r="K82" s="21"/>
      <c r="L82" s="21"/>
      <c r="M82" s="21"/>
      <c r="N82" s="21"/>
      <c r="O82" s="21"/>
      <c r="P82" s="21"/>
      <c r="Q82" s="148"/>
      <c r="R82" s="21"/>
      <c r="S82" s="21"/>
      <c r="T82" s="64"/>
      <c r="U82" s="21"/>
      <c r="V82" s="21"/>
      <c r="W82" s="21"/>
      <c r="X82" s="21"/>
      <c r="Y82" s="21"/>
      <c r="Z82" s="21"/>
      <c r="AA82" s="21"/>
      <c r="AB82" s="21"/>
      <c r="AC82" s="21"/>
      <c r="AD82" s="142"/>
      <c r="AE82" s="21"/>
      <c r="AF82" s="21"/>
      <c r="AG82" s="21"/>
      <c r="AH82" s="21"/>
      <c r="AI82" s="21"/>
      <c r="AJ82" s="21"/>
      <c r="AK82" s="21"/>
      <c r="AL82" s="21"/>
      <c r="AM82" s="21"/>
      <c r="AN82" s="21"/>
    </row>
    <row r="83" spans="11:40" ht="15" customHeight="1">
      <c r="K83" s="21"/>
      <c r="L83" s="21"/>
      <c r="M83" s="21"/>
      <c r="N83" s="21"/>
      <c r="O83" s="21"/>
      <c r="P83" s="21"/>
      <c r="Q83" s="148"/>
      <c r="R83" s="21"/>
      <c r="S83" s="21"/>
      <c r="T83" s="64"/>
      <c r="U83" s="21"/>
      <c r="V83" s="21"/>
      <c r="W83" s="21"/>
      <c r="X83" s="21"/>
      <c r="Y83" s="21"/>
      <c r="Z83" s="21"/>
      <c r="AA83" s="21"/>
      <c r="AB83" s="21"/>
      <c r="AC83" s="21"/>
      <c r="AD83" s="142"/>
      <c r="AE83" s="21"/>
      <c r="AF83" s="21"/>
      <c r="AG83" s="21"/>
      <c r="AH83" s="21"/>
      <c r="AI83" s="21"/>
      <c r="AJ83" s="21"/>
      <c r="AK83" s="21"/>
      <c r="AL83" s="21"/>
      <c r="AM83" s="21"/>
      <c r="AN83" s="21"/>
    </row>
    <row r="84" spans="11:40" ht="15" customHeight="1">
      <c r="K84" s="21"/>
      <c r="L84" s="21"/>
      <c r="M84" s="21"/>
      <c r="N84" s="21"/>
      <c r="O84" s="21"/>
      <c r="P84" s="21"/>
      <c r="Q84" s="148"/>
      <c r="R84" s="21"/>
      <c r="S84" s="21"/>
      <c r="T84" s="64"/>
      <c r="U84" s="21"/>
      <c r="V84" s="21"/>
      <c r="W84" s="21"/>
      <c r="X84" s="21"/>
      <c r="Y84" s="21"/>
      <c r="Z84" s="21"/>
      <c r="AA84" s="21"/>
      <c r="AB84" s="21"/>
      <c r="AC84" s="21"/>
      <c r="AD84" s="142"/>
      <c r="AE84" s="21"/>
      <c r="AF84" s="21"/>
      <c r="AG84" s="21"/>
      <c r="AH84" s="21"/>
      <c r="AI84" s="21"/>
      <c r="AJ84" s="21"/>
      <c r="AK84" s="21"/>
      <c r="AL84" s="21"/>
      <c r="AM84" s="21"/>
      <c r="AN84" s="21"/>
    </row>
    <row r="85" spans="11:40" ht="15" customHeight="1">
      <c r="K85" s="21"/>
      <c r="L85" s="21"/>
      <c r="M85" s="21"/>
      <c r="N85" s="21"/>
      <c r="O85" s="21"/>
      <c r="P85" s="21"/>
      <c r="Q85" s="148"/>
      <c r="R85" s="21"/>
      <c r="S85" s="21"/>
      <c r="T85" s="64"/>
      <c r="U85" s="21"/>
      <c r="V85" s="21"/>
      <c r="W85" s="21"/>
      <c r="X85" s="21"/>
      <c r="Y85" s="21"/>
      <c r="Z85" s="21"/>
      <c r="AA85" s="21"/>
      <c r="AB85" s="21"/>
      <c r="AC85" s="21"/>
      <c r="AD85" s="142"/>
      <c r="AE85" s="21"/>
      <c r="AF85" s="21"/>
      <c r="AG85" s="21"/>
      <c r="AH85" s="21"/>
      <c r="AI85" s="21"/>
      <c r="AJ85" s="21"/>
      <c r="AK85" s="21"/>
      <c r="AL85" s="21"/>
      <c r="AM85" s="21"/>
      <c r="AN85" s="21"/>
    </row>
    <row r="86" spans="11:40" ht="15" customHeight="1">
      <c r="K86" s="21"/>
      <c r="L86" s="21"/>
      <c r="M86" s="21"/>
      <c r="N86" s="21"/>
      <c r="O86" s="21"/>
      <c r="P86" s="21"/>
      <c r="Q86" s="148"/>
      <c r="R86" s="21"/>
      <c r="S86" s="21"/>
      <c r="T86" s="64"/>
      <c r="U86" s="21"/>
      <c r="V86" s="21"/>
      <c r="W86" s="21"/>
      <c r="X86" s="21"/>
      <c r="Y86" s="21"/>
      <c r="Z86" s="21"/>
      <c r="AA86" s="21"/>
      <c r="AB86" s="21"/>
      <c r="AC86" s="21"/>
      <c r="AD86" s="142"/>
      <c r="AE86" s="21"/>
      <c r="AF86" s="21"/>
      <c r="AG86" s="21"/>
      <c r="AH86" s="21"/>
      <c r="AI86" s="21"/>
      <c r="AJ86" s="21"/>
      <c r="AK86" s="21"/>
      <c r="AL86" s="21"/>
      <c r="AM86" s="21"/>
      <c r="AN86" s="21"/>
    </row>
    <row r="87" spans="11:40" ht="15" customHeight="1">
      <c r="K87" s="21"/>
      <c r="L87" s="21"/>
      <c r="M87" s="21"/>
      <c r="N87" s="21"/>
      <c r="O87" s="21"/>
      <c r="P87" s="21"/>
      <c r="Q87" s="148"/>
      <c r="R87" s="21"/>
      <c r="S87" s="21"/>
      <c r="T87" s="64"/>
      <c r="U87" s="21"/>
      <c r="V87" s="21"/>
      <c r="W87" s="21"/>
      <c r="X87" s="21"/>
      <c r="Y87" s="21"/>
      <c r="Z87" s="21"/>
      <c r="AA87" s="21"/>
      <c r="AB87" s="21"/>
      <c r="AC87" s="21"/>
      <c r="AD87" s="142"/>
      <c r="AE87" s="21"/>
      <c r="AF87" s="21"/>
      <c r="AG87" s="21"/>
      <c r="AH87" s="21"/>
      <c r="AI87" s="21"/>
      <c r="AJ87" s="21"/>
      <c r="AK87" s="21"/>
      <c r="AL87" s="21"/>
      <c r="AM87" s="21"/>
      <c r="AN87" s="21"/>
    </row>
    <row r="88" spans="11:40" ht="15" customHeight="1">
      <c r="K88" s="21"/>
      <c r="L88" s="21"/>
      <c r="M88" s="21"/>
      <c r="N88" s="21"/>
      <c r="O88" s="21"/>
      <c r="P88" s="21"/>
      <c r="Q88" s="148"/>
      <c r="R88" s="21"/>
      <c r="S88" s="21"/>
      <c r="T88" s="64"/>
      <c r="U88" s="21"/>
      <c r="V88" s="21"/>
      <c r="W88" s="21"/>
      <c r="X88" s="21"/>
      <c r="Y88" s="21"/>
      <c r="Z88" s="21"/>
      <c r="AA88" s="21"/>
      <c r="AB88" s="21"/>
      <c r="AC88" s="21"/>
      <c r="AD88" s="142"/>
      <c r="AE88" s="21"/>
      <c r="AF88" s="21"/>
      <c r="AG88" s="21"/>
      <c r="AH88" s="21"/>
      <c r="AI88" s="21"/>
      <c r="AJ88" s="21"/>
      <c r="AK88" s="21"/>
      <c r="AL88" s="21"/>
      <c r="AM88" s="21"/>
      <c r="AN88" s="21"/>
    </row>
    <row r="89" spans="11:40" ht="15" customHeight="1">
      <c r="K89" s="21"/>
      <c r="L89" s="21"/>
      <c r="M89" s="21"/>
      <c r="N89" s="21"/>
      <c r="O89" s="21"/>
      <c r="P89" s="21"/>
      <c r="Q89" s="148"/>
      <c r="R89" s="21"/>
      <c r="S89" s="21"/>
      <c r="T89" s="64"/>
      <c r="U89" s="21"/>
      <c r="V89" s="21"/>
      <c r="W89" s="21"/>
      <c r="X89" s="21"/>
      <c r="Y89" s="21"/>
      <c r="Z89" s="21"/>
      <c r="AA89" s="21"/>
      <c r="AB89" s="21"/>
      <c r="AC89" s="21"/>
      <c r="AD89" s="142"/>
      <c r="AE89" s="21"/>
      <c r="AF89" s="21"/>
      <c r="AG89" s="21"/>
      <c r="AH89" s="21"/>
      <c r="AI89" s="21"/>
      <c r="AJ89" s="21"/>
      <c r="AK89" s="21"/>
      <c r="AL89" s="21"/>
      <c r="AM89" s="21"/>
      <c r="AN89" s="21"/>
    </row>
    <row r="90" spans="11:40" ht="15" customHeight="1">
      <c r="K90" s="21"/>
      <c r="L90" s="21"/>
      <c r="M90" s="21"/>
      <c r="N90" s="21"/>
      <c r="O90" s="21"/>
      <c r="P90" s="21"/>
      <c r="Q90" s="148"/>
      <c r="R90" s="21"/>
      <c r="S90" s="21"/>
      <c r="T90" s="64"/>
      <c r="U90" s="21"/>
      <c r="V90" s="21"/>
      <c r="W90" s="21"/>
      <c r="X90" s="21"/>
      <c r="Y90" s="21"/>
      <c r="Z90" s="21"/>
      <c r="AA90" s="21"/>
      <c r="AB90" s="21"/>
      <c r="AC90" s="21"/>
      <c r="AD90" s="142"/>
      <c r="AE90" s="21"/>
      <c r="AF90" s="21"/>
      <c r="AG90" s="21"/>
      <c r="AH90" s="21"/>
      <c r="AI90" s="21"/>
      <c r="AJ90" s="21"/>
      <c r="AK90" s="21"/>
      <c r="AL90" s="21"/>
      <c r="AM90" s="21"/>
      <c r="AN90" s="21"/>
    </row>
    <row r="91" spans="11:40" ht="15" customHeight="1">
      <c r="K91" s="21"/>
      <c r="L91" s="21"/>
      <c r="M91" s="21"/>
      <c r="N91" s="21"/>
      <c r="O91" s="21"/>
      <c r="P91" s="21"/>
      <c r="Q91" s="148"/>
      <c r="R91" s="21"/>
      <c r="S91" s="21"/>
      <c r="T91" s="64"/>
      <c r="U91" s="21"/>
      <c r="V91" s="21"/>
      <c r="W91" s="21"/>
      <c r="X91" s="21"/>
      <c r="Y91" s="21"/>
      <c r="Z91" s="21"/>
      <c r="AA91" s="21"/>
      <c r="AB91" s="21"/>
      <c r="AC91" s="21"/>
      <c r="AD91" s="142"/>
      <c r="AE91" s="21"/>
      <c r="AF91" s="21"/>
      <c r="AG91" s="21"/>
      <c r="AH91" s="21"/>
      <c r="AI91" s="21"/>
      <c r="AJ91" s="21"/>
      <c r="AK91" s="21"/>
      <c r="AL91" s="21"/>
      <c r="AM91" s="21"/>
      <c r="AN91" s="21"/>
    </row>
  </sheetData>
  <sheetProtection algorithmName="SHA-512" hashValue="2Y3aO346izPjB7PSN6w5yQZ4DTqi6kdQsEBzqlJAOIc8so9+qjX3xkug5LMaFNbSTxYEVcek9NgLsmq1Y4P1tQ==" saltValue="2dGr99CT7ZlKTY8xwBQFpg==" spinCount="100000" sheet="1" objects="1" scenarios="1" formatCells="0" formatColumns="0"/>
  <mergeCells count="20">
    <mergeCell ref="C6:E6"/>
    <mergeCell ref="F6:H6"/>
    <mergeCell ref="AE4:AO4"/>
    <mergeCell ref="AV3:AW3"/>
    <mergeCell ref="AY3:AZ3"/>
    <mergeCell ref="R4:AC4"/>
    <mergeCell ref="R5:S5"/>
    <mergeCell ref="AA5:AC5"/>
    <mergeCell ref="U5:Y5"/>
    <mergeCell ref="AH5:AK5"/>
    <mergeCell ref="AE5:AF5"/>
    <mergeCell ref="AM5:AO5"/>
    <mergeCell ref="L4:P4"/>
    <mergeCell ref="A4:B4"/>
    <mergeCell ref="A1:H1"/>
    <mergeCell ref="G2:H2"/>
    <mergeCell ref="A2:C2"/>
    <mergeCell ref="A3:C3"/>
    <mergeCell ref="D2:F2"/>
    <mergeCell ref="D3:F3"/>
  </mergeCells>
  <hyperlinks>
    <hyperlink ref="A2" location="'MA-Medias'!B5" display="Introd datos"/>
    <hyperlink ref="A3" location="'MA-Medias'!N5" display="Efectos brutos"/>
    <hyperlink ref="D2" location="'MA-Medias'!Y4" display="Efectos fijos"/>
    <hyperlink ref="D3" location="'MA-Medias'!AK4" display="Efectos aleatorios"/>
    <hyperlink ref="G2" location="'MA-Medias'!AT4" display="Efecto global"/>
    <hyperlink ref="A3:C3" location="'MA-Medias'!N4" display="Efectos brutos"/>
    <hyperlink ref="A4:B4" location="Presentación!A1" display="&lt; inicio"/>
    <hyperlink ref="G2:H2" location="'MA-Medias'!AR4" display="Efecto global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showGridLines="0" workbookViewId="0">
      <selection activeCell="C46" sqref="C46"/>
    </sheetView>
  </sheetViews>
  <sheetFormatPr baseColWidth="10" defaultRowHeight="12.75"/>
  <cols>
    <col min="1" max="1" width="6.5703125" style="89" customWidth="1"/>
    <col min="2" max="2" width="6.42578125" style="89" customWidth="1"/>
    <col min="3" max="3" width="8.7109375" style="89" customWidth="1"/>
    <col min="4" max="16384" width="11.42578125" style="89"/>
  </cols>
  <sheetData>
    <row r="2" spans="1:8">
      <c r="A2" s="186" t="s">
        <v>86</v>
      </c>
      <c r="B2" s="186"/>
      <c r="C2" s="186"/>
    </row>
    <row r="3" spans="1:8">
      <c r="D3" s="106"/>
      <c r="E3" s="106"/>
      <c r="F3" s="106"/>
    </row>
    <row r="4" spans="1:8">
      <c r="D4" s="88"/>
      <c r="E4" s="88"/>
    </row>
    <row r="5" spans="1:8">
      <c r="D5" s="187" t="s">
        <v>123</v>
      </c>
      <c r="E5" s="187"/>
      <c r="F5" s="187"/>
      <c r="G5" s="187"/>
      <c r="H5" s="165"/>
    </row>
    <row r="6" spans="1:8" ht="12.75" customHeight="1">
      <c r="D6" s="187"/>
      <c r="E6" s="187"/>
      <c r="F6" s="187"/>
      <c r="G6" s="187"/>
      <c r="H6" s="165"/>
    </row>
    <row r="7" spans="1:8" ht="12.75" customHeight="1">
      <c r="D7" s="166"/>
      <c r="E7" s="166"/>
      <c r="F7" s="166"/>
      <c r="G7" s="166"/>
      <c r="H7" s="167"/>
    </row>
    <row r="8" spans="1:8">
      <c r="D8" s="130"/>
      <c r="E8" s="130"/>
      <c r="F8" s="130"/>
      <c r="G8" s="130"/>
      <c r="H8" s="130"/>
    </row>
    <row r="9" spans="1:8">
      <c r="D9" s="131" t="s">
        <v>87</v>
      </c>
    </row>
    <row r="10" spans="1:8">
      <c r="D10" s="89" t="s">
        <v>88</v>
      </c>
    </row>
    <row r="11" spans="1:8">
      <c r="D11" s="132" t="s">
        <v>89</v>
      </c>
    </row>
    <row r="12" spans="1:8">
      <c r="D12" s="89" t="s">
        <v>90</v>
      </c>
    </row>
    <row r="13" spans="1:8">
      <c r="D13" s="89" t="s">
        <v>91</v>
      </c>
    </row>
    <row r="15" spans="1:8">
      <c r="D15" s="89" t="s">
        <v>92</v>
      </c>
    </row>
    <row r="16" spans="1:8">
      <c r="D16" s="89" t="s">
        <v>93</v>
      </c>
    </row>
    <row r="18" spans="4:4">
      <c r="D18" s="89" t="s">
        <v>94</v>
      </c>
    </row>
    <row r="19" spans="4:4">
      <c r="D19" s="89" t="s">
        <v>95</v>
      </c>
    </row>
    <row r="20" spans="4:4">
      <c r="D20" s="89" t="s">
        <v>96</v>
      </c>
    </row>
    <row r="21" spans="4:4">
      <c r="D21" s="89" t="s">
        <v>97</v>
      </c>
    </row>
    <row r="23" spans="4:4">
      <c r="D23" s="133" t="s">
        <v>98</v>
      </c>
    </row>
    <row r="24" spans="4:4">
      <c r="D24" s="89" t="s">
        <v>99</v>
      </c>
    </row>
    <row r="25" spans="4:4">
      <c r="D25" s="89" t="s">
        <v>100</v>
      </c>
    </row>
    <row r="27" spans="4:4">
      <c r="D27" s="133" t="s">
        <v>101</v>
      </c>
    </row>
    <row r="28" spans="4:4">
      <c r="D28" s="89" t="s">
        <v>102</v>
      </c>
    </row>
    <row r="29" spans="4:4">
      <c r="D29" s="89" t="s">
        <v>103</v>
      </c>
    </row>
    <row r="32" spans="4:4">
      <c r="D32" s="131" t="s">
        <v>104</v>
      </c>
    </row>
    <row r="33" spans="4:4">
      <c r="D33" s="132" t="s">
        <v>105</v>
      </c>
    </row>
    <row r="34" spans="4:4">
      <c r="D34" s="89" t="s">
        <v>106</v>
      </c>
    </row>
    <row r="35" spans="4:4">
      <c r="D35" s="89" t="s">
        <v>107</v>
      </c>
    </row>
    <row r="36" spans="4:4">
      <c r="D36" s="89" t="s">
        <v>108</v>
      </c>
    </row>
  </sheetData>
  <sheetProtection algorithmName="SHA-512" hashValue="1n4o77QeglgTwzw7ZexqpVKa9mMDmQl030u/YewoiUV2FZSLMrK1jNgFtE2BH5b02tLrtrHn4ccwnew++FpTxA==" saltValue="f+oCiD0wblw2eATlwVXr9Q==" spinCount="100000" sheet="1" objects="1" scenarios="1"/>
  <mergeCells count="2">
    <mergeCell ref="A2:C2"/>
    <mergeCell ref="D5:H7"/>
  </mergeCells>
  <hyperlinks>
    <hyperlink ref="A2:C2" location="Presentación!A1" display="Presentación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MA-Medias</vt:lpstr>
      <vt:lpstr>CC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2024-05-03T06:42:36Z</dcterms:modified>
</cp:coreProperties>
</file>