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b\T-Programación\Excel\Calculo Estadístico\Digibug\"/>
    </mc:Choice>
  </mc:AlternateContent>
  <workbookProtection workbookAlgorithmName="SHA-512" workbookHashValue="nqoTl0s+t5ax8f0GtyH2m3mCB/e/0XqXAZGyyVB77JiwInt1WbpVQmPVQHpUZUwo84eHpOBr9E+Pgk6J7u/2Og==" workbookSaltValue="zix9h4Z6Pi3rDIKE5BZM8Q==" workbookSpinCount="100000" lockStructure="1"/>
  <bookViews>
    <workbookView xWindow="60" yWindow="30" windowWidth="13560" windowHeight="12465" tabRatio="708"/>
  </bookViews>
  <sheets>
    <sheet name="Presentación" sheetId="14" r:id="rId1"/>
    <sheet name="var binaria" sheetId="16" r:id="rId2"/>
    <sheet name="var cuantitativa" sheetId="9" r:id="rId3"/>
    <sheet name="Report" sheetId="12" state="hidden" r:id="rId4"/>
    <sheet name="MH01" sheetId="8" state="hidden" r:id="rId5"/>
    <sheet name="CC" sheetId="15" r:id="rId6"/>
    <sheet name="!" sheetId="1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_0">[1]Interpolación!$P$32</definedName>
    <definedName name="a_00">[1]Interpolación!$M$49</definedName>
    <definedName name="a_01">[1]Interpolación!$M$50</definedName>
    <definedName name="a_1">'[2]Equivalencia de proporciones'!$C$7</definedName>
    <definedName name="a_2">'[2]Equivalencia de proporciones'!$D$7</definedName>
    <definedName name="a00">[1]Interpolación!$M$49</definedName>
    <definedName name="_xlnm.Print_Area" localSheetId="6">'!'!$C$1:$K$48</definedName>
    <definedName name="_xlnm.Print_Area" localSheetId="4">'MH01'!$B$6:$S$315</definedName>
    <definedName name="b_0">[1]Interpolación!$P$15</definedName>
    <definedName name="B_1">[1]Interpolación!$P$16</definedName>
    <definedName name="B_2">[1]Interpolación!$P$17</definedName>
    <definedName name="B_3">[1]Interpolación!$P$18</definedName>
    <definedName name="C_1" localSheetId="5">#REF!</definedName>
    <definedName name="C_1">#REF!</definedName>
    <definedName name="C_2" localSheetId="5">#REF!</definedName>
    <definedName name="C_2">#REF!</definedName>
    <definedName name="Cap_1">#REF!</definedName>
    <definedName name="Cap_2">#REF!</definedName>
    <definedName name="cuad">Report!$L$2</definedName>
    <definedName name="d">'[2]Equivalencia de proporciones'!$D$19</definedName>
    <definedName name="da_1">[1]Interpolación!$P$33</definedName>
    <definedName name="da_2">[1]Interpolación!$P$34</definedName>
    <definedName name="dc_1">#REF!</definedName>
    <definedName name="dc_2">#REF!</definedName>
    <definedName name="dd_o11">#REF!</definedName>
    <definedName name="dd_o21">#REF!</definedName>
    <definedName name="dd_o22">#REF!</definedName>
    <definedName name="dd_p">[3]MH02!$E$18</definedName>
    <definedName name="dd_po">[3]MH02!$E$50</definedName>
    <definedName name="dd_q">[3]MH02!$E$19</definedName>
    <definedName name="dd_t">[3]MH02!$E$13</definedName>
    <definedName name="dd_total">#REF!</definedName>
    <definedName name="dd_x">[3]MH02!$E$9</definedName>
    <definedName name="dd_x_1">[1]Interpolación!$F$33</definedName>
    <definedName name="dd_x_2">[1]Interpolación!$F$34</definedName>
    <definedName name="dd_y_1">[1]Interpolación!$G$33</definedName>
    <definedName name="dd_y_2">[1]Interpolación!$G$34</definedName>
    <definedName name="ddf_1">#REF!</definedName>
    <definedName name="ddf_2">#REF!</definedName>
    <definedName name="ddo_12">#REF!</definedName>
    <definedName name="decs">[4]Modelo!$C$20</definedName>
    <definedName name="DF_1">#REF!</definedName>
    <definedName name="DF_2">#REF!</definedName>
    <definedName name="DO_11">#REF!</definedName>
    <definedName name="DO_12">#REF!</definedName>
    <definedName name="DO_21">#REF!</definedName>
    <definedName name="DO_22">#REF!</definedName>
    <definedName name="DTOTAL">#REF!</definedName>
    <definedName name="F_1" localSheetId="5">#REF!</definedName>
    <definedName name="F_1">#REF!</definedName>
    <definedName name="F_2" localSheetId="5">#REF!</definedName>
    <definedName name="F_2">#REF!</definedName>
    <definedName name="Fap_1">#REF!</definedName>
    <definedName name="Fap_2">#REF!</definedName>
    <definedName name="h">[1]Interpolación!$U$17</definedName>
    <definedName name="hlp">[1]Interpolación!$E$5</definedName>
    <definedName name="hp">[1]Simulación!$F$4</definedName>
    <definedName name="k">[1]Interpolación!$U$16</definedName>
    <definedName name="kk">[5]MH0l!$E$9</definedName>
    <definedName name="l_0">[1]Interpolación!$N$32</definedName>
    <definedName name="l_1">[1]Interpolación!$N$33</definedName>
    <definedName name="l_2">[1]Interpolación!$N$34</definedName>
    <definedName name="M_0">[1]Interpolación!$N$15</definedName>
    <definedName name="M_1">[1]Interpolación!$N$16</definedName>
    <definedName name="M_2">[1]Interpolación!$N$17</definedName>
    <definedName name="M_3">[1]Interpolación!$N$18</definedName>
    <definedName name="mm">Report!$L$1</definedName>
    <definedName name="mm_12">#REF!</definedName>
    <definedName name="mm_c1">#REF!</definedName>
    <definedName name="mm_c2">#REF!</definedName>
    <definedName name="mm_f1">#REF!</definedName>
    <definedName name="mm_f2">#REF!</definedName>
    <definedName name="mm_o11">#REF!</definedName>
    <definedName name="mm_o21">#REF!</definedName>
    <definedName name="mm_o22">#REF!</definedName>
    <definedName name="mm_t1">[6]MH0ll!$K$2</definedName>
    <definedName name="mm_total">#REF!</definedName>
    <definedName name="n" localSheetId="5">'[7]IC- 1 proporción'!$C$8</definedName>
    <definedName name="n">'[2]IC- 1 proporción'!$C$8</definedName>
    <definedName name="n_1">'[2]Equivalencia de proporciones'!$E$5</definedName>
    <definedName name="n_2">'[2]Equivalencia de proporciones'!$E$6</definedName>
    <definedName name="O_11" localSheetId="5">#REF!</definedName>
    <definedName name="O_11">#REF!</definedName>
    <definedName name="O_12" localSheetId="5">#REF!</definedName>
    <definedName name="O_12">#REF!</definedName>
    <definedName name="O_21" localSheetId="5">#REF!</definedName>
    <definedName name="O_21">#REF!</definedName>
    <definedName name="O_22" localSheetId="5">#REF!</definedName>
    <definedName name="O_22">#REF!</definedName>
    <definedName name="Oap_11">#REF!</definedName>
    <definedName name="Oap_12">#REF!</definedName>
    <definedName name="Oap_21">#REF!</definedName>
    <definedName name="Oap_22">#REF!</definedName>
    <definedName name="p" localSheetId="5">'[7]IC- 1 proporción'!$C$15</definedName>
    <definedName name="p">'[2]IC- 1 proporción'!$C$15</definedName>
    <definedName name="po">[8]MH0l!$E$52</definedName>
    <definedName name="q" localSheetId="5">'[7]IC- 1 proporción'!$C$16</definedName>
    <definedName name="q">'[2]IC- 1 proporción'!$C$16</definedName>
    <definedName name="sep">[9]Examenes!$O$3</definedName>
    <definedName name="t" localSheetId="5">'[7]IC- 1 proporción'!$C$11</definedName>
    <definedName name="t">'[2]IC- 1 proporción'!$C$11</definedName>
    <definedName name="t_0">[1]Interpolación!$G$15</definedName>
    <definedName name="t_1">[1]Interpolación!$G$16</definedName>
    <definedName name="t_2">[1]Interpolación!$G$17</definedName>
    <definedName name="t_3">[1]Interpolación!$G$18</definedName>
    <definedName name="Total" localSheetId="5">#REF!</definedName>
    <definedName name="Total">#REF!</definedName>
    <definedName name="TotalAp">#REF!</definedName>
    <definedName name="vm">[1]Interpolación!$U$15</definedName>
    <definedName name="x" localSheetId="5">'[7]IC- 1 proporción'!$C$9</definedName>
    <definedName name="x">'[2]IC- 1 proporción'!$C$9</definedName>
    <definedName name="x_0">[1]Interpolación!$F$32</definedName>
    <definedName name="x_1">'[2]Equivalencia de proporciones'!$C$5</definedName>
    <definedName name="x_2">'[2]Equivalencia de proporciones'!$C$6</definedName>
    <definedName name="x_d">'[7]Equivalencia de proporciones'!$D$19</definedName>
    <definedName name="x_F1">#REF!</definedName>
    <definedName name="x_mm">[6]RMA!$C$30</definedName>
    <definedName name="x_o21">#REF!</definedName>
    <definedName name="x_o22">#REF!</definedName>
    <definedName name="x_y2">'[7]Equivalencia de proporciones'!$D$6</definedName>
    <definedName name="xa_1">'[7]Equivalencia de proporciones'!$C$7</definedName>
    <definedName name="xa_2">'[7]Equivalencia de proporciones'!$D$7</definedName>
    <definedName name="xc_1">#REF!</definedName>
    <definedName name="xc_2">#REF!</definedName>
    <definedName name="xF_2">#REF!</definedName>
    <definedName name="xn">[8]MH0l!$E$8</definedName>
    <definedName name="xn_1">'[7]Equivalencia de proporciones'!$E$5</definedName>
    <definedName name="xn_2">'[7]Equivalencia de proporciones'!$E$6</definedName>
    <definedName name="xO_11">#REF!</definedName>
    <definedName name="xO_12">#REF!</definedName>
    <definedName name="xq">[8]MH0l!$E$19</definedName>
    <definedName name="xt">[8]MH0l!$E$13</definedName>
    <definedName name="xtotal">#REF!</definedName>
    <definedName name="xx">[8]MH0l!$E$9</definedName>
    <definedName name="xx_1">'[7]Equivalencia de proporciones'!$C$5</definedName>
    <definedName name="xx_2">'[7]Equivalencia de proporciones'!$C$6</definedName>
    <definedName name="xy_1">'[7]Equivalencia de proporciones'!$D$5</definedName>
    <definedName name="y_0">[1]Interpolación!$G$32</definedName>
    <definedName name="y_1">'[2]Equivalencia de proporciones'!$D$5</definedName>
    <definedName name="y_2">'[2]Equivalencia de proporciones'!$D$6</definedName>
    <definedName name="z">[1]Interpolación!$F$19</definedName>
    <definedName name="z_0">[1]Interpolación!$F$15</definedName>
    <definedName name="z_1">[1]Interpolación!$F$16</definedName>
    <definedName name="z_2">[1]Interpolación!$F$17</definedName>
    <definedName name="z_3">[1]Interpolación!$F$18</definedName>
  </definedNames>
  <calcPr calcId="152511"/>
</workbook>
</file>

<file path=xl/calcChain.xml><?xml version="1.0" encoding="utf-8"?>
<calcChain xmlns="http://schemas.openxmlformats.org/spreadsheetml/2006/main">
  <c r="N19" i="8" l="1"/>
  <c r="O39" i="8" s="1"/>
  <c r="P31" i="8" s="1"/>
  <c r="M19" i="8"/>
  <c r="M14" i="8"/>
  <c r="M13" i="8"/>
  <c r="L19" i="8"/>
  <c r="L55" i="8"/>
  <c r="B9" i="14"/>
  <c r="B1" i="9"/>
  <c r="B1" i="16"/>
  <c r="E45" i="17"/>
  <c r="E46" i="16" s="1"/>
  <c r="E34" i="17"/>
  <c r="G19" i="17"/>
  <c r="E19" i="17" s="1"/>
  <c r="K18" i="17"/>
  <c r="I18" i="17" s="1"/>
  <c r="G18" i="17"/>
  <c r="E18" i="17" s="1"/>
  <c r="G17" i="17"/>
  <c r="E17" i="17" s="1"/>
  <c r="AF31" i="17" s="1"/>
  <c r="AD11" i="17"/>
  <c r="F11" i="17"/>
  <c r="R8" i="17" s="1"/>
  <c r="E11" i="17"/>
  <c r="Q8" i="17" s="1"/>
  <c r="AD10" i="17"/>
  <c r="F10" i="17"/>
  <c r="E10" i="17"/>
  <c r="AF9" i="17"/>
  <c r="K24" i="16" s="1"/>
  <c r="AE9" i="17"/>
  <c r="J24" i="16" s="1"/>
  <c r="L55" i="16"/>
  <c r="K55" i="16"/>
  <c r="J55" i="16"/>
  <c r="I55" i="16"/>
  <c r="H55" i="16"/>
  <c r="G55" i="16"/>
  <c r="F55" i="16"/>
  <c r="E55" i="16"/>
  <c r="D55" i="16"/>
  <c r="C55" i="16"/>
  <c r="B55" i="16"/>
  <c r="A55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J53" i="16"/>
  <c r="I53" i="16"/>
  <c r="H53" i="16"/>
  <c r="G53" i="16"/>
  <c r="F53" i="16"/>
  <c r="E53" i="16"/>
  <c r="D53" i="16"/>
  <c r="C53" i="16"/>
  <c r="B53" i="16"/>
  <c r="A53" i="16"/>
  <c r="J52" i="16"/>
  <c r="I52" i="16"/>
  <c r="H52" i="16"/>
  <c r="G52" i="16"/>
  <c r="F52" i="16"/>
  <c r="E52" i="16"/>
  <c r="D52" i="16"/>
  <c r="C52" i="16"/>
  <c r="B52" i="16"/>
  <c r="A52" i="16"/>
  <c r="J51" i="16"/>
  <c r="I51" i="16"/>
  <c r="H51" i="16"/>
  <c r="G51" i="16"/>
  <c r="F51" i="16"/>
  <c r="E51" i="16"/>
  <c r="D51" i="16"/>
  <c r="C51" i="16"/>
  <c r="B51" i="16"/>
  <c r="A51" i="16"/>
  <c r="J50" i="16"/>
  <c r="I50" i="16"/>
  <c r="H50" i="16"/>
  <c r="G50" i="16"/>
  <c r="F50" i="16"/>
  <c r="E50" i="16"/>
  <c r="D50" i="16"/>
  <c r="C50" i="16"/>
  <c r="B50" i="16"/>
  <c r="A50" i="16"/>
  <c r="J49" i="16"/>
  <c r="I49" i="16"/>
  <c r="B49" i="16"/>
  <c r="A49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G47" i="16"/>
  <c r="F47" i="16"/>
  <c r="E47" i="16"/>
  <c r="C47" i="16"/>
  <c r="B47" i="16"/>
  <c r="A47" i="16"/>
  <c r="G46" i="16"/>
  <c r="F46" i="16"/>
  <c r="C46" i="16"/>
  <c r="B46" i="16"/>
  <c r="A46" i="16"/>
  <c r="J45" i="16"/>
  <c r="I45" i="16"/>
  <c r="H45" i="16"/>
  <c r="G45" i="16"/>
  <c r="F45" i="16"/>
  <c r="E45" i="16"/>
  <c r="C45" i="16"/>
  <c r="B45" i="16"/>
  <c r="A45" i="16"/>
  <c r="G44" i="16"/>
  <c r="F44" i="16"/>
  <c r="E44" i="16"/>
  <c r="C44" i="16"/>
  <c r="B44" i="16"/>
  <c r="A44" i="16"/>
  <c r="G43" i="16"/>
  <c r="F43" i="16"/>
  <c r="E43" i="16"/>
  <c r="C43" i="16"/>
  <c r="B43" i="16"/>
  <c r="A43" i="16"/>
  <c r="J42" i="16"/>
  <c r="I42" i="16"/>
  <c r="H42" i="16"/>
  <c r="G42" i="16"/>
  <c r="F42" i="16"/>
  <c r="E42" i="16"/>
  <c r="C42" i="16"/>
  <c r="B42" i="16"/>
  <c r="A42" i="16"/>
  <c r="G41" i="16"/>
  <c r="F41" i="16"/>
  <c r="E41" i="16"/>
  <c r="C41" i="16"/>
  <c r="B41" i="16"/>
  <c r="A41" i="16"/>
  <c r="G40" i="16"/>
  <c r="F40" i="16"/>
  <c r="E40" i="16"/>
  <c r="C40" i="16"/>
  <c r="B40" i="16"/>
  <c r="A40" i="16"/>
  <c r="G39" i="16"/>
  <c r="F39" i="16"/>
  <c r="E39" i="16"/>
  <c r="C39" i="16"/>
  <c r="B39" i="16"/>
  <c r="A39" i="16"/>
  <c r="G38" i="16"/>
  <c r="F38" i="16"/>
  <c r="E38" i="16"/>
  <c r="C38" i="16"/>
  <c r="B38" i="16"/>
  <c r="A38" i="16"/>
  <c r="J37" i="16"/>
  <c r="I37" i="16"/>
  <c r="H37" i="16"/>
  <c r="G37" i="16"/>
  <c r="F37" i="16"/>
  <c r="E37" i="16"/>
  <c r="C37" i="16"/>
  <c r="B37" i="16"/>
  <c r="A37" i="16"/>
  <c r="G36" i="16"/>
  <c r="F36" i="16"/>
  <c r="E36" i="16"/>
  <c r="C36" i="16"/>
  <c r="B36" i="16"/>
  <c r="A36" i="16"/>
  <c r="G35" i="16"/>
  <c r="F35" i="16"/>
  <c r="E35" i="16"/>
  <c r="C35" i="16"/>
  <c r="B35" i="16"/>
  <c r="A35" i="16"/>
  <c r="J34" i="16"/>
  <c r="I34" i="16"/>
  <c r="H34" i="16"/>
  <c r="G34" i="16"/>
  <c r="F34" i="16"/>
  <c r="E34" i="16"/>
  <c r="C34" i="16"/>
  <c r="B34" i="16"/>
  <c r="A34" i="16"/>
  <c r="G33" i="16"/>
  <c r="F33" i="16"/>
  <c r="E33" i="16"/>
  <c r="C33" i="16"/>
  <c r="B33" i="16"/>
  <c r="A33" i="16"/>
  <c r="G32" i="16"/>
  <c r="F32" i="16"/>
  <c r="E32" i="16"/>
  <c r="C32" i="16"/>
  <c r="B32" i="16"/>
  <c r="A32" i="16"/>
  <c r="G31" i="16"/>
  <c r="F31" i="16"/>
  <c r="E31" i="16"/>
  <c r="C31" i="16"/>
  <c r="B31" i="16"/>
  <c r="A31" i="16"/>
  <c r="G30" i="16"/>
  <c r="F30" i="16"/>
  <c r="E30" i="16"/>
  <c r="C30" i="16"/>
  <c r="B30" i="16"/>
  <c r="A30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L28" i="16"/>
  <c r="K28" i="16"/>
  <c r="J28" i="16"/>
  <c r="I28" i="16"/>
  <c r="H28" i="16"/>
  <c r="G28" i="16"/>
  <c r="F28" i="16"/>
  <c r="E28" i="16"/>
  <c r="A28" i="16"/>
  <c r="I27" i="16"/>
  <c r="I26" i="16"/>
  <c r="I25" i="16"/>
  <c r="L24" i="16"/>
  <c r="H24" i="16"/>
  <c r="I22" i="16"/>
  <c r="L21" i="16"/>
  <c r="I21" i="16"/>
  <c r="H21" i="16"/>
  <c r="G21" i="16"/>
  <c r="F21" i="16"/>
  <c r="E21" i="16"/>
  <c r="D21" i="16"/>
  <c r="C21" i="16"/>
  <c r="B21" i="16"/>
  <c r="A21" i="16"/>
  <c r="I20" i="16"/>
  <c r="G20" i="16"/>
  <c r="F20" i="16"/>
  <c r="E20" i="16"/>
  <c r="D20" i="16"/>
  <c r="C20" i="16"/>
  <c r="B20" i="16"/>
  <c r="A20" i="16"/>
  <c r="L19" i="16"/>
  <c r="D19" i="16"/>
  <c r="C19" i="16"/>
  <c r="B19" i="16"/>
  <c r="A19" i="16"/>
  <c r="L18" i="16"/>
  <c r="D18" i="16"/>
  <c r="C18" i="16"/>
  <c r="B18" i="16"/>
  <c r="A18" i="16"/>
  <c r="L17" i="16"/>
  <c r="I17" i="16"/>
  <c r="D17" i="16"/>
  <c r="C17" i="16"/>
  <c r="B17" i="16"/>
  <c r="A17" i="16"/>
  <c r="L16" i="16"/>
  <c r="K16" i="16"/>
  <c r="J16" i="16"/>
  <c r="I16" i="16"/>
  <c r="H16" i="16"/>
  <c r="F16" i="16"/>
  <c r="E16" i="16"/>
  <c r="D16" i="16"/>
  <c r="B16" i="16"/>
  <c r="A16" i="16"/>
  <c r="L13" i="16"/>
  <c r="C13" i="16"/>
  <c r="B13" i="16"/>
  <c r="A13" i="16"/>
  <c r="C12" i="16"/>
  <c r="B12" i="16"/>
  <c r="A12" i="16"/>
  <c r="L11" i="16"/>
  <c r="H11" i="16"/>
  <c r="I8" i="16"/>
  <c r="C11" i="16"/>
  <c r="B11" i="16"/>
  <c r="A11" i="16"/>
  <c r="H10" i="16"/>
  <c r="D10" i="16"/>
  <c r="C10" i="16"/>
  <c r="B10" i="16"/>
  <c r="A10" i="16"/>
  <c r="H9" i="16"/>
  <c r="D9" i="16"/>
  <c r="C9" i="16"/>
  <c r="B9" i="16"/>
  <c r="A9" i="16"/>
  <c r="H8" i="16"/>
  <c r="D8" i="16"/>
  <c r="C8" i="16"/>
  <c r="B8" i="16"/>
  <c r="A8" i="16"/>
  <c r="G7" i="16"/>
  <c r="F7" i="16"/>
  <c r="E7" i="16"/>
  <c r="D7" i="16"/>
  <c r="C7" i="16"/>
  <c r="B7" i="16"/>
  <c r="A7" i="16"/>
  <c r="L6" i="16"/>
  <c r="K6" i="16"/>
  <c r="J6" i="16"/>
  <c r="I6" i="16"/>
  <c r="H6" i="16"/>
  <c r="G6" i="16"/>
  <c r="F6" i="16"/>
  <c r="E6" i="16"/>
  <c r="D6" i="16"/>
  <c r="C6" i="16"/>
  <c r="B6" i="16"/>
  <c r="A6" i="16"/>
  <c r="L5" i="16"/>
  <c r="D5" i="16"/>
  <c r="C5" i="16"/>
  <c r="B5" i="16"/>
  <c r="A5" i="16"/>
  <c r="L4" i="16"/>
  <c r="K4" i="16"/>
  <c r="J4" i="16"/>
  <c r="I4" i="16"/>
  <c r="H4" i="16"/>
  <c r="G4" i="16"/>
  <c r="F4" i="16"/>
  <c r="E4" i="16"/>
  <c r="B4" i="16"/>
  <c r="A4" i="16"/>
  <c r="AF34" i="17" l="1"/>
  <c r="AF37" i="17"/>
  <c r="AF40" i="17"/>
  <c r="F12" i="17"/>
  <c r="R9" i="17" s="1"/>
  <c r="AG42" i="17"/>
  <c r="AG43" i="17"/>
  <c r="AG44" i="17"/>
  <c r="AG34" i="17"/>
  <c r="AG31" i="17"/>
  <c r="AH31" i="17" s="1"/>
  <c r="K31" i="17" s="1"/>
  <c r="K32" i="16" s="1"/>
  <c r="AH33" i="17"/>
  <c r="K33" i="17" s="1"/>
  <c r="K34" i="16" s="1"/>
  <c r="AE40" i="17"/>
  <c r="AE37" i="17"/>
  <c r="AE34" i="17"/>
  <c r="I19" i="17"/>
  <c r="I19" i="16" s="1"/>
  <c r="AH41" i="17"/>
  <c r="K41" i="17" s="1"/>
  <c r="K42" i="16" s="1"/>
  <c r="AH40" i="17"/>
  <c r="K40" i="17" s="1"/>
  <c r="K41" i="16" s="1"/>
  <c r="AH37" i="17"/>
  <c r="K37" i="17" s="1"/>
  <c r="K38" i="16" s="1"/>
  <c r="AH44" i="17"/>
  <c r="K44" i="17" s="1"/>
  <c r="K45" i="16" s="1"/>
  <c r="AH34" i="17"/>
  <c r="K34" i="17" s="1"/>
  <c r="K35" i="16" s="1"/>
  <c r="E12" i="17"/>
  <c r="E10" i="16" s="1"/>
  <c r="U8" i="17"/>
  <c r="V8" i="17"/>
  <c r="AF11" i="17"/>
  <c r="AE11" i="17"/>
  <c r="F17" i="17"/>
  <c r="AF10" i="17"/>
  <c r="E15" i="17"/>
  <c r="R7" i="17"/>
  <c r="G10" i="17"/>
  <c r="AE10" i="17"/>
  <c r="Q7" i="17"/>
  <c r="AF43" i="17"/>
  <c r="AF35" i="17"/>
  <c r="AF46" i="17"/>
  <c r="AF30" i="17"/>
  <c r="AF45" i="17"/>
  <c r="AF39" i="17"/>
  <c r="AF42" i="17"/>
  <c r="AF38" i="17"/>
  <c r="AF29" i="17"/>
  <c r="AF32" i="17"/>
  <c r="G11" i="17"/>
  <c r="AG32" i="17"/>
  <c r="F18" i="17"/>
  <c r="AH36" i="17"/>
  <c r="K36" i="17" s="1"/>
  <c r="K37" i="16" s="1"/>
  <c r="AG30" i="17"/>
  <c r="AG35" i="17"/>
  <c r="AG29" i="17"/>
  <c r="J18" i="17"/>
  <c r="Q9" i="17" l="1"/>
  <c r="AE31" i="17"/>
  <c r="F10" i="16"/>
  <c r="J25" i="16"/>
  <c r="AE12" i="17"/>
  <c r="I9" i="17"/>
  <c r="M7" i="17" s="1"/>
  <c r="AG10" i="17"/>
  <c r="AK10" i="17"/>
  <c r="S7" i="17"/>
  <c r="G8" i="16"/>
  <c r="G9" i="16"/>
  <c r="G12" i="17"/>
  <c r="S8" i="17"/>
  <c r="R24" i="17" s="1"/>
  <c r="J10" i="17"/>
  <c r="N8" i="17" s="1"/>
  <c r="AK11" i="17"/>
  <c r="K26" i="16"/>
  <c r="AH30" i="17"/>
  <c r="K30" i="17" s="1"/>
  <c r="K31" i="16" s="1"/>
  <c r="AE30" i="17"/>
  <c r="F15" i="17"/>
  <c r="D14" i="17" s="1"/>
  <c r="D12" i="16" s="1"/>
  <c r="G14" i="17"/>
  <c r="D13" i="16" s="1"/>
  <c r="AG11" i="17"/>
  <c r="I10" i="17"/>
  <c r="M8" i="17" s="1"/>
  <c r="J26" i="16"/>
  <c r="AH29" i="17"/>
  <c r="K29" i="17" s="1"/>
  <c r="K30" i="16" s="1"/>
  <c r="AE29" i="17"/>
  <c r="AH42" i="17"/>
  <c r="K42" i="17" s="1"/>
  <c r="K43" i="16" s="1"/>
  <c r="AE42" i="17"/>
  <c r="AH39" i="17"/>
  <c r="K39" i="17" s="1"/>
  <c r="K40" i="16" s="1"/>
  <c r="AE39" i="17"/>
  <c r="AH46" i="17"/>
  <c r="K46" i="17" s="1"/>
  <c r="K47" i="16" s="1"/>
  <c r="AE46" i="17"/>
  <c r="G13" i="17"/>
  <c r="AF12" i="17"/>
  <c r="AQ10" i="17"/>
  <c r="K25" i="16"/>
  <c r="AH14" i="17"/>
  <c r="AF16" i="17" s="1"/>
  <c r="AP10" i="17"/>
  <c r="AP11" i="17" s="1"/>
  <c r="J9" i="17"/>
  <c r="N7" i="17" s="1"/>
  <c r="AH45" i="17"/>
  <c r="K45" i="17" s="1"/>
  <c r="K46" i="16" s="1"/>
  <c r="AE45" i="17"/>
  <c r="AE35" i="17"/>
  <c r="AH35" i="17"/>
  <c r="K35" i="17" s="1"/>
  <c r="K36" i="16" s="1"/>
  <c r="U7" i="17"/>
  <c r="V7" i="17"/>
  <c r="AH32" i="17"/>
  <c r="K32" i="17" s="1"/>
  <c r="K33" i="16" s="1"/>
  <c r="AE32" i="17"/>
  <c r="AH38" i="17"/>
  <c r="K38" i="17" s="1"/>
  <c r="K39" i="16" s="1"/>
  <c r="AE38" i="17"/>
  <c r="W8" i="17"/>
  <c r="AE43" i="17"/>
  <c r="AH43" i="17"/>
  <c r="K43" i="17" s="1"/>
  <c r="K44" i="16" s="1"/>
  <c r="E14" i="17" l="1"/>
  <c r="E12" i="16" s="1"/>
  <c r="R16" i="17"/>
  <c r="R17" i="17" s="1"/>
  <c r="AQ11" i="17"/>
  <c r="AR10" i="17"/>
  <c r="AR11" i="17" s="1"/>
  <c r="S9" i="17"/>
  <c r="G10" i="16"/>
  <c r="W7" i="17"/>
  <c r="U9" i="17"/>
  <c r="AT11" i="17"/>
  <c r="AG12" i="17"/>
  <c r="AU10" i="17" s="1"/>
  <c r="L25" i="16"/>
  <c r="L9" i="17"/>
  <c r="O7" i="17" s="1"/>
  <c r="AM10" i="17"/>
  <c r="V9" i="17"/>
  <c r="S11" i="17"/>
  <c r="L10" i="17"/>
  <c r="O8" i="17" s="1"/>
  <c r="AM11" i="17"/>
  <c r="BI11" i="17" s="1"/>
  <c r="L26" i="16"/>
  <c r="AF15" i="17"/>
  <c r="K27" i="16"/>
  <c r="J11" i="17"/>
  <c r="N9" i="17" s="1"/>
  <c r="AL11" i="17"/>
  <c r="J27" i="16"/>
  <c r="I11" i="17"/>
  <c r="M9" i="17" s="1"/>
  <c r="AL10" i="17"/>
  <c r="AN10" i="17" s="1"/>
  <c r="AN11" i="17" s="1"/>
  <c r="G11" i="16"/>
  <c r="E13" i="17"/>
  <c r="I9" i="16" s="1"/>
  <c r="F19" i="17"/>
  <c r="AS11" i="17" l="1"/>
  <c r="AV11" i="17"/>
  <c r="H43" i="17" s="1"/>
  <c r="H44" i="16" s="1"/>
  <c r="AU11" i="17"/>
  <c r="K13" i="17"/>
  <c r="N16" i="17" s="1"/>
  <c r="N17" i="17" s="1"/>
  <c r="W9" i="17"/>
  <c r="U12" i="17" s="1"/>
  <c r="D24" i="17"/>
  <c r="E26" i="16" s="1"/>
  <c r="H32" i="17"/>
  <c r="H33" i="16" s="1"/>
  <c r="H30" i="17"/>
  <c r="H31" i="16" s="1"/>
  <c r="AY11" i="17"/>
  <c r="W10" i="17"/>
  <c r="BI10" i="17"/>
  <c r="AO10" i="17"/>
  <c r="AO11" i="17" s="1"/>
  <c r="AS10" i="17"/>
  <c r="AW10" i="17" s="1"/>
  <c r="H35" i="17"/>
  <c r="H36" i="16" s="1"/>
  <c r="AZ11" i="17"/>
  <c r="E24" i="17"/>
  <c r="F26" i="16" s="1"/>
  <c r="V24" i="17"/>
  <c r="H37" i="17"/>
  <c r="H38" i="16" s="1"/>
  <c r="H39" i="17"/>
  <c r="H40" i="16" s="1"/>
  <c r="AV10" i="17"/>
  <c r="H42" i="17" s="1"/>
  <c r="H43" i="16" s="1"/>
  <c r="L11" i="17"/>
  <c r="O9" i="17" s="1"/>
  <c r="O11" i="17" s="1"/>
  <c r="L27" i="16"/>
  <c r="AJ10" i="17"/>
  <c r="H40" i="17"/>
  <c r="H41" i="16" s="1"/>
  <c r="H38" i="17"/>
  <c r="H39" i="16" s="1"/>
  <c r="V12" i="17"/>
  <c r="R21" i="17"/>
  <c r="R15" i="17" s="1"/>
  <c r="R20" i="17" s="1"/>
  <c r="S12" i="17"/>
  <c r="R12" i="17"/>
  <c r="R11" i="17"/>
  <c r="S13" i="17" s="1"/>
  <c r="Q11" i="17"/>
  <c r="Q10" i="17"/>
  <c r="Q12" i="17"/>
  <c r="R10" i="17"/>
  <c r="R14" i="17" s="1"/>
  <c r="AT10" i="17"/>
  <c r="S10" i="17"/>
  <c r="N12" i="17" l="1"/>
  <c r="J13" i="17"/>
  <c r="R13" i="17"/>
  <c r="R18" i="17" s="1"/>
  <c r="S14" i="17"/>
  <c r="R19" i="17" s="1"/>
  <c r="H45" i="17"/>
  <c r="AX10" i="17"/>
  <c r="AW11" i="17"/>
  <c r="N21" i="17"/>
  <c r="N15" i="17" s="1"/>
  <c r="N20" i="17" s="1"/>
  <c r="O12" i="17"/>
  <c r="N10" i="17"/>
  <c r="N11" i="17"/>
  <c r="O13" i="17" s="1"/>
  <c r="M11" i="17"/>
  <c r="M10" i="17"/>
  <c r="R22" i="17"/>
  <c r="R25" i="17" s="1"/>
  <c r="F14" i="17" s="1"/>
  <c r="F12" i="16" s="1"/>
  <c r="H31" i="17"/>
  <c r="H32" i="16" s="1"/>
  <c r="AY10" i="17"/>
  <c r="D23" i="17"/>
  <c r="E25" i="16" s="1"/>
  <c r="H29" i="17"/>
  <c r="H30" i="16" s="1"/>
  <c r="BJ10" i="17"/>
  <c r="AJ11" i="17"/>
  <c r="BE11" i="17" s="1"/>
  <c r="I40" i="17" s="1"/>
  <c r="BD10" i="17"/>
  <c r="I37" i="17" s="1"/>
  <c r="O10" i="17"/>
  <c r="BA11" i="17"/>
  <c r="I30" i="17" s="1"/>
  <c r="V21" i="17"/>
  <c r="V15" i="17" s="1"/>
  <c r="W12" i="17"/>
  <c r="V11" i="17"/>
  <c r="U11" i="17"/>
  <c r="W14" i="17" s="1"/>
  <c r="V10" i="17"/>
  <c r="U10" i="17"/>
  <c r="W11" i="17"/>
  <c r="H34" i="17"/>
  <c r="H35" i="16" s="1"/>
  <c r="AZ10" i="17"/>
  <c r="BC10" i="17" s="1"/>
  <c r="I34" i="17" s="1"/>
  <c r="E23" i="17"/>
  <c r="F25" i="16" s="1"/>
  <c r="V16" i="17"/>
  <c r="V17" i="17" s="1"/>
  <c r="M12" i="17"/>
  <c r="V20" i="17" l="1"/>
  <c r="J40" i="17"/>
  <c r="J41" i="16" s="1"/>
  <c r="I41" i="16"/>
  <c r="N13" i="17"/>
  <c r="N18" i="17" s="1"/>
  <c r="BK10" i="17"/>
  <c r="BF10" i="17"/>
  <c r="I42" i="17" s="1"/>
  <c r="V19" i="17"/>
  <c r="BA10" i="17"/>
  <c r="I29" i="17" s="1"/>
  <c r="BB10" i="17"/>
  <c r="I31" i="17" s="1"/>
  <c r="BE10" i="17"/>
  <c r="I39" i="17" s="1"/>
  <c r="I35" i="16"/>
  <c r="J34" i="17"/>
  <c r="J35" i="16" s="1"/>
  <c r="BD11" i="17"/>
  <c r="I38" i="17" s="1"/>
  <c r="O14" i="17"/>
  <c r="N14" i="17"/>
  <c r="N19" i="17" s="1"/>
  <c r="BC11" i="17"/>
  <c r="I35" i="17" s="1"/>
  <c r="BH10" i="17"/>
  <c r="BG10" i="17"/>
  <c r="I45" i="17" s="1"/>
  <c r="AX11" i="17"/>
  <c r="BG11" i="17" s="1"/>
  <c r="J37" i="17"/>
  <c r="J38" i="16" s="1"/>
  <c r="I38" i="16"/>
  <c r="V13" i="17"/>
  <c r="V14" i="17"/>
  <c r="W13" i="17"/>
  <c r="BB11" i="17"/>
  <c r="I32" i="17" s="1"/>
  <c r="J30" i="17"/>
  <c r="J31" i="16" s="1"/>
  <c r="I31" i="16"/>
  <c r="H46" i="17"/>
  <c r="H47" i="16" s="1"/>
  <c r="H46" i="16"/>
  <c r="BH11" i="17" l="1"/>
  <c r="I46" i="17"/>
  <c r="I36" i="16"/>
  <c r="J35" i="17"/>
  <c r="J36" i="16" s="1"/>
  <c r="I39" i="16"/>
  <c r="J38" i="17"/>
  <c r="J39" i="16" s="1"/>
  <c r="I32" i="16"/>
  <c r="J31" i="17"/>
  <c r="J32" i="16" s="1"/>
  <c r="J42" i="17"/>
  <c r="J43" i="16" s="1"/>
  <c r="I43" i="16"/>
  <c r="I46" i="16"/>
  <c r="J45" i="17"/>
  <c r="J46" i="16" s="1"/>
  <c r="BJ11" i="17"/>
  <c r="I40" i="16"/>
  <c r="J39" i="17"/>
  <c r="J40" i="16" s="1"/>
  <c r="J29" i="17"/>
  <c r="J30" i="16" s="1"/>
  <c r="I30" i="16"/>
  <c r="J32" i="17"/>
  <c r="J33" i="16" s="1"/>
  <c r="I33" i="16"/>
  <c r="N22" i="17"/>
  <c r="N28" i="17" s="1"/>
  <c r="J14" i="17" s="1"/>
  <c r="V18" i="17"/>
  <c r="V22" i="17" s="1"/>
  <c r="V25" i="17" s="1"/>
  <c r="BK11" i="17" l="1"/>
  <c r="BF11" i="17" s="1"/>
  <c r="I43" i="17" s="1"/>
  <c r="I47" i="16"/>
  <c r="J46" i="17"/>
  <c r="J47" i="16" s="1"/>
  <c r="J43" i="17" l="1"/>
  <c r="J44" i="16" s="1"/>
  <c r="I44" i="16"/>
  <c r="F32" i="14" l="1"/>
  <c r="G5" i="14"/>
  <c r="I31" i="9"/>
  <c r="B307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H57" i="8"/>
  <c r="AM57" i="8"/>
  <c r="AG58" i="8"/>
  <c r="AH58" i="8"/>
  <c r="AI58" i="8"/>
  <c r="AP58" i="8" s="1"/>
  <c r="AR58" i="8" s="1"/>
  <c r="AJ58" i="8"/>
  <c r="AQ58" i="8" s="1"/>
  <c r="AS58" i="8" s="1"/>
  <c r="AG59" i="8"/>
  <c r="AH59" i="8"/>
  <c r="AI59" i="8"/>
  <c r="AP59" i="8" s="1"/>
  <c r="AR59" i="8" s="1"/>
  <c r="AJ59" i="8"/>
  <c r="AQ59" i="8" s="1"/>
  <c r="AS59" i="8" s="1"/>
  <c r="AK59" i="8"/>
  <c r="AL59" i="8"/>
  <c r="AG60" i="8"/>
  <c r="AH60" i="8"/>
  <c r="AK60" i="8" s="1"/>
  <c r="AG61" i="8"/>
  <c r="AH61" i="8"/>
  <c r="AI61" i="8"/>
  <c r="AP61" i="8" s="1"/>
  <c r="AR61" i="8" s="1"/>
  <c r="AJ61" i="8"/>
  <c r="AQ61" i="8" s="1"/>
  <c r="AS61" i="8" s="1"/>
  <c r="AK61" i="8"/>
  <c r="AL61" i="8"/>
  <c r="AM61" i="8"/>
  <c r="AN61" i="8"/>
  <c r="AG62" i="8"/>
  <c r="AH62" i="8"/>
  <c r="AI62" i="8"/>
  <c r="AP62" i="8" s="1"/>
  <c r="AR62" i="8" s="1"/>
  <c r="AJ62" i="8"/>
  <c r="AQ62" i="8"/>
  <c r="AS62" i="8" s="1"/>
  <c r="AG63" i="8"/>
  <c r="AH63" i="8"/>
  <c r="AG64" i="8"/>
  <c r="AH64" i="8"/>
  <c r="AI64" i="8"/>
  <c r="AP64" i="8" s="1"/>
  <c r="AR64" i="8" s="1"/>
  <c r="AG65" i="8"/>
  <c r="AH65" i="8"/>
  <c r="AL65" i="8"/>
  <c r="AM65" i="8"/>
  <c r="AN65" i="8"/>
  <c r="AG66" i="8"/>
  <c r="AH66" i="8"/>
  <c r="AJ66" i="8" s="1"/>
  <c r="AQ66" i="8" s="1"/>
  <c r="AS66" i="8" s="1"/>
  <c r="AI66" i="8"/>
  <c r="AP66" i="8" s="1"/>
  <c r="AR66" i="8" s="1"/>
  <c r="AK66" i="8"/>
  <c r="AL66" i="8"/>
  <c r="AM66" i="8"/>
  <c r="AN66" i="8"/>
  <c r="AG67" i="8"/>
  <c r="AH67" i="8"/>
  <c r="AI67" i="8"/>
  <c r="AP67" i="8" s="1"/>
  <c r="AR67" i="8" s="1"/>
  <c r="AJ67" i="8"/>
  <c r="AQ67" i="8" s="1"/>
  <c r="AS67" i="8" s="1"/>
  <c r="AK67" i="8"/>
  <c r="AL67" i="8"/>
  <c r="AM67" i="8"/>
  <c r="AN67" i="8"/>
  <c r="AG68" i="8"/>
  <c r="AH68" i="8"/>
  <c r="AI68" i="8" s="1"/>
  <c r="AP68" i="8" s="1"/>
  <c r="AR68" i="8" s="1"/>
  <c r="AG69" i="8"/>
  <c r="AH69" i="8"/>
  <c r="AI69" i="8"/>
  <c r="AP69" i="8" s="1"/>
  <c r="AR69" i="8" s="1"/>
  <c r="AJ69" i="8"/>
  <c r="AQ69" i="8" s="1"/>
  <c r="AS69" i="8" s="1"/>
  <c r="AK69" i="8"/>
  <c r="AL69" i="8"/>
  <c r="AM69" i="8"/>
  <c r="AN69" i="8"/>
  <c r="AG70" i="8"/>
  <c r="AH70" i="8"/>
  <c r="AK70" i="8"/>
  <c r="AL70" i="8"/>
  <c r="AM70" i="8"/>
  <c r="AN70" i="8"/>
  <c r="AG71" i="8"/>
  <c r="AH71" i="8"/>
  <c r="AI71" i="8"/>
  <c r="AP71" i="8" s="1"/>
  <c r="AR71" i="8" s="1"/>
  <c r="AJ71" i="8"/>
  <c r="AQ71" i="8" s="1"/>
  <c r="AS71" i="8" s="1"/>
  <c r="AK71" i="8"/>
  <c r="AL71" i="8"/>
  <c r="AM71" i="8"/>
  <c r="AN71" i="8"/>
  <c r="AG72" i="8"/>
  <c r="AH72" i="8"/>
  <c r="AI72" i="8" s="1"/>
  <c r="AP72" i="8" s="1"/>
  <c r="AR72" i="8" s="1"/>
  <c r="AL72" i="8"/>
  <c r="AM72" i="8"/>
  <c r="AN72" i="8"/>
  <c r="AG73" i="8"/>
  <c r="AH73" i="8"/>
  <c r="AG74" i="8"/>
  <c r="AH74" i="8"/>
  <c r="AI74" i="8"/>
  <c r="AP74" i="8" s="1"/>
  <c r="AR74" i="8" s="1"/>
  <c r="AJ74" i="8"/>
  <c r="AQ74" i="8" s="1"/>
  <c r="AS74" i="8" s="1"/>
  <c r="AK74" i="8"/>
  <c r="AL74" i="8"/>
  <c r="AM74" i="8"/>
  <c r="AN74" i="8"/>
  <c r="AG75" i="8"/>
  <c r="AH75" i="8"/>
  <c r="AG76" i="8"/>
  <c r="AH76" i="8"/>
  <c r="AI76" i="8"/>
  <c r="AP76" i="8" s="1"/>
  <c r="AR76" i="8" s="1"/>
  <c r="AJ76" i="8"/>
  <c r="AQ76" i="8" s="1"/>
  <c r="AS76" i="8" s="1"/>
  <c r="AK76" i="8"/>
  <c r="AL76" i="8"/>
  <c r="AM76" i="8"/>
  <c r="AN76" i="8"/>
  <c r="AG77" i="8"/>
  <c r="AH77" i="8"/>
  <c r="AI77" i="8"/>
  <c r="AP77" i="8" s="1"/>
  <c r="AR77" i="8" s="1"/>
  <c r="AJ77" i="8"/>
  <c r="AQ77" i="8" s="1"/>
  <c r="AS77" i="8" s="1"/>
  <c r="AK77" i="8"/>
  <c r="AL77" i="8"/>
  <c r="AG78" i="8"/>
  <c r="AH78" i="8"/>
  <c r="AI78" i="8"/>
  <c r="AP78" i="8" s="1"/>
  <c r="AR78" i="8" s="1"/>
  <c r="AJ78" i="8"/>
  <c r="AQ78" i="8" s="1"/>
  <c r="AS78" i="8" s="1"/>
  <c r="AL78" i="8"/>
  <c r="AG79" i="8"/>
  <c r="AH79" i="8"/>
  <c r="AN79" i="8" s="1"/>
  <c r="AI79" i="8"/>
  <c r="AP79" i="8" s="1"/>
  <c r="AR79" i="8" s="1"/>
  <c r="AJ79" i="8"/>
  <c r="AQ79" i="8" s="1"/>
  <c r="AS79" i="8" s="1"/>
  <c r="AL79" i="8"/>
  <c r="AM79" i="8"/>
  <c r="AG80" i="8"/>
  <c r="AH80" i="8"/>
  <c r="AG81" i="8"/>
  <c r="AH81" i="8"/>
  <c r="AI81" i="8" s="1"/>
  <c r="AP81" i="8" s="1"/>
  <c r="AR81" i="8" s="1"/>
  <c r="AJ81" i="8"/>
  <c r="AQ81" i="8" s="1"/>
  <c r="AS81" i="8" s="1"/>
  <c r="AK81" i="8"/>
  <c r="AG82" i="8"/>
  <c r="AH82" i="8"/>
  <c r="AN82" i="8" s="1"/>
  <c r="AI82" i="8"/>
  <c r="AP82" i="8" s="1"/>
  <c r="AR82" i="8" s="1"/>
  <c r="AJ82" i="8"/>
  <c r="AQ82" i="8" s="1"/>
  <c r="AS82" i="8" s="1"/>
  <c r="AK82" i="8"/>
  <c r="AL82" i="8"/>
  <c r="AG83" i="8"/>
  <c r="AH83" i="8"/>
  <c r="AI83" i="8"/>
  <c r="AP83" i="8" s="1"/>
  <c r="AR83" i="8" s="1"/>
  <c r="AJ83" i="8"/>
  <c r="AQ83" i="8" s="1"/>
  <c r="AS83" i="8" s="1"/>
  <c r="AG84" i="8"/>
  <c r="AH84" i="8"/>
  <c r="AI84" i="8"/>
  <c r="AP84" i="8" s="1"/>
  <c r="AR84" i="8" s="1"/>
  <c r="AG85" i="8"/>
  <c r="AH85" i="8"/>
  <c r="AK85" i="8"/>
  <c r="AG86" i="8"/>
  <c r="AH86" i="8"/>
  <c r="AN86" i="8" s="1"/>
  <c r="AL86" i="8"/>
  <c r="AM86" i="8"/>
  <c r="AG87" i="8"/>
  <c r="AH87" i="8"/>
  <c r="AI87" i="8"/>
  <c r="AP87" i="8" s="1"/>
  <c r="AR87" i="8" s="1"/>
  <c r="AJ87" i="8"/>
  <c r="AQ87" i="8" s="1"/>
  <c r="AS87" i="8" s="1"/>
  <c r="AG88" i="8"/>
  <c r="AH88" i="8"/>
  <c r="AI88" i="8"/>
  <c r="AP88" i="8" s="1"/>
  <c r="AR88" i="8" s="1"/>
  <c r="AJ88" i="8"/>
  <c r="AQ88" i="8" s="1"/>
  <c r="AS88" i="8" s="1"/>
  <c r="AL88" i="8"/>
  <c r="AG89" i="8"/>
  <c r="AH89" i="8"/>
  <c r="AI89" i="8" s="1"/>
  <c r="AP89" i="8" s="1"/>
  <c r="AR89" i="8" s="1"/>
  <c r="AG90" i="8"/>
  <c r="AH90" i="8"/>
  <c r="AG91" i="8"/>
  <c r="AH91" i="8"/>
  <c r="AI91" i="8"/>
  <c r="AP91" i="8" s="1"/>
  <c r="AR91" i="8" s="1"/>
  <c r="AJ91" i="8"/>
  <c r="AQ91" i="8" s="1"/>
  <c r="AS91" i="8" s="1"/>
  <c r="AK91" i="8"/>
  <c r="AL91" i="8"/>
  <c r="AM91" i="8"/>
  <c r="AN91" i="8"/>
  <c r="AG92" i="8"/>
  <c r="AH92" i="8"/>
  <c r="AG93" i="8"/>
  <c r="AH93" i="8"/>
  <c r="AI93" i="8" s="1"/>
  <c r="AP93" i="8" s="1"/>
  <c r="AR93" i="8" s="1"/>
  <c r="AJ93" i="8"/>
  <c r="AQ93" i="8" s="1"/>
  <c r="AS93" i="8" s="1"/>
  <c r="AL93" i="8"/>
  <c r="AG94" i="8"/>
  <c r="AH94" i="8"/>
  <c r="AI94" i="8"/>
  <c r="AP94" i="8" s="1"/>
  <c r="AR94" i="8" s="1"/>
  <c r="AN94" i="8"/>
  <c r="AG95" i="8"/>
  <c r="AH95" i="8"/>
  <c r="AK95" i="8"/>
  <c r="AL95" i="8"/>
  <c r="AM95" i="8"/>
  <c r="AN95" i="8"/>
  <c r="AG96" i="8"/>
  <c r="AH96" i="8"/>
  <c r="AM96" i="8"/>
  <c r="AN96" i="8"/>
  <c r="AG97" i="8"/>
  <c r="AH97" i="8"/>
  <c r="AI97" i="8" s="1"/>
  <c r="AP97" i="8" s="1"/>
  <c r="AR97" i="8" s="1"/>
  <c r="AJ97" i="8"/>
  <c r="AQ97" i="8" s="1"/>
  <c r="AS97" i="8" s="1"/>
  <c r="AK97" i="8"/>
  <c r="AL97" i="8"/>
  <c r="AM97" i="8"/>
  <c r="AN97" i="8"/>
  <c r="AG98" i="8"/>
  <c r="AH98" i="8"/>
  <c r="AG99" i="8"/>
  <c r="AH99" i="8"/>
  <c r="AI99" i="8"/>
  <c r="AP99" i="8" s="1"/>
  <c r="AR99" i="8" s="1"/>
  <c r="AJ99" i="8"/>
  <c r="AQ99" i="8" s="1"/>
  <c r="AS99" i="8" s="1"/>
  <c r="AK99" i="8"/>
  <c r="AL99" i="8"/>
  <c r="AM99" i="8"/>
  <c r="AN99" i="8"/>
  <c r="AG100" i="8"/>
  <c r="AH100" i="8"/>
  <c r="AG101" i="8"/>
  <c r="AH101" i="8"/>
  <c r="AI101" i="8"/>
  <c r="AP101" i="8" s="1"/>
  <c r="AR101" i="8" s="1"/>
  <c r="AJ101" i="8"/>
  <c r="AQ101" i="8" s="1"/>
  <c r="AS101" i="8" s="1"/>
  <c r="AK101" i="8"/>
  <c r="AL101" i="8"/>
  <c r="AM101" i="8"/>
  <c r="AN101" i="8"/>
  <c r="AG102" i="8"/>
  <c r="AH102" i="8"/>
  <c r="AI102" i="8"/>
  <c r="AP102" i="8" s="1"/>
  <c r="AR102" i="8" s="1"/>
  <c r="AJ102" i="8"/>
  <c r="AQ102" i="8" s="1"/>
  <c r="AS102" i="8" s="1"/>
  <c r="AK102" i="8"/>
  <c r="AG103" i="8"/>
  <c r="AH103" i="8"/>
  <c r="AI103" i="8"/>
  <c r="AP103" i="8" s="1"/>
  <c r="AR103" i="8" s="1"/>
  <c r="AJ103" i="8"/>
  <c r="AQ103" i="8" s="1"/>
  <c r="AS103" i="8" s="1"/>
  <c r="AL103" i="8"/>
  <c r="AG104" i="8"/>
  <c r="AH104" i="8"/>
  <c r="AN104" i="8" s="1"/>
  <c r="AI104" i="8"/>
  <c r="AP104" i="8" s="1"/>
  <c r="AR104" i="8" s="1"/>
  <c r="AJ104" i="8"/>
  <c r="AQ104" i="8" s="1"/>
  <c r="AS104" i="8" s="1"/>
  <c r="AK104" i="8"/>
  <c r="AL104" i="8"/>
  <c r="AM104" i="8"/>
  <c r="AG105" i="8"/>
  <c r="AH105" i="8"/>
  <c r="AG106" i="8"/>
  <c r="AH106" i="8"/>
  <c r="AI106" i="8"/>
  <c r="AP106" i="8" s="1"/>
  <c r="AR106" i="8" s="1"/>
  <c r="AJ106" i="8"/>
  <c r="AQ106" i="8" s="1"/>
  <c r="AS106" i="8" s="1"/>
  <c r="AK106" i="8"/>
  <c r="AG107" i="8"/>
  <c r="AH107" i="8"/>
  <c r="AN107" i="8" s="1"/>
  <c r="AI107" i="8"/>
  <c r="AP107" i="8" s="1"/>
  <c r="AR107" i="8" s="1"/>
  <c r="AL107" i="8"/>
  <c r="AM107" i="8"/>
  <c r="AG108" i="8"/>
  <c r="AH108" i="8"/>
  <c r="AI108" i="8"/>
  <c r="AP108" i="8" s="1"/>
  <c r="AR108" i="8" s="1"/>
  <c r="AJ108" i="8"/>
  <c r="AQ108" i="8" s="1"/>
  <c r="AS108" i="8" s="1"/>
  <c r="AG109" i="8"/>
  <c r="AH109" i="8"/>
  <c r="AI109" i="8" s="1"/>
  <c r="AP109" i="8" s="1"/>
  <c r="AR109" i="8" s="1"/>
  <c r="AJ109" i="8"/>
  <c r="AQ109" i="8" s="1"/>
  <c r="AS109" i="8" s="1"/>
  <c r="AK109" i="8"/>
  <c r="AL109" i="8"/>
  <c r="AM109" i="8"/>
  <c r="AN109" i="8"/>
  <c r="AG110" i="8"/>
  <c r="AH110" i="8"/>
  <c r="AK110" i="8"/>
  <c r="AG111" i="8"/>
  <c r="AH111" i="8"/>
  <c r="AI111" i="8"/>
  <c r="AP111" i="8" s="1"/>
  <c r="AR111" i="8" s="1"/>
  <c r="AJ111" i="8"/>
  <c r="AQ111" i="8" s="1"/>
  <c r="AS111" i="8" s="1"/>
  <c r="AG112" i="8"/>
  <c r="AH112" i="8"/>
  <c r="AI112" i="8"/>
  <c r="AP112" i="8" s="1"/>
  <c r="AR112" i="8" s="1"/>
  <c r="AJ112" i="8"/>
  <c r="AQ112" i="8" s="1"/>
  <c r="AS112" i="8" s="1"/>
  <c r="AG113" i="8"/>
  <c r="AH113" i="8"/>
  <c r="AI113" i="8"/>
  <c r="AP113" i="8" s="1"/>
  <c r="AR113" i="8" s="1"/>
  <c r="AJ113" i="8"/>
  <c r="AQ113" i="8" s="1"/>
  <c r="AS113" i="8" s="1"/>
  <c r="AL113" i="8"/>
  <c r="AG114" i="8"/>
  <c r="AH114" i="8"/>
  <c r="AI114" i="8"/>
  <c r="AP114" i="8" s="1"/>
  <c r="AR114" i="8" s="1"/>
  <c r="AG115" i="8"/>
  <c r="AH115" i="8"/>
  <c r="AG116" i="8"/>
  <c r="AH116" i="8"/>
  <c r="AI116" i="8"/>
  <c r="AP116" i="8" s="1"/>
  <c r="AR116" i="8" s="1"/>
  <c r="AJ116" i="8"/>
  <c r="AQ116" i="8" s="1"/>
  <c r="AS116" i="8" s="1"/>
  <c r="AK116" i="8"/>
  <c r="AL116" i="8"/>
  <c r="AM116" i="8"/>
  <c r="AN116" i="8"/>
  <c r="AG117" i="8"/>
  <c r="AH117" i="8"/>
  <c r="AI117" i="8"/>
  <c r="AP117" i="8" s="1"/>
  <c r="AR117" i="8" s="1"/>
  <c r="AN117" i="8"/>
  <c r="AG118" i="8"/>
  <c r="AH118" i="8"/>
  <c r="AI118" i="8" s="1"/>
  <c r="AP118" i="8" s="1"/>
  <c r="AR118" i="8" s="1"/>
  <c r="AJ118" i="8"/>
  <c r="AL118" i="8"/>
  <c r="AQ118" i="8"/>
  <c r="AS118" i="8" s="1"/>
  <c r="AG119" i="8"/>
  <c r="AH119" i="8"/>
  <c r="AI119" i="8"/>
  <c r="AP119" i="8" s="1"/>
  <c r="AR119" i="8" s="1"/>
  <c r="AG120" i="8"/>
  <c r="AH120" i="8"/>
  <c r="AK120" i="8"/>
  <c r="AL120" i="8"/>
  <c r="AM120" i="8"/>
  <c r="AN120" i="8"/>
  <c r="AG121" i="8"/>
  <c r="AH121" i="8"/>
  <c r="AM121" i="8"/>
  <c r="AG122" i="8"/>
  <c r="AH122" i="8"/>
  <c r="AI122" i="8" s="1"/>
  <c r="AP122" i="8" s="1"/>
  <c r="AR122" i="8" s="1"/>
  <c r="AJ122" i="8"/>
  <c r="AQ122" i="8" s="1"/>
  <c r="AS122" i="8" s="1"/>
  <c r="AK122" i="8"/>
  <c r="AL122" i="8"/>
  <c r="AM122" i="8"/>
  <c r="AN122" i="8"/>
  <c r="AG123" i="8"/>
  <c r="AH123" i="8"/>
  <c r="AG124" i="8"/>
  <c r="AH124" i="8"/>
  <c r="AI124" i="8"/>
  <c r="AP124" i="8" s="1"/>
  <c r="AR124" i="8" s="1"/>
  <c r="AJ124" i="8"/>
  <c r="AQ124" i="8" s="1"/>
  <c r="AS124" i="8" s="1"/>
  <c r="AK124" i="8"/>
  <c r="AL124" i="8"/>
  <c r="AM124" i="8"/>
  <c r="AN124" i="8"/>
  <c r="AG125" i="8"/>
  <c r="AH125" i="8"/>
  <c r="AG126" i="8"/>
  <c r="AH126" i="8"/>
  <c r="AI126" i="8"/>
  <c r="AP126" i="8" s="1"/>
  <c r="AR126" i="8" s="1"/>
  <c r="AJ126" i="8"/>
  <c r="AQ126" i="8" s="1"/>
  <c r="AS126" i="8" s="1"/>
  <c r="AK126" i="8"/>
  <c r="AL126" i="8"/>
  <c r="AM126" i="8"/>
  <c r="AN126" i="8"/>
  <c r="AG127" i="8"/>
  <c r="AH127" i="8"/>
  <c r="AG128" i="8"/>
  <c r="AH128" i="8"/>
  <c r="AI128" i="8"/>
  <c r="AP128" i="8" s="1"/>
  <c r="AR128" i="8" s="1"/>
  <c r="AJ128" i="8"/>
  <c r="AQ128" i="8" s="1"/>
  <c r="AS128" i="8" s="1"/>
  <c r="AL128" i="8"/>
  <c r="AG129" i="8"/>
  <c r="AH129" i="8"/>
  <c r="AN129" i="8" s="1"/>
  <c r="AI129" i="8"/>
  <c r="AP129" i="8" s="1"/>
  <c r="AR129" i="8" s="1"/>
  <c r="AG130" i="8"/>
  <c r="AH130" i="8"/>
  <c r="AN130" i="8" s="1"/>
  <c r="AG131" i="8"/>
  <c r="AH131" i="8"/>
  <c r="AK131" i="8" s="1"/>
  <c r="AI131" i="8"/>
  <c r="AP131" i="8" s="1"/>
  <c r="AR131" i="8" s="1"/>
  <c r="AJ131" i="8"/>
  <c r="AQ131" i="8" s="1"/>
  <c r="AS131" i="8" s="1"/>
  <c r="AG132" i="8"/>
  <c r="AH132" i="8"/>
  <c r="AN132" i="8" s="1"/>
  <c r="AI132" i="8"/>
  <c r="AP132" i="8" s="1"/>
  <c r="AR132" i="8" s="1"/>
  <c r="AJ132" i="8"/>
  <c r="AQ132" i="8" s="1"/>
  <c r="AS132" i="8" s="1"/>
  <c r="AK132" i="8"/>
  <c r="AL132" i="8"/>
  <c r="AM132" i="8"/>
  <c r="AG133" i="8"/>
  <c r="AH133" i="8"/>
  <c r="AI133" i="8"/>
  <c r="AP133" i="8" s="1"/>
  <c r="AR133" i="8" s="1"/>
  <c r="AJ133" i="8"/>
  <c r="AQ133" i="8" s="1"/>
  <c r="AS133" i="8" s="1"/>
  <c r="AG134" i="8"/>
  <c r="AH134" i="8"/>
  <c r="AM134" i="8" s="1"/>
  <c r="AI134" i="8"/>
  <c r="AP134" i="8" s="1"/>
  <c r="AR134" i="8" s="1"/>
  <c r="AJ134" i="8"/>
  <c r="AQ134" i="8" s="1"/>
  <c r="AS134" i="8" s="1"/>
  <c r="AK134" i="8"/>
  <c r="AL134" i="8"/>
  <c r="AN134" i="8"/>
  <c r="AG135" i="8"/>
  <c r="AH135" i="8"/>
  <c r="AK135" i="8"/>
  <c r="AG136" i="8"/>
  <c r="AH136" i="8"/>
  <c r="AI136" i="8"/>
  <c r="AP136" i="8" s="1"/>
  <c r="AR136" i="8" s="1"/>
  <c r="AJ136" i="8"/>
  <c r="AQ136" i="8" s="1"/>
  <c r="AS136" i="8" s="1"/>
  <c r="AK136" i="8"/>
  <c r="AL136" i="8"/>
  <c r="AM136" i="8"/>
  <c r="AN136" i="8"/>
  <c r="AG137" i="8"/>
  <c r="AH137" i="8"/>
  <c r="AI137" i="8"/>
  <c r="AP137" i="8" s="1"/>
  <c r="AR137" i="8" s="1"/>
  <c r="AJ137" i="8"/>
  <c r="AQ137" i="8" s="1"/>
  <c r="AS137" i="8" s="1"/>
  <c r="AG138" i="8"/>
  <c r="AH138" i="8"/>
  <c r="AI138" i="8"/>
  <c r="AP138" i="8" s="1"/>
  <c r="AR138" i="8" s="1"/>
  <c r="AJ138" i="8"/>
  <c r="AQ138" i="8" s="1"/>
  <c r="AS138" i="8" s="1"/>
  <c r="AL138" i="8"/>
  <c r="AG139" i="8"/>
  <c r="AH139" i="8"/>
  <c r="AI139" i="8"/>
  <c r="AP139" i="8" s="1"/>
  <c r="AR139" i="8" s="1"/>
  <c r="AG140" i="8"/>
  <c r="AH140" i="8"/>
  <c r="AN140" i="8"/>
  <c r="AG141" i="8"/>
  <c r="AH141" i="8"/>
  <c r="AI141" i="8"/>
  <c r="AP141" i="8" s="1"/>
  <c r="AR141" i="8" s="1"/>
  <c r="AJ141" i="8"/>
  <c r="AQ141" i="8" s="1"/>
  <c r="AS141" i="8" s="1"/>
  <c r="AK141" i="8"/>
  <c r="AL141" i="8"/>
  <c r="AM141" i="8"/>
  <c r="AN141" i="8"/>
  <c r="AG142" i="8"/>
  <c r="AH142" i="8"/>
  <c r="AN142" i="8" s="1"/>
  <c r="AI142" i="8"/>
  <c r="AP142" i="8" s="1"/>
  <c r="AR142" i="8" s="1"/>
  <c r="AM142" i="8"/>
  <c r="AG143" i="8"/>
  <c r="AH143" i="8"/>
  <c r="AI143" i="8" s="1"/>
  <c r="AP143" i="8" s="1"/>
  <c r="AR143" i="8" s="1"/>
  <c r="AJ143" i="8"/>
  <c r="AQ143" i="8" s="1"/>
  <c r="AS143" i="8" s="1"/>
  <c r="AL143" i="8"/>
  <c r="AG144" i="8"/>
  <c r="AH144" i="8"/>
  <c r="AI144" i="8"/>
  <c r="AP144" i="8" s="1"/>
  <c r="AR144" i="8" s="1"/>
  <c r="AM144" i="8"/>
  <c r="AN144" i="8"/>
  <c r="AG145" i="8"/>
  <c r="AH145" i="8"/>
  <c r="AK145" i="8"/>
  <c r="AL145" i="8"/>
  <c r="AM145" i="8"/>
  <c r="AN145" i="8"/>
  <c r="AG146" i="8"/>
  <c r="AH146" i="8"/>
  <c r="AL146" i="8"/>
  <c r="AM146" i="8"/>
  <c r="AN146" i="8"/>
  <c r="AG147" i="8"/>
  <c r="AH147" i="8"/>
  <c r="AI147" i="8" s="1"/>
  <c r="AP147" i="8" s="1"/>
  <c r="AR147" i="8" s="1"/>
  <c r="AJ147" i="8"/>
  <c r="AQ147" i="8" s="1"/>
  <c r="AS147" i="8" s="1"/>
  <c r="AK147" i="8"/>
  <c r="AL147" i="8"/>
  <c r="AM147" i="8"/>
  <c r="AN147" i="8"/>
  <c r="AG148" i="8"/>
  <c r="AH148" i="8"/>
  <c r="AG149" i="8"/>
  <c r="AH149" i="8"/>
  <c r="AI149" i="8"/>
  <c r="AP149" i="8" s="1"/>
  <c r="AR149" i="8" s="1"/>
  <c r="AJ149" i="8"/>
  <c r="AQ149" i="8" s="1"/>
  <c r="AS149" i="8" s="1"/>
  <c r="AK149" i="8"/>
  <c r="AL149" i="8"/>
  <c r="AM149" i="8"/>
  <c r="AN149" i="8"/>
  <c r="AG150" i="8"/>
  <c r="AH150" i="8"/>
  <c r="AN150" i="8"/>
  <c r="AG151" i="8"/>
  <c r="AH151" i="8"/>
  <c r="AI151" i="8"/>
  <c r="AP151" i="8" s="1"/>
  <c r="AR151" i="8" s="1"/>
  <c r="AJ151" i="8"/>
  <c r="AQ151" i="8" s="1"/>
  <c r="AS151" i="8" s="1"/>
  <c r="AK151" i="8"/>
  <c r="AL151" i="8"/>
  <c r="AM151" i="8"/>
  <c r="AN151" i="8"/>
  <c r="AG152" i="8"/>
  <c r="AH152" i="8"/>
  <c r="AK152" i="8"/>
  <c r="AL152" i="8"/>
  <c r="AG153" i="8"/>
  <c r="AH153" i="8"/>
  <c r="AI153" i="8"/>
  <c r="AP153" i="8" s="1"/>
  <c r="AR153" i="8" s="1"/>
  <c r="AJ153" i="8"/>
  <c r="AQ153" i="8" s="1"/>
  <c r="AS153" i="8" s="1"/>
  <c r="AL153" i="8"/>
  <c r="AG154" i="8"/>
  <c r="AH154" i="8"/>
  <c r="AN154" i="8" s="1"/>
  <c r="AI154" i="8"/>
  <c r="AP154" i="8" s="1"/>
  <c r="AR154" i="8" s="1"/>
  <c r="AJ154" i="8"/>
  <c r="AQ154" i="8" s="1"/>
  <c r="AS154" i="8" s="1"/>
  <c r="AK154" i="8"/>
  <c r="AL154" i="8"/>
  <c r="AM154" i="8"/>
  <c r="AG155" i="8"/>
  <c r="AH155" i="8"/>
  <c r="AN155" i="8"/>
  <c r="AG156" i="8"/>
  <c r="AH156" i="8"/>
  <c r="AG157" i="8"/>
  <c r="AH157" i="8"/>
  <c r="AN157" i="8" s="1"/>
  <c r="AI157" i="8"/>
  <c r="AP157" i="8" s="1"/>
  <c r="AR157" i="8" s="1"/>
  <c r="AJ157" i="8"/>
  <c r="AQ157" i="8" s="1"/>
  <c r="AS157" i="8" s="1"/>
  <c r="AK157" i="8"/>
  <c r="AL157" i="8"/>
  <c r="AM157" i="8"/>
  <c r="AG158" i="8"/>
  <c r="AH158" i="8"/>
  <c r="AI158" i="8"/>
  <c r="AP158" i="8" s="1"/>
  <c r="AR158" i="8" s="1"/>
  <c r="AJ158" i="8"/>
  <c r="AQ158" i="8" s="1"/>
  <c r="AS158" i="8" s="1"/>
  <c r="AG159" i="8"/>
  <c r="AH159" i="8"/>
  <c r="AI159" i="8"/>
  <c r="AP159" i="8" s="1"/>
  <c r="AR159" i="8" s="1"/>
  <c r="AJ159" i="8"/>
  <c r="AQ159" i="8" s="1"/>
  <c r="AS159" i="8" s="1"/>
  <c r="AG160" i="8"/>
  <c r="AH160" i="8"/>
  <c r="AK160" i="8"/>
  <c r="AG161" i="8"/>
  <c r="AH161" i="8"/>
  <c r="AI161" i="8"/>
  <c r="AP161" i="8" s="1"/>
  <c r="AR161" i="8" s="1"/>
  <c r="AJ161" i="8"/>
  <c r="AQ161" i="8" s="1"/>
  <c r="AS161" i="8" s="1"/>
  <c r="AK161" i="8"/>
  <c r="AL161" i="8"/>
  <c r="AM161" i="8"/>
  <c r="AN161" i="8"/>
  <c r="AG162" i="8"/>
  <c r="AH162" i="8"/>
  <c r="AI162" i="8"/>
  <c r="AP162" i="8" s="1"/>
  <c r="AR162" i="8" s="1"/>
  <c r="AJ162" i="8"/>
  <c r="AQ162" i="8" s="1"/>
  <c r="AS162" i="8" s="1"/>
  <c r="AG163" i="8"/>
  <c r="AH163" i="8"/>
  <c r="AI163" i="8"/>
  <c r="AP163" i="8" s="1"/>
  <c r="AR163" i="8" s="1"/>
  <c r="AJ163" i="8"/>
  <c r="AQ163" i="8" s="1"/>
  <c r="AS163" i="8" s="1"/>
  <c r="AL163" i="8"/>
  <c r="AG164" i="8"/>
  <c r="AH164" i="8"/>
  <c r="AI164" i="8"/>
  <c r="AP164" i="8" s="1"/>
  <c r="AR164" i="8" s="1"/>
  <c r="AG165" i="8"/>
  <c r="AH165" i="8"/>
  <c r="AN165" i="8"/>
  <c r="AG166" i="8"/>
  <c r="AH166" i="8"/>
  <c r="AI166" i="8"/>
  <c r="AP166" i="8" s="1"/>
  <c r="AR166" i="8" s="1"/>
  <c r="AJ166" i="8"/>
  <c r="AQ166" i="8" s="1"/>
  <c r="AS166" i="8" s="1"/>
  <c r="AK166" i="8"/>
  <c r="AL166" i="8"/>
  <c r="AM166" i="8"/>
  <c r="AN166" i="8"/>
  <c r="AG167" i="8"/>
  <c r="AH167" i="8"/>
  <c r="AG168" i="8"/>
  <c r="AH168" i="8"/>
  <c r="AI168" i="8" s="1"/>
  <c r="AP168" i="8" s="1"/>
  <c r="AR168" i="8" s="1"/>
  <c r="AJ168" i="8"/>
  <c r="AQ168" i="8" s="1"/>
  <c r="AS168" i="8" s="1"/>
  <c r="AL168" i="8"/>
  <c r="AG169" i="8"/>
  <c r="AH169" i="8"/>
  <c r="AI169" i="8" s="1"/>
  <c r="AP169" i="8" s="1"/>
  <c r="AR169" i="8" s="1"/>
  <c r="AG170" i="8"/>
  <c r="AH170" i="8"/>
  <c r="AK170" i="8"/>
  <c r="AL170" i="8"/>
  <c r="AM170" i="8"/>
  <c r="AN170" i="8"/>
  <c r="AG171" i="8"/>
  <c r="AH171" i="8"/>
  <c r="AL171" i="8"/>
  <c r="AM171" i="8"/>
  <c r="AN171" i="8"/>
  <c r="AG172" i="8"/>
  <c r="AH172" i="8"/>
  <c r="AI172" i="8" s="1"/>
  <c r="AP172" i="8" s="1"/>
  <c r="AR172" i="8" s="1"/>
  <c r="AJ172" i="8"/>
  <c r="AQ172" i="8" s="1"/>
  <c r="AS172" i="8" s="1"/>
  <c r="AK172" i="8"/>
  <c r="AL172" i="8"/>
  <c r="AM172" i="8"/>
  <c r="AN172" i="8"/>
  <c r="AG173" i="8"/>
  <c r="AH173" i="8"/>
  <c r="AG174" i="8"/>
  <c r="AH174" i="8"/>
  <c r="AI174" i="8"/>
  <c r="AP174" i="8" s="1"/>
  <c r="AR174" i="8" s="1"/>
  <c r="AJ174" i="8"/>
  <c r="AQ174" i="8" s="1"/>
  <c r="AS174" i="8" s="1"/>
  <c r="AK174" i="8"/>
  <c r="AL174" i="8"/>
  <c r="AM174" i="8"/>
  <c r="AN174" i="8"/>
  <c r="AG175" i="8"/>
  <c r="AH175" i="8"/>
  <c r="AN175" i="8"/>
  <c r="AG176" i="8"/>
  <c r="AH176" i="8"/>
  <c r="AI176" i="8"/>
  <c r="AP176" i="8" s="1"/>
  <c r="AR176" i="8" s="1"/>
  <c r="AJ176" i="8"/>
  <c r="AQ176" i="8" s="1"/>
  <c r="AS176" i="8" s="1"/>
  <c r="AK176" i="8"/>
  <c r="AL176" i="8"/>
  <c r="AM176" i="8"/>
  <c r="AN176" i="8"/>
  <c r="AG177" i="8"/>
  <c r="AH177" i="8"/>
  <c r="AI177" i="8"/>
  <c r="AP177" i="8" s="1"/>
  <c r="AR177" i="8" s="1"/>
  <c r="AG178" i="8"/>
  <c r="AH178" i="8"/>
  <c r="AK178" i="8" s="1"/>
  <c r="AI178" i="8"/>
  <c r="AP178" i="8" s="1"/>
  <c r="AR178" i="8" s="1"/>
  <c r="AJ178" i="8"/>
  <c r="AQ178" i="8" s="1"/>
  <c r="AS178" i="8" s="1"/>
  <c r="AL178" i="8"/>
  <c r="AM178" i="8"/>
  <c r="AN178" i="8"/>
  <c r="AG179" i="8"/>
  <c r="AH179" i="8"/>
  <c r="AJ179" i="8" s="1"/>
  <c r="AQ179" i="8" s="1"/>
  <c r="AS179" i="8" s="1"/>
  <c r="AI179" i="8"/>
  <c r="AP179" i="8" s="1"/>
  <c r="AR179" i="8" s="1"/>
  <c r="AK179" i="8"/>
  <c r="AL179" i="8"/>
  <c r="AM179" i="8"/>
  <c r="AN179" i="8"/>
  <c r="AG180" i="8"/>
  <c r="AH180" i="8"/>
  <c r="AI180" i="8"/>
  <c r="AP180" i="8" s="1"/>
  <c r="AR180" i="8" s="1"/>
  <c r="AJ180" i="8"/>
  <c r="AQ180" i="8" s="1"/>
  <c r="AS180" i="8" s="1"/>
  <c r="AK180" i="8"/>
  <c r="AL180" i="8"/>
  <c r="AM180" i="8"/>
  <c r="AN180" i="8"/>
  <c r="AG181" i="8"/>
  <c r="AH181" i="8"/>
  <c r="AI181" i="8"/>
  <c r="AP181" i="8" s="1"/>
  <c r="AR181" i="8" s="1"/>
  <c r="AJ181" i="8"/>
  <c r="AQ181" i="8" s="1"/>
  <c r="AS181" i="8" s="1"/>
  <c r="AK181" i="8"/>
  <c r="AL181" i="8"/>
  <c r="AM181" i="8"/>
  <c r="AN181" i="8"/>
  <c r="AG182" i="8"/>
  <c r="AH182" i="8"/>
  <c r="AI182" i="8"/>
  <c r="AP182" i="8" s="1"/>
  <c r="AR182" i="8" s="1"/>
  <c r="AJ182" i="8"/>
  <c r="AQ182" i="8" s="1"/>
  <c r="AS182" i="8" s="1"/>
  <c r="AK182" i="8"/>
  <c r="AG183" i="8"/>
  <c r="AH183" i="8"/>
  <c r="AG184" i="8"/>
  <c r="AH184" i="8"/>
  <c r="AJ184" i="8" s="1"/>
  <c r="AQ184" i="8" s="1"/>
  <c r="AS184" i="8" s="1"/>
  <c r="AI184" i="8"/>
  <c r="AP184" i="8" s="1"/>
  <c r="AR184" i="8" s="1"/>
  <c r="AK184" i="8"/>
  <c r="AL184" i="8"/>
  <c r="AM184" i="8"/>
  <c r="AN184" i="8"/>
  <c r="AG185" i="8"/>
  <c r="AH185" i="8"/>
  <c r="AG186" i="8"/>
  <c r="AH186" i="8"/>
  <c r="AI186" i="8"/>
  <c r="AP186" i="8" s="1"/>
  <c r="AR186" i="8" s="1"/>
  <c r="AJ186" i="8"/>
  <c r="AQ186" i="8" s="1"/>
  <c r="AS186" i="8" s="1"/>
  <c r="AK186" i="8"/>
  <c r="AL186" i="8"/>
  <c r="AM186" i="8"/>
  <c r="AN186" i="8"/>
  <c r="AG187" i="8"/>
  <c r="AH187" i="8"/>
  <c r="AI187" i="8"/>
  <c r="AP187" i="8" s="1"/>
  <c r="AR187" i="8" s="1"/>
  <c r="AJ187" i="8"/>
  <c r="AQ187" i="8" s="1"/>
  <c r="AS187" i="8" s="1"/>
  <c r="AK187" i="8"/>
  <c r="AG188" i="8"/>
  <c r="AH188" i="8"/>
  <c r="AI188" i="8"/>
  <c r="AP188" i="8" s="1"/>
  <c r="AR188" i="8" s="1"/>
  <c r="AJ188" i="8"/>
  <c r="AQ188" i="8" s="1"/>
  <c r="AS188" i="8" s="1"/>
  <c r="AK188" i="8"/>
  <c r="AL188" i="8"/>
  <c r="AM188" i="8"/>
  <c r="AN188" i="8"/>
  <c r="AG189" i="8"/>
  <c r="AH189" i="8"/>
  <c r="AI189" i="8"/>
  <c r="AP189" i="8" s="1"/>
  <c r="AR189" i="8" s="1"/>
  <c r="AJ189" i="8"/>
  <c r="AQ189" i="8" s="1"/>
  <c r="AS189" i="8" s="1"/>
  <c r="AK189" i="8"/>
  <c r="AL189" i="8"/>
  <c r="AM189" i="8"/>
  <c r="AN189" i="8"/>
  <c r="AG190" i="8"/>
  <c r="AH190" i="8"/>
  <c r="AI190" i="8"/>
  <c r="AP190" i="8" s="1"/>
  <c r="AR190" i="8" s="1"/>
  <c r="AL190" i="8"/>
  <c r="AM190" i="8"/>
  <c r="AN190" i="8"/>
  <c r="AG191" i="8"/>
  <c r="AH191" i="8"/>
  <c r="AI191" i="8"/>
  <c r="AP191" i="8" s="1"/>
  <c r="AR191" i="8" s="1"/>
  <c r="AJ191" i="8"/>
  <c r="AQ191" i="8" s="1"/>
  <c r="AS191" i="8" s="1"/>
  <c r="AK191" i="8"/>
  <c r="AL191" i="8"/>
  <c r="AM191" i="8"/>
  <c r="AN191" i="8"/>
  <c r="AG192" i="8"/>
  <c r="AH192" i="8"/>
  <c r="AK192" i="8"/>
  <c r="AG193" i="8"/>
  <c r="AH193" i="8"/>
  <c r="AK193" i="8"/>
  <c r="AL193" i="8"/>
  <c r="AG194" i="8"/>
  <c r="AH194" i="8"/>
  <c r="AJ194" i="8" s="1"/>
  <c r="AQ194" i="8" s="1"/>
  <c r="AS194" i="8" s="1"/>
  <c r="AI194" i="8"/>
  <c r="AP194" i="8" s="1"/>
  <c r="AR194" i="8" s="1"/>
  <c r="AK194" i="8"/>
  <c r="AL194" i="8"/>
  <c r="AM194" i="8"/>
  <c r="AN194" i="8"/>
  <c r="AG195" i="8"/>
  <c r="AH195" i="8"/>
  <c r="AG196" i="8"/>
  <c r="AH196" i="8"/>
  <c r="AI196" i="8"/>
  <c r="AP196" i="8" s="1"/>
  <c r="AR196" i="8" s="1"/>
  <c r="AJ196" i="8"/>
  <c r="AQ196" i="8" s="1"/>
  <c r="AS196" i="8" s="1"/>
  <c r="AK196" i="8"/>
  <c r="AL196" i="8"/>
  <c r="AM196" i="8"/>
  <c r="AN196" i="8"/>
  <c r="AG197" i="8"/>
  <c r="AH197" i="8"/>
  <c r="AI197" i="8"/>
  <c r="AP197" i="8" s="1"/>
  <c r="AR197" i="8" s="1"/>
  <c r="AJ197" i="8"/>
  <c r="AQ197" i="8" s="1"/>
  <c r="AS197" i="8" s="1"/>
  <c r="AK197" i="8"/>
  <c r="AG198" i="8"/>
  <c r="AH198" i="8"/>
  <c r="AI198" i="8"/>
  <c r="AP198" i="8" s="1"/>
  <c r="AR198" i="8" s="1"/>
  <c r="AJ198" i="8"/>
  <c r="AQ198" i="8" s="1"/>
  <c r="AS198" i="8" s="1"/>
  <c r="AK198" i="8"/>
  <c r="AL198" i="8"/>
  <c r="AM198" i="8"/>
  <c r="AN198" i="8"/>
  <c r="AG199" i="8"/>
  <c r="AH199" i="8"/>
  <c r="AJ199" i="8" s="1"/>
  <c r="AQ199" i="8" s="1"/>
  <c r="AS199" i="8" s="1"/>
  <c r="AI199" i="8"/>
  <c r="AP199" i="8" s="1"/>
  <c r="AR199" i="8" s="1"/>
  <c r="AK199" i="8"/>
  <c r="AL199" i="8"/>
  <c r="AM199" i="8"/>
  <c r="AN199" i="8"/>
  <c r="AG200" i="8"/>
  <c r="AH200" i="8"/>
  <c r="AI200" i="8"/>
  <c r="AP200" i="8" s="1"/>
  <c r="AR200" i="8" s="1"/>
  <c r="AJ200" i="8"/>
  <c r="AQ200" i="8" s="1"/>
  <c r="AS200" i="8" s="1"/>
  <c r="AK200" i="8"/>
  <c r="AL200" i="8"/>
  <c r="AM200" i="8"/>
  <c r="AN200" i="8"/>
  <c r="AG201" i="8"/>
  <c r="AH201" i="8"/>
  <c r="AI201" i="8"/>
  <c r="AP201" i="8" s="1"/>
  <c r="AR201" i="8" s="1"/>
  <c r="AJ201" i="8"/>
  <c r="AQ201" i="8" s="1"/>
  <c r="AS201" i="8" s="1"/>
  <c r="AK201" i="8"/>
  <c r="AL201" i="8"/>
  <c r="AM201" i="8"/>
  <c r="AN201" i="8"/>
  <c r="AG202" i="8"/>
  <c r="AH202" i="8"/>
  <c r="AI202" i="8"/>
  <c r="AP202" i="8" s="1"/>
  <c r="AR202" i="8" s="1"/>
  <c r="AJ202" i="8"/>
  <c r="AQ202" i="8" s="1"/>
  <c r="AS202" i="8" s="1"/>
  <c r="AK202" i="8"/>
  <c r="AG203" i="8"/>
  <c r="AH203" i="8"/>
  <c r="AI203" i="8"/>
  <c r="AP203" i="8" s="1"/>
  <c r="AR203" i="8" s="1"/>
  <c r="AJ203" i="8"/>
  <c r="AQ203" i="8" s="1"/>
  <c r="AS203" i="8" s="1"/>
  <c r="AK203" i="8"/>
  <c r="AL203" i="8"/>
  <c r="AM203" i="8"/>
  <c r="AN203" i="8"/>
  <c r="AG204" i="8"/>
  <c r="AH204" i="8"/>
  <c r="AJ204" i="8" s="1"/>
  <c r="AQ204" i="8" s="1"/>
  <c r="AS204" i="8" s="1"/>
  <c r="AI204" i="8"/>
  <c r="AP204" i="8" s="1"/>
  <c r="AR204" i="8" s="1"/>
  <c r="AK204" i="8"/>
  <c r="AL204" i="8"/>
  <c r="AM204" i="8"/>
  <c r="AN204" i="8"/>
  <c r="AG205" i="8"/>
  <c r="AH205" i="8"/>
  <c r="AJ205" i="8" s="1"/>
  <c r="AQ205" i="8" s="1"/>
  <c r="AS205" i="8" s="1"/>
  <c r="AI205" i="8"/>
  <c r="AP205" i="8" s="1"/>
  <c r="AR205" i="8" s="1"/>
  <c r="AG206" i="8"/>
  <c r="AH206" i="8"/>
  <c r="AI206" i="8"/>
  <c r="AP206" i="8" s="1"/>
  <c r="AR206" i="8" s="1"/>
  <c r="AJ206" i="8"/>
  <c r="AQ206" i="8" s="1"/>
  <c r="AS206" i="8" s="1"/>
  <c r="AK206" i="8"/>
  <c r="AL206" i="8"/>
  <c r="AM206" i="8"/>
  <c r="AN206" i="8"/>
  <c r="AG207" i="8"/>
  <c r="AH207" i="8"/>
  <c r="AI207" i="8"/>
  <c r="AP207" i="8" s="1"/>
  <c r="AR207" i="8" s="1"/>
  <c r="AJ207" i="8"/>
  <c r="AQ207" i="8" s="1"/>
  <c r="AS207" i="8" s="1"/>
  <c r="AK207" i="8"/>
  <c r="AG208" i="8"/>
  <c r="AH208" i="8"/>
  <c r="AI208" i="8"/>
  <c r="AP208" i="8" s="1"/>
  <c r="AR208" i="8" s="1"/>
  <c r="AJ208" i="8"/>
  <c r="AQ208" i="8" s="1"/>
  <c r="AS208" i="8" s="1"/>
  <c r="AK208" i="8"/>
  <c r="AL208" i="8"/>
  <c r="AM208" i="8"/>
  <c r="AN208" i="8"/>
  <c r="AG209" i="8"/>
  <c r="AH209" i="8"/>
  <c r="AI209" i="8" s="1"/>
  <c r="AP209" i="8" s="1"/>
  <c r="AR209" i="8" s="1"/>
  <c r="AK209" i="8"/>
  <c r="AL209" i="8"/>
  <c r="AM209" i="8"/>
  <c r="AN209" i="8"/>
  <c r="AG210" i="8"/>
  <c r="AH210" i="8"/>
  <c r="AI210" i="8"/>
  <c r="AP210" i="8" s="1"/>
  <c r="AR210" i="8" s="1"/>
  <c r="AJ210" i="8"/>
  <c r="AQ210" i="8" s="1"/>
  <c r="AS210" i="8" s="1"/>
  <c r="AK210" i="8"/>
  <c r="AL210" i="8"/>
  <c r="AG211" i="8"/>
  <c r="AH211" i="8"/>
  <c r="AI211" i="8"/>
  <c r="AP211" i="8" s="1"/>
  <c r="AR211" i="8" s="1"/>
  <c r="AJ211" i="8"/>
  <c r="AQ211" i="8" s="1"/>
  <c r="AS211" i="8" s="1"/>
  <c r="AK211" i="8"/>
  <c r="AL211" i="8"/>
  <c r="AM211" i="8"/>
  <c r="AN211" i="8"/>
  <c r="AG212" i="8"/>
  <c r="AH212" i="8"/>
  <c r="AG213" i="8"/>
  <c r="AH213" i="8"/>
  <c r="AN213" i="8" s="1"/>
  <c r="AI213" i="8"/>
  <c r="AP213" i="8" s="1"/>
  <c r="AR213" i="8" s="1"/>
  <c r="AJ213" i="8"/>
  <c r="AQ213" i="8" s="1"/>
  <c r="AS213" i="8" s="1"/>
  <c r="AK213" i="8"/>
  <c r="AL213" i="8"/>
  <c r="AM213" i="8"/>
  <c r="AG214" i="8"/>
  <c r="AH214" i="8"/>
  <c r="AI214" i="8" s="1"/>
  <c r="AP214" i="8" s="1"/>
  <c r="AR214" i="8" s="1"/>
  <c r="AK214" i="8"/>
  <c r="AL214" i="8"/>
  <c r="AM214" i="8"/>
  <c r="AN214" i="8"/>
  <c r="AG215" i="8"/>
  <c r="AH215" i="8"/>
  <c r="AM215" i="8" s="1"/>
  <c r="AI215" i="8"/>
  <c r="AP215" i="8" s="1"/>
  <c r="AR215" i="8" s="1"/>
  <c r="AJ215" i="8"/>
  <c r="AQ215" i="8" s="1"/>
  <c r="AS215" i="8" s="1"/>
  <c r="AK215" i="8"/>
  <c r="AL215" i="8"/>
  <c r="AN215" i="8"/>
  <c r="AG216" i="8"/>
  <c r="AH216" i="8"/>
  <c r="AI216" i="8"/>
  <c r="AP216" i="8" s="1"/>
  <c r="AR216" i="8" s="1"/>
  <c r="AJ216" i="8"/>
  <c r="AQ216" i="8" s="1"/>
  <c r="AS216" i="8" s="1"/>
  <c r="AK216" i="8"/>
  <c r="AL216" i="8"/>
  <c r="AM216" i="8"/>
  <c r="AN216" i="8"/>
  <c r="AG217" i="8"/>
  <c r="AH217" i="8"/>
  <c r="AI217" i="8"/>
  <c r="AP217" i="8" s="1"/>
  <c r="AR217" i="8" s="1"/>
  <c r="AJ217" i="8"/>
  <c r="AQ217" i="8" s="1"/>
  <c r="AS217" i="8" s="1"/>
  <c r="AK217" i="8"/>
  <c r="AG218" i="8"/>
  <c r="AH218" i="8"/>
  <c r="AI218" i="8"/>
  <c r="AP218" i="8" s="1"/>
  <c r="AR218" i="8" s="1"/>
  <c r="AJ218" i="8"/>
  <c r="AQ218" i="8" s="1"/>
  <c r="AS218" i="8" s="1"/>
  <c r="AK218" i="8"/>
  <c r="AG219" i="8"/>
  <c r="AH219" i="8"/>
  <c r="AI219" i="8" s="1"/>
  <c r="AP219" i="8" s="1"/>
  <c r="AR219" i="8" s="1"/>
  <c r="AK219" i="8"/>
  <c r="AL219" i="8"/>
  <c r="AM219" i="8"/>
  <c r="AN219" i="8"/>
  <c r="AG220" i="8"/>
  <c r="AH220" i="8"/>
  <c r="AI220" i="8"/>
  <c r="AP220" i="8" s="1"/>
  <c r="AR220" i="8" s="1"/>
  <c r="AG221" i="8"/>
  <c r="AH221" i="8"/>
  <c r="AI221" i="8"/>
  <c r="AP221" i="8" s="1"/>
  <c r="AR221" i="8" s="1"/>
  <c r="AJ221" i="8"/>
  <c r="AQ221" i="8" s="1"/>
  <c r="AS221" i="8" s="1"/>
  <c r="AK221" i="8"/>
  <c r="AL221" i="8"/>
  <c r="AM221" i="8"/>
  <c r="AN221" i="8"/>
  <c r="AG222" i="8"/>
  <c r="AH222" i="8"/>
  <c r="AK222" i="8"/>
  <c r="AG223" i="8"/>
  <c r="AH223" i="8"/>
  <c r="AI223" i="8"/>
  <c r="AP223" i="8" s="1"/>
  <c r="AR223" i="8" s="1"/>
  <c r="AJ223" i="8"/>
  <c r="AQ223" i="8" s="1"/>
  <c r="AS223" i="8" s="1"/>
  <c r="AK223" i="8"/>
  <c r="AL223" i="8"/>
  <c r="AM223" i="8"/>
  <c r="AN223" i="8"/>
  <c r="AG224" i="8"/>
  <c r="AH224" i="8"/>
  <c r="AI224" i="8" s="1"/>
  <c r="AP224" i="8" s="1"/>
  <c r="AR224" i="8" s="1"/>
  <c r="AK224" i="8"/>
  <c r="AL224" i="8"/>
  <c r="AM224" i="8"/>
  <c r="AN224" i="8"/>
  <c r="AG225" i="8"/>
  <c r="AH225" i="8"/>
  <c r="AI225" i="8"/>
  <c r="AP225" i="8" s="1"/>
  <c r="AR225" i="8" s="1"/>
  <c r="AJ225" i="8"/>
  <c r="AQ225" i="8" s="1"/>
  <c r="AS225" i="8" s="1"/>
  <c r="AK225" i="8"/>
  <c r="AL225" i="8"/>
  <c r="AM225" i="8"/>
  <c r="AN225" i="8"/>
  <c r="AG226" i="8"/>
  <c r="AH226" i="8"/>
  <c r="AK226" i="8"/>
  <c r="AL226" i="8"/>
  <c r="AM226" i="8"/>
  <c r="AN226" i="8"/>
  <c r="AG227" i="8"/>
  <c r="AH227" i="8"/>
  <c r="AI227" i="8"/>
  <c r="AP227" i="8" s="1"/>
  <c r="AR227" i="8" s="1"/>
  <c r="AJ227" i="8"/>
  <c r="AQ227" i="8" s="1"/>
  <c r="AS227" i="8" s="1"/>
  <c r="AK227" i="8"/>
  <c r="AG228" i="8"/>
  <c r="AH228" i="8"/>
  <c r="AI228" i="8" s="1"/>
  <c r="AP228" i="8" s="1"/>
  <c r="AR228" i="8" s="1"/>
  <c r="AJ228" i="8"/>
  <c r="AQ228" i="8" s="1"/>
  <c r="AS228" i="8" s="1"/>
  <c r="AK228" i="8"/>
  <c r="AL228" i="8"/>
  <c r="AM228" i="8"/>
  <c r="AN228" i="8"/>
  <c r="AG229" i="8"/>
  <c r="AH229" i="8"/>
  <c r="AI229" i="8" s="1"/>
  <c r="AP229" i="8" s="1"/>
  <c r="AR229" i="8" s="1"/>
  <c r="AK229" i="8"/>
  <c r="AL229" i="8"/>
  <c r="AM229" i="8"/>
  <c r="AN229" i="8"/>
  <c r="AG230" i="8"/>
  <c r="AH230" i="8"/>
  <c r="AI230" i="8" s="1"/>
  <c r="AP230" i="8" s="1"/>
  <c r="AR230" i="8" s="1"/>
  <c r="AJ230" i="8"/>
  <c r="AQ230" i="8" s="1"/>
  <c r="AS230" i="8" s="1"/>
  <c r="AK230" i="8"/>
  <c r="AL230" i="8"/>
  <c r="AM230" i="8"/>
  <c r="AN230" i="8"/>
  <c r="AG231" i="8"/>
  <c r="AH231" i="8"/>
  <c r="AI231" i="8" s="1"/>
  <c r="AP231" i="8" s="1"/>
  <c r="AR231" i="8" s="1"/>
  <c r="AJ231" i="8"/>
  <c r="AQ231" i="8" s="1"/>
  <c r="AS231" i="8" s="1"/>
  <c r="AK231" i="8"/>
  <c r="AL231" i="8"/>
  <c r="AM231" i="8"/>
  <c r="AN231" i="8"/>
  <c r="AG232" i="8"/>
  <c r="AH232" i="8"/>
  <c r="AI232" i="8"/>
  <c r="AP232" i="8" s="1"/>
  <c r="AR232" i="8" s="1"/>
  <c r="AJ232" i="8"/>
  <c r="AQ232" i="8" s="1"/>
  <c r="AS232" i="8" s="1"/>
  <c r="AK232" i="8"/>
  <c r="AG233" i="8"/>
  <c r="AH233" i="8"/>
  <c r="AI233" i="8"/>
  <c r="AP233" i="8" s="1"/>
  <c r="AR233" i="8" s="1"/>
  <c r="AJ233" i="8"/>
  <c r="AQ233" i="8" s="1"/>
  <c r="AS233" i="8" s="1"/>
  <c r="AK233" i="8"/>
  <c r="AL233" i="8"/>
  <c r="AM233" i="8"/>
  <c r="AN233" i="8"/>
  <c r="AG234" i="8"/>
  <c r="AH234" i="8"/>
  <c r="AM234" i="8" s="1"/>
  <c r="AG235" i="8"/>
  <c r="AH235" i="8"/>
  <c r="AN235" i="8" s="1"/>
  <c r="AI235" i="8"/>
  <c r="AP235" i="8" s="1"/>
  <c r="AR235" i="8" s="1"/>
  <c r="AJ235" i="8"/>
  <c r="AQ235" i="8" s="1"/>
  <c r="AS235" i="8" s="1"/>
  <c r="AK235" i="8"/>
  <c r="AL235" i="8"/>
  <c r="AM235" i="8"/>
  <c r="AG236" i="8"/>
  <c r="AH236" i="8"/>
  <c r="AK236" i="8" s="1"/>
  <c r="AI236" i="8"/>
  <c r="AP236" i="8" s="1"/>
  <c r="AR236" i="8" s="1"/>
  <c r="AJ236" i="8"/>
  <c r="AQ236" i="8" s="1"/>
  <c r="AS236" i="8" s="1"/>
  <c r="AL236" i="8"/>
  <c r="AM236" i="8"/>
  <c r="AN236" i="8"/>
  <c r="AG237" i="8"/>
  <c r="AH237" i="8"/>
  <c r="AI237" i="8"/>
  <c r="AP237" i="8" s="1"/>
  <c r="AR237" i="8" s="1"/>
  <c r="AJ237" i="8"/>
  <c r="AQ237" i="8" s="1"/>
  <c r="AS237" i="8" s="1"/>
  <c r="AK237" i="8"/>
  <c r="AG238" i="8"/>
  <c r="AH238" i="8"/>
  <c r="AK238" i="8" s="1"/>
  <c r="AI238" i="8"/>
  <c r="AP238" i="8" s="1"/>
  <c r="AR238" i="8" s="1"/>
  <c r="AJ238" i="8"/>
  <c r="AQ238" i="8" s="1"/>
  <c r="AS238" i="8" s="1"/>
  <c r="AL238" i="8"/>
  <c r="AM238" i="8"/>
  <c r="AN238" i="8"/>
  <c r="AG239" i="8"/>
  <c r="AH239" i="8"/>
  <c r="AK239" i="8"/>
  <c r="AN239" i="8"/>
  <c r="AG240" i="8"/>
  <c r="AH240" i="8"/>
  <c r="AK240" i="8" s="1"/>
  <c r="AI240" i="8"/>
  <c r="AP240" i="8" s="1"/>
  <c r="AR240" i="8" s="1"/>
  <c r="AJ240" i="8"/>
  <c r="AQ240" i="8" s="1"/>
  <c r="AS240" i="8" s="1"/>
  <c r="AL240" i="8"/>
  <c r="AM240" i="8"/>
  <c r="AN240" i="8"/>
  <c r="AG241" i="8"/>
  <c r="AH241" i="8"/>
  <c r="AG242" i="8"/>
  <c r="AH242" i="8"/>
  <c r="AK242" i="8" s="1"/>
  <c r="AI242" i="8"/>
  <c r="AP242" i="8" s="1"/>
  <c r="AR242" i="8" s="1"/>
  <c r="AJ242" i="8"/>
  <c r="AQ242" i="8" s="1"/>
  <c r="AS242" i="8" s="1"/>
  <c r="AL242" i="8"/>
  <c r="AG243" i="8"/>
  <c r="AH243" i="8"/>
  <c r="AI243" i="8" s="1"/>
  <c r="AP243" i="8" s="1"/>
  <c r="AR243" i="8" s="1"/>
  <c r="AJ243" i="8"/>
  <c r="AQ243" i="8" s="1"/>
  <c r="AS243" i="8" s="1"/>
  <c r="AK243" i="8"/>
  <c r="AL243" i="8"/>
  <c r="AM243" i="8"/>
  <c r="AN243" i="8"/>
  <c r="AG244" i="8"/>
  <c r="AH244" i="8"/>
  <c r="AK244" i="8"/>
  <c r="AG245" i="8"/>
  <c r="AH245" i="8"/>
  <c r="AI245" i="8" s="1"/>
  <c r="AP245" i="8" s="1"/>
  <c r="AR245" i="8" s="1"/>
  <c r="AG246" i="8"/>
  <c r="AH246" i="8"/>
  <c r="AK246" i="8" s="1"/>
  <c r="AI246" i="8"/>
  <c r="AP246" i="8" s="1"/>
  <c r="AR246" i="8" s="1"/>
  <c r="AJ246" i="8"/>
  <c r="AQ246" i="8" s="1"/>
  <c r="AS246" i="8" s="1"/>
  <c r="AL246" i="8"/>
  <c r="AM246" i="8"/>
  <c r="AN246" i="8"/>
  <c r="AG247" i="8"/>
  <c r="AH247" i="8"/>
  <c r="AI247" i="8"/>
  <c r="AP247" i="8" s="1"/>
  <c r="AR247" i="8" s="1"/>
  <c r="AG248" i="8"/>
  <c r="AH248" i="8"/>
  <c r="AN248" i="8" s="1"/>
  <c r="AI248" i="8"/>
  <c r="AP248" i="8" s="1"/>
  <c r="AR248" i="8" s="1"/>
  <c r="AJ248" i="8"/>
  <c r="AQ248" i="8" s="1"/>
  <c r="AS248" i="8" s="1"/>
  <c r="AL248" i="8"/>
  <c r="AM248" i="8"/>
  <c r="AG249" i="8"/>
  <c r="AH249" i="8"/>
  <c r="AK249" i="8" s="1"/>
  <c r="AG250" i="8"/>
  <c r="AH250" i="8"/>
  <c r="AK250" i="8" s="1"/>
  <c r="AI250" i="8"/>
  <c r="AP250" i="8" s="1"/>
  <c r="AR250" i="8" s="1"/>
  <c r="AJ250" i="8"/>
  <c r="AQ250" i="8" s="1"/>
  <c r="AS250" i="8" s="1"/>
  <c r="AN250" i="8"/>
  <c r="AG251" i="8"/>
  <c r="AH251" i="8"/>
  <c r="AI251" i="8"/>
  <c r="AP251" i="8" s="1"/>
  <c r="AR251" i="8" s="1"/>
  <c r="AJ251" i="8"/>
  <c r="AQ251" i="8" s="1"/>
  <c r="AS251" i="8" s="1"/>
  <c r="AK251" i="8"/>
  <c r="AG252" i="8"/>
  <c r="AH252" i="8"/>
  <c r="AI252" i="8"/>
  <c r="AP252" i="8" s="1"/>
  <c r="AR252" i="8" s="1"/>
  <c r="AL252" i="8"/>
  <c r="AG253" i="8"/>
  <c r="AH253" i="8"/>
  <c r="AI253" i="8" s="1"/>
  <c r="AP253" i="8" s="1"/>
  <c r="AR253" i="8" s="1"/>
  <c r="AK253" i="8"/>
  <c r="AG254" i="8"/>
  <c r="AH254" i="8"/>
  <c r="AJ254" i="8" s="1"/>
  <c r="AQ254" i="8" s="1"/>
  <c r="AS254" i="8" s="1"/>
  <c r="AK254" i="8"/>
  <c r="AL254" i="8"/>
  <c r="AM254" i="8"/>
  <c r="AN254" i="8"/>
  <c r="AG255" i="8"/>
  <c r="AH255" i="8"/>
  <c r="AI255" i="8"/>
  <c r="AP255" i="8" s="1"/>
  <c r="AR255" i="8" s="1"/>
  <c r="AG256" i="8"/>
  <c r="AH256" i="8"/>
  <c r="AK256" i="8" s="1"/>
  <c r="AI256" i="8"/>
  <c r="AP256" i="8" s="1"/>
  <c r="AR256" i="8" s="1"/>
  <c r="AJ256" i="8"/>
  <c r="AQ256" i="8" s="1"/>
  <c r="AS256" i="8" s="1"/>
  <c r="AL256" i="8"/>
  <c r="AM256" i="8"/>
  <c r="AN256" i="8"/>
  <c r="AG257" i="8"/>
  <c r="AH257" i="8"/>
  <c r="AI257" i="8"/>
  <c r="AP257" i="8" s="1"/>
  <c r="AR257" i="8" s="1"/>
  <c r="AJ257" i="8"/>
  <c r="AQ257" i="8" s="1"/>
  <c r="AS257" i="8" s="1"/>
  <c r="AK257" i="8"/>
  <c r="AL257" i="8"/>
  <c r="AG258" i="8"/>
  <c r="AH258" i="8"/>
  <c r="AI258" i="8" s="1"/>
  <c r="AP258" i="8" s="1"/>
  <c r="AR258" i="8" s="1"/>
  <c r="AM258" i="8"/>
  <c r="AN258" i="8"/>
  <c r="AG259" i="8"/>
  <c r="AH259" i="8"/>
  <c r="AJ259" i="8" s="1"/>
  <c r="AQ259" i="8" s="1"/>
  <c r="AS259" i="8" s="1"/>
  <c r="AI259" i="8"/>
  <c r="AP259" i="8" s="1"/>
  <c r="AR259" i="8" s="1"/>
  <c r="AK259" i="8"/>
  <c r="AL259" i="8"/>
  <c r="AM259" i="8"/>
  <c r="AN259" i="8"/>
  <c r="AG260" i="8"/>
  <c r="AH260" i="8"/>
  <c r="AI260" i="8" s="1"/>
  <c r="AP260" i="8" s="1"/>
  <c r="AR260" i="8" s="1"/>
  <c r="AL260" i="8"/>
  <c r="AM260" i="8"/>
  <c r="AN260" i="8"/>
  <c r="AG261" i="8"/>
  <c r="AH261" i="8"/>
  <c r="AI261" i="8"/>
  <c r="AP261" i="8" s="1"/>
  <c r="AR261" i="8" s="1"/>
  <c r="AJ261" i="8"/>
  <c r="AQ261" i="8" s="1"/>
  <c r="AS261" i="8" s="1"/>
  <c r="AK261" i="8"/>
  <c r="AL261" i="8"/>
  <c r="AM261" i="8"/>
  <c r="AN261" i="8"/>
  <c r="AG262" i="8"/>
  <c r="AH262" i="8"/>
  <c r="AI262" i="8" s="1"/>
  <c r="AP262" i="8" s="1"/>
  <c r="AR262" i="8" s="1"/>
  <c r="AG263" i="8"/>
  <c r="AH263" i="8"/>
  <c r="AJ263" i="8" s="1"/>
  <c r="AQ263" i="8" s="1"/>
  <c r="AS263" i="8" s="1"/>
  <c r="AI263" i="8"/>
  <c r="AP263" i="8" s="1"/>
  <c r="AR263" i="8" s="1"/>
  <c r="AK263" i="8"/>
  <c r="AL263" i="8"/>
  <c r="AM263" i="8"/>
  <c r="AG264" i="8"/>
  <c r="AH264" i="8"/>
  <c r="AI264" i="8" s="1"/>
  <c r="AP264" i="8" s="1"/>
  <c r="AR264" i="8" s="1"/>
  <c r="AJ264" i="8"/>
  <c r="AQ264" i="8" s="1"/>
  <c r="AS264" i="8" s="1"/>
  <c r="AK264" i="8"/>
  <c r="AL264" i="8"/>
  <c r="AM264" i="8"/>
  <c r="AN264" i="8"/>
  <c r="AG265" i="8"/>
  <c r="AH265" i="8"/>
  <c r="AM265" i="8" s="1"/>
  <c r="AI265" i="8"/>
  <c r="AP265" i="8" s="1"/>
  <c r="AR265" i="8" s="1"/>
  <c r="AJ265" i="8"/>
  <c r="AQ265" i="8" s="1"/>
  <c r="AS265" i="8" s="1"/>
  <c r="AK265" i="8"/>
  <c r="AL265" i="8"/>
  <c r="AG266" i="8"/>
  <c r="AH266" i="8"/>
  <c r="AI266" i="8"/>
  <c r="AP266" i="8" s="1"/>
  <c r="AR266" i="8" s="1"/>
  <c r="AJ266" i="8"/>
  <c r="AQ266" i="8" s="1"/>
  <c r="AS266" i="8" s="1"/>
  <c r="AK266" i="8"/>
  <c r="AL266" i="8"/>
  <c r="AM266" i="8"/>
  <c r="AN266" i="8"/>
  <c r="AG267" i="8"/>
  <c r="AH267" i="8"/>
  <c r="AI267" i="8"/>
  <c r="AP267" i="8" s="1"/>
  <c r="AR267" i="8" s="1"/>
  <c r="AJ267" i="8"/>
  <c r="AQ267" i="8" s="1"/>
  <c r="AS267" i="8" s="1"/>
  <c r="AG268" i="8"/>
  <c r="AH268" i="8"/>
  <c r="AJ268" i="8" s="1"/>
  <c r="AQ268" i="8" s="1"/>
  <c r="AS268" i="8" s="1"/>
  <c r="AG269" i="8"/>
  <c r="AH269" i="8"/>
  <c r="AI269" i="8" s="1"/>
  <c r="AP269" i="8" s="1"/>
  <c r="AR269" i="8" s="1"/>
  <c r="AJ269" i="8"/>
  <c r="AQ269" i="8" s="1"/>
  <c r="AS269" i="8" s="1"/>
  <c r="AK269" i="8"/>
  <c r="AL269" i="8"/>
  <c r="AM269" i="8"/>
  <c r="AN269" i="8"/>
  <c r="AG270" i="8"/>
  <c r="AH270" i="8"/>
  <c r="AI270" i="8" s="1"/>
  <c r="AP270" i="8" s="1"/>
  <c r="AR270" i="8" s="1"/>
  <c r="AG271" i="8"/>
  <c r="AH271" i="8"/>
  <c r="AI271" i="8"/>
  <c r="AP271" i="8" s="1"/>
  <c r="AR271" i="8" s="1"/>
  <c r="AJ271" i="8"/>
  <c r="AQ271" i="8" s="1"/>
  <c r="AS271" i="8" s="1"/>
  <c r="AK271" i="8"/>
  <c r="AL271" i="8"/>
  <c r="AM271" i="8"/>
  <c r="AN271" i="8"/>
  <c r="AG272" i="8"/>
  <c r="AH272" i="8"/>
  <c r="AG273" i="8"/>
  <c r="AH273" i="8"/>
  <c r="AJ273" i="8" s="1"/>
  <c r="AQ273" i="8" s="1"/>
  <c r="AS273" i="8" s="1"/>
  <c r="AK273" i="8"/>
  <c r="AL273" i="8"/>
  <c r="AM273" i="8"/>
  <c r="AN273" i="8"/>
  <c r="AG274" i="8"/>
  <c r="AH274" i="8"/>
  <c r="AI274" i="8" s="1"/>
  <c r="AP274" i="8" s="1"/>
  <c r="AR274" i="8" s="1"/>
  <c r="AJ274" i="8"/>
  <c r="AQ274" i="8" s="1"/>
  <c r="AS274" i="8" s="1"/>
  <c r="AK274" i="8"/>
  <c r="AL274" i="8"/>
  <c r="AM274" i="8"/>
  <c r="AN274" i="8"/>
  <c r="AG275" i="8"/>
  <c r="AH275" i="8"/>
  <c r="AI275" i="8" s="1"/>
  <c r="AP275" i="8" s="1"/>
  <c r="AR275" i="8" s="1"/>
  <c r="AJ275" i="8"/>
  <c r="AQ275" i="8" s="1"/>
  <c r="AS275" i="8" s="1"/>
  <c r="AK275" i="8"/>
  <c r="AL275" i="8"/>
  <c r="AM275" i="8"/>
  <c r="AN275" i="8"/>
  <c r="AG276" i="8"/>
  <c r="AH276" i="8"/>
  <c r="AI276" i="8"/>
  <c r="AP276" i="8" s="1"/>
  <c r="AR276" i="8" s="1"/>
  <c r="AJ276" i="8"/>
  <c r="AQ276" i="8" s="1"/>
  <c r="AS276" i="8" s="1"/>
  <c r="AK276" i="8"/>
  <c r="AL276" i="8"/>
  <c r="AM276" i="8"/>
  <c r="AN276" i="8"/>
  <c r="AG277" i="8"/>
  <c r="AH277" i="8"/>
  <c r="AI277" i="8" s="1"/>
  <c r="AP277" i="8" s="1"/>
  <c r="AR277" i="8" s="1"/>
  <c r="AJ277" i="8"/>
  <c r="AQ277" i="8" s="1"/>
  <c r="AS277" i="8" s="1"/>
  <c r="AG278" i="8"/>
  <c r="AH278" i="8"/>
  <c r="AJ278" i="8" s="1"/>
  <c r="AQ278" i="8" s="1"/>
  <c r="AS278" i="8" s="1"/>
  <c r="AI278" i="8"/>
  <c r="AP278" i="8" s="1"/>
  <c r="AR278" i="8" s="1"/>
  <c r="AK278" i="8"/>
  <c r="AL278" i="8"/>
  <c r="AM278" i="8"/>
  <c r="AN278" i="8"/>
  <c r="AG279" i="8"/>
  <c r="AH279" i="8"/>
  <c r="AI279" i="8" s="1"/>
  <c r="AP279" i="8" s="1"/>
  <c r="AR279" i="8" s="1"/>
  <c r="AJ279" i="8"/>
  <c r="AQ279" i="8" s="1"/>
  <c r="AS279" i="8" s="1"/>
  <c r="AK279" i="8"/>
  <c r="AL279" i="8"/>
  <c r="AM279" i="8"/>
  <c r="AN279" i="8"/>
  <c r="AG280" i="8"/>
  <c r="AH280" i="8"/>
  <c r="AN280" i="8" s="1"/>
  <c r="AI280" i="8"/>
  <c r="AP280" i="8" s="1"/>
  <c r="AR280" i="8" s="1"/>
  <c r="AJ280" i="8"/>
  <c r="AQ280" i="8" s="1"/>
  <c r="AS280" i="8" s="1"/>
  <c r="AK280" i="8"/>
  <c r="AL280" i="8"/>
  <c r="AM280" i="8"/>
  <c r="AG281" i="8"/>
  <c r="AH281" i="8"/>
  <c r="AI281" i="8"/>
  <c r="AP281" i="8" s="1"/>
  <c r="AR281" i="8" s="1"/>
  <c r="AJ281" i="8"/>
  <c r="AQ281" i="8" s="1"/>
  <c r="AS281" i="8" s="1"/>
  <c r="AK281" i="8"/>
  <c r="AL281" i="8"/>
  <c r="AM281" i="8"/>
  <c r="AN281" i="8"/>
  <c r="AG282" i="8"/>
  <c r="AH282" i="8"/>
  <c r="AI282" i="8"/>
  <c r="AP282" i="8" s="1"/>
  <c r="AR282" i="8" s="1"/>
  <c r="AJ282" i="8"/>
  <c r="AQ282" i="8" s="1"/>
  <c r="AS282" i="8" s="1"/>
  <c r="AG283" i="8"/>
  <c r="AH283" i="8"/>
  <c r="AJ283" i="8" s="1"/>
  <c r="AQ283" i="8" s="1"/>
  <c r="AS283" i="8" s="1"/>
  <c r="AM283" i="8"/>
  <c r="AN283" i="8"/>
  <c r="AG284" i="8"/>
  <c r="AH284" i="8"/>
  <c r="AI284" i="8" s="1"/>
  <c r="AP284" i="8" s="1"/>
  <c r="AR284" i="8" s="1"/>
  <c r="AJ284" i="8"/>
  <c r="AQ284" i="8" s="1"/>
  <c r="AS284" i="8" s="1"/>
  <c r="AK284" i="8"/>
  <c r="AL284" i="8"/>
  <c r="AM284" i="8"/>
  <c r="AN284" i="8"/>
  <c r="AG285" i="8"/>
  <c r="AH285" i="8"/>
  <c r="AI285" i="8" s="1"/>
  <c r="AP285" i="8" s="1"/>
  <c r="AR285" i="8" s="1"/>
  <c r="AL285" i="8"/>
  <c r="AM285" i="8"/>
  <c r="AN285" i="8"/>
  <c r="AG286" i="8"/>
  <c r="AH286" i="8"/>
  <c r="AI286" i="8"/>
  <c r="AP286" i="8" s="1"/>
  <c r="AR286" i="8" s="1"/>
  <c r="AJ286" i="8"/>
  <c r="AQ286" i="8" s="1"/>
  <c r="AS286" i="8" s="1"/>
  <c r="AK286" i="8"/>
  <c r="AL286" i="8"/>
  <c r="AM286" i="8"/>
  <c r="AN286" i="8"/>
  <c r="AG287" i="8"/>
  <c r="AH287" i="8"/>
  <c r="AI287" i="8" s="1"/>
  <c r="AP287" i="8" s="1"/>
  <c r="AR287" i="8" s="1"/>
  <c r="AG288" i="8"/>
  <c r="AH288" i="8"/>
  <c r="AJ288" i="8" s="1"/>
  <c r="AQ288" i="8" s="1"/>
  <c r="AS288" i="8" s="1"/>
  <c r="AI288" i="8"/>
  <c r="AP288" i="8" s="1"/>
  <c r="AR288" i="8" s="1"/>
  <c r="AK288" i="8"/>
  <c r="AL288" i="8"/>
  <c r="AM288" i="8"/>
  <c r="AG289" i="8"/>
  <c r="AH289" i="8"/>
  <c r="AI289" i="8" s="1"/>
  <c r="AP289" i="8" s="1"/>
  <c r="AR289" i="8" s="1"/>
  <c r="AJ289" i="8"/>
  <c r="AQ289" i="8" s="1"/>
  <c r="AS289" i="8" s="1"/>
  <c r="AK289" i="8"/>
  <c r="AL289" i="8"/>
  <c r="AM289" i="8"/>
  <c r="AN289" i="8"/>
  <c r="AG290" i="8"/>
  <c r="AH290" i="8"/>
  <c r="AM290" i="8" s="1"/>
  <c r="AI290" i="8"/>
  <c r="AP290" i="8" s="1"/>
  <c r="AR290" i="8" s="1"/>
  <c r="AJ290" i="8"/>
  <c r="AQ290" i="8" s="1"/>
  <c r="AS290" i="8" s="1"/>
  <c r="AK290" i="8"/>
  <c r="AL290" i="8"/>
  <c r="AG291" i="8"/>
  <c r="AH291" i="8"/>
  <c r="AI291" i="8"/>
  <c r="AP291" i="8" s="1"/>
  <c r="AR291" i="8" s="1"/>
  <c r="AJ291" i="8"/>
  <c r="AQ291" i="8" s="1"/>
  <c r="AS291" i="8" s="1"/>
  <c r="AK291" i="8"/>
  <c r="AL291" i="8"/>
  <c r="AM291" i="8"/>
  <c r="AN291" i="8"/>
  <c r="AG292" i="8"/>
  <c r="AH292" i="8"/>
  <c r="AI292" i="8"/>
  <c r="AP292" i="8" s="1"/>
  <c r="AR292" i="8" s="1"/>
  <c r="AJ292" i="8"/>
  <c r="AQ292" i="8" s="1"/>
  <c r="AS292" i="8" s="1"/>
  <c r="AG293" i="8"/>
  <c r="AH293" i="8"/>
  <c r="AJ293" i="8" s="1"/>
  <c r="AQ293" i="8" s="1"/>
  <c r="AS293" i="8" s="1"/>
  <c r="AG294" i="8"/>
  <c r="AH294" i="8"/>
  <c r="AI294" i="8" s="1"/>
  <c r="AP294" i="8" s="1"/>
  <c r="AR294" i="8" s="1"/>
  <c r="AJ294" i="8"/>
  <c r="AQ294" i="8" s="1"/>
  <c r="AS294" i="8" s="1"/>
  <c r="AK294" i="8"/>
  <c r="AL294" i="8"/>
  <c r="AM294" i="8"/>
  <c r="AN294" i="8"/>
  <c r="AG295" i="8"/>
  <c r="AH295" i="8"/>
  <c r="AI295" i="8" s="1"/>
  <c r="AP295" i="8" s="1"/>
  <c r="AR295" i="8" s="1"/>
  <c r="AG296" i="8"/>
  <c r="AH296" i="8"/>
  <c r="AI296" i="8"/>
  <c r="AP296" i="8" s="1"/>
  <c r="AR296" i="8" s="1"/>
  <c r="AJ296" i="8"/>
  <c r="AQ296" i="8" s="1"/>
  <c r="AS296" i="8" s="1"/>
  <c r="AK296" i="8"/>
  <c r="AL296" i="8"/>
  <c r="AM296" i="8"/>
  <c r="AN296" i="8"/>
  <c r="AG297" i="8"/>
  <c r="AH297" i="8"/>
  <c r="AG298" i="8"/>
  <c r="AH298" i="8"/>
  <c r="AJ298" i="8" s="1"/>
  <c r="AQ298" i="8" s="1"/>
  <c r="AS298" i="8" s="1"/>
  <c r="AI298" i="8"/>
  <c r="AP298" i="8" s="1"/>
  <c r="AR298" i="8" s="1"/>
  <c r="AK298" i="8"/>
  <c r="AL298" i="8"/>
  <c r="AM298" i="8"/>
  <c r="AN298" i="8"/>
  <c r="AG299" i="8"/>
  <c r="AH299" i="8"/>
  <c r="AI299" i="8" s="1"/>
  <c r="AP299" i="8" s="1"/>
  <c r="AR299" i="8" s="1"/>
  <c r="AJ299" i="8"/>
  <c r="AQ299" i="8" s="1"/>
  <c r="AS299" i="8" s="1"/>
  <c r="AK299" i="8"/>
  <c r="AL299" i="8"/>
  <c r="AM299" i="8"/>
  <c r="AN299" i="8"/>
  <c r="AG300" i="8"/>
  <c r="AH300" i="8"/>
  <c r="AI300" i="8"/>
  <c r="AP300" i="8" s="1"/>
  <c r="AR300" i="8" s="1"/>
  <c r="AJ300" i="8"/>
  <c r="AQ300" i="8" s="1"/>
  <c r="AS300" i="8" s="1"/>
  <c r="AK300" i="8"/>
  <c r="AL300" i="8"/>
  <c r="AM300" i="8"/>
  <c r="AN300" i="8"/>
  <c r="AG301" i="8"/>
  <c r="AH301" i="8"/>
  <c r="AI301" i="8"/>
  <c r="AP301" i="8" s="1"/>
  <c r="AR301" i="8" s="1"/>
  <c r="AJ301" i="8"/>
  <c r="AQ301" i="8" s="1"/>
  <c r="AS301" i="8" s="1"/>
  <c r="AK301" i="8"/>
  <c r="AL301" i="8"/>
  <c r="AM301" i="8"/>
  <c r="AN301" i="8"/>
  <c r="AG302" i="8"/>
  <c r="AH302" i="8"/>
  <c r="AI302" i="8"/>
  <c r="AP302" i="8" s="1"/>
  <c r="AR302" i="8" s="1"/>
  <c r="AJ302" i="8"/>
  <c r="AQ302" i="8" s="1"/>
  <c r="AS302" i="8" s="1"/>
  <c r="AG303" i="8"/>
  <c r="AH303" i="8"/>
  <c r="AJ303" i="8" s="1"/>
  <c r="AQ303" i="8" s="1"/>
  <c r="AS303" i="8" s="1"/>
  <c r="AI303" i="8"/>
  <c r="AP303" i="8" s="1"/>
  <c r="AR303" i="8" s="1"/>
  <c r="AK303" i="8"/>
  <c r="AL303" i="8"/>
  <c r="AM303" i="8"/>
  <c r="AN303" i="8"/>
  <c r="AG304" i="8"/>
  <c r="AH304" i="8"/>
  <c r="AI304" i="8" s="1"/>
  <c r="AP304" i="8" s="1"/>
  <c r="AR304" i="8" s="1"/>
  <c r="AJ304" i="8"/>
  <c r="AQ304" i="8" s="1"/>
  <c r="AS304" i="8" s="1"/>
  <c r="AK304" i="8"/>
  <c r="AL304" i="8"/>
  <c r="AM304" i="8"/>
  <c r="AN304" i="8"/>
  <c r="AG305" i="8"/>
  <c r="AH305" i="8"/>
  <c r="AN305" i="8" s="1"/>
  <c r="AI305" i="8"/>
  <c r="AP305" i="8" s="1"/>
  <c r="AR305" i="8" s="1"/>
  <c r="AJ305" i="8"/>
  <c r="AQ305" i="8" s="1"/>
  <c r="AS305" i="8" s="1"/>
  <c r="AK305" i="8"/>
  <c r="AL305" i="8"/>
  <c r="AM305" i="8"/>
  <c r="AG306" i="8"/>
  <c r="AH306" i="8"/>
  <c r="AI306" i="8"/>
  <c r="AP306" i="8" s="1"/>
  <c r="AR306" i="8" s="1"/>
  <c r="AJ306" i="8"/>
  <c r="AQ306" i="8" s="1"/>
  <c r="AS306" i="8" s="1"/>
  <c r="AK306" i="8"/>
  <c r="AL306" i="8"/>
  <c r="AM306" i="8"/>
  <c r="AN306" i="8"/>
  <c r="AG307" i="8"/>
  <c r="AH307" i="8"/>
  <c r="AI307" i="8"/>
  <c r="AP307" i="8" s="1"/>
  <c r="AR307" i="8" s="1"/>
  <c r="AJ307" i="8"/>
  <c r="AQ307" i="8" s="1"/>
  <c r="AS307" i="8" s="1"/>
  <c r="AG308" i="8"/>
  <c r="AH308" i="8"/>
  <c r="AJ308" i="8" s="1"/>
  <c r="AQ308" i="8" s="1"/>
  <c r="AS308" i="8" s="1"/>
  <c r="AM308" i="8"/>
  <c r="AN308" i="8"/>
  <c r="AG309" i="8"/>
  <c r="AH309" i="8"/>
  <c r="AI309" i="8" s="1"/>
  <c r="AP309" i="8" s="1"/>
  <c r="AR309" i="8" s="1"/>
  <c r="AJ309" i="8"/>
  <c r="AQ309" i="8" s="1"/>
  <c r="AS309" i="8" s="1"/>
  <c r="AK309" i="8"/>
  <c r="AL309" i="8"/>
  <c r="AM309" i="8"/>
  <c r="AN309" i="8"/>
  <c r="AG310" i="8"/>
  <c r="AH310" i="8"/>
  <c r="AI310" i="8" s="1"/>
  <c r="AP310" i="8" s="1"/>
  <c r="AR310" i="8" s="1"/>
  <c r="AL310" i="8"/>
  <c r="AM310" i="8"/>
  <c r="AN310" i="8"/>
  <c r="AK267" i="8" l="1"/>
  <c r="AL267" i="8"/>
  <c r="AM267" i="8"/>
  <c r="AN267" i="8"/>
  <c r="AL222" i="8"/>
  <c r="AM222" i="8"/>
  <c r="AN222" i="8"/>
  <c r="AI222" i="8"/>
  <c r="AP222" i="8" s="1"/>
  <c r="AR222" i="8" s="1"/>
  <c r="AJ222" i="8"/>
  <c r="AQ222" i="8" s="1"/>
  <c r="AS222" i="8" s="1"/>
  <c r="AJ94" i="8"/>
  <c r="AQ94" i="8" s="1"/>
  <c r="AS94" i="8" s="1"/>
  <c r="AK94" i="8"/>
  <c r="AL94" i="8"/>
  <c r="AM94" i="8"/>
  <c r="AK310" i="8"/>
  <c r="AL308" i="8"/>
  <c r="AK285" i="8"/>
  <c r="AL283" i="8"/>
  <c r="AK260" i="8"/>
  <c r="AL258" i="8"/>
  <c r="AJ253" i="8"/>
  <c r="AQ253" i="8" s="1"/>
  <c r="AS253" i="8" s="1"/>
  <c r="AN169" i="8"/>
  <c r="AM129" i="8"/>
  <c r="AK86" i="8"/>
  <c r="AJ310" i="8"/>
  <c r="AQ310" i="8" s="1"/>
  <c r="AS310" i="8" s="1"/>
  <c r="AK308" i="8"/>
  <c r="AJ287" i="8"/>
  <c r="AQ287" i="8" s="1"/>
  <c r="AS287" i="8" s="1"/>
  <c r="AJ285" i="8"/>
  <c r="AQ285" i="8" s="1"/>
  <c r="AS285" i="8" s="1"/>
  <c r="AK283" i="8"/>
  <c r="AJ262" i="8"/>
  <c r="AQ262" i="8" s="1"/>
  <c r="AS262" i="8" s="1"/>
  <c r="AJ260" i="8"/>
  <c r="AQ260" i="8" s="1"/>
  <c r="AS260" i="8" s="1"/>
  <c r="AK258" i="8"/>
  <c r="AL197" i="8"/>
  <c r="AM197" i="8"/>
  <c r="AN197" i="8"/>
  <c r="AM169" i="8"/>
  <c r="AK158" i="8"/>
  <c r="AM158" i="8"/>
  <c r="AN158" i="8"/>
  <c r="AL158" i="8"/>
  <c r="AL129" i="8"/>
  <c r="AJ86" i="8"/>
  <c r="AQ86" i="8" s="1"/>
  <c r="AS86" i="8" s="1"/>
  <c r="AK272" i="8"/>
  <c r="AL272" i="8"/>
  <c r="AM272" i="8"/>
  <c r="AN272" i="8"/>
  <c r="AK292" i="8"/>
  <c r="AL292" i="8"/>
  <c r="AM292" i="8"/>
  <c r="AN292" i="8"/>
  <c r="AI308" i="8"/>
  <c r="AP308" i="8" s="1"/>
  <c r="AR308" i="8" s="1"/>
  <c r="AI283" i="8"/>
  <c r="AP283" i="8" s="1"/>
  <c r="AR283" i="8" s="1"/>
  <c r="AJ258" i="8"/>
  <c r="AQ258" i="8" s="1"/>
  <c r="AS258" i="8" s="1"/>
  <c r="AL253" i="8"/>
  <c r="AM253" i="8"/>
  <c r="AN253" i="8"/>
  <c r="AK129" i="8"/>
  <c r="AI86" i="8"/>
  <c r="AP86" i="8" s="1"/>
  <c r="AR86" i="8" s="1"/>
  <c r="AK287" i="8"/>
  <c r="AL287" i="8"/>
  <c r="AM287" i="8"/>
  <c r="AN287" i="8"/>
  <c r="AK262" i="8"/>
  <c r="AL262" i="8"/>
  <c r="AM262" i="8"/>
  <c r="AN262" i="8"/>
  <c r="AJ169" i="8"/>
  <c r="AQ169" i="8" s="1"/>
  <c r="AS169" i="8" s="1"/>
  <c r="AK169" i="8"/>
  <c r="AL169" i="8"/>
  <c r="AJ129" i="8"/>
  <c r="AQ129" i="8" s="1"/>
  <c r="AS129" i="8" s="1"/>
  <c r="AJ89" i="8"/>
  <c r="AQ89" i="8" s="1"/>
  <c r="AS89" i="8" s="1"/>
  <c r="AK89" i="8"/>
  <c r="AL89" i="8"/>
  <c r="AM89" i="8"/>
  <c r="AN89" i="8"/>
  <c r="AI60" i="8"/>
  <c r="AP60" i="8" s="1"/>
  <c r="AR60" i="8" s="1"/>
  <c r="AJ60" i="8"/>
  <c r="AQ60" i="8" s="1"/>
  <c r="AS60" i="8" s="1"/>
  <c r="AL60" i="8"/>
  <c r="AM60" i="8"/>
  <c r="AN60" i="8"/>
  <c r="AI249" i="8"/>
  <c r="AP249" i="8" s="1"/>
  <c r="AR249" i="8" s="1"/>
  <c r="AJ249" i="8"/>
  <c r="AQ249" i="8" s="1"/>
  <c r="AS249" i="8" s="1"/>
  <c r="AL249" i="8"/>
  <c r="AM249" i="8"/>
  <c r="AN249" i="8"/>
  <c r="AI226" i="8"/>
  <c r="AP226" i="8" s="1"/>
  <c r="AR226" i="8" s="1"/>
  <c r="AJ226" i="8"/>
  <c r="AQ226" i="8" s="1"/>
  <c r="AS226" i="8" s="1"/>
  <c r="AK307" i="8"/>
  <c r="AL307" i="8"/>
  <c r="AN307" i="8"/>
  <c r="AM307" i="8"/>
  <c r="AK282" i="8"/>
  <c r="AL282" i="8"/>
  <c r="AM282" i="8"/>
  <c r="AN282" i="8"/>
  <c r="AJ255" i="8"/>
  <c r="AQ255" i="8" s="1"/>
  <c r="AS255" i="8" s="1"/>
  <c r="AK255" i="8"/>
  <c r="AL255" i="8"/>
  <c r="AM255" i="8"/>
  <c r="AN255" i="8"/>
  <c r="AI150" i="8"/>
  <c r="AP150" i="8" s="1"/>
  <c r="AR150" i="8" s="1"/>
  <c r="AJ150" i="8"/>
  <c r="AQ150" i="8" s="1"/>
  <c r="AS150" i="8" s="1"/>
  <c r="AK150" i="8"/>
  <c r="AL150" i="8"/>
  <c r="AM150" i="8"/>
  <c r="AJ119" i="8"/>
  <c r="AQ119" i="8" s="1"/>
  <c r="AS119" i="8" s="1"/>
  <c r="AK119" i="8"/>
  <c r="AL119" i="8"/>
  <c r="AM119" i="8"/>
  <c r="AN119" i="8"/>
  <c r="AM102" i="8"/>
  <c r="AN102" i="8"/>
  <c r="AL102" i="8"/>
  <c r="AK63" i="8"/>
  <c r="AM63" i="8"/>
  <c r="AN63" i="8"/>
  <c r="AI63" i="8"/>
  <c r="AP63" i="8" s="1"/>
  <c r="AR63" i="8" s="1"/>
  <c r="AJ63" i="8"/>
  <c r="AQ63" i="8" s="1"/>
  <c r="AS63" i="8" s="1"/>
  <c r="AL63" i="8"/>
  <c r="AI193" i="8"/>
  <c r="AP193" i="8" s="1"/>
  <c r="AR193" i="8" s="1"/>
  <c r="AJ193" i="8"/>
  <c r="AQ193" i="8" s="1"/>
  <c r="AS193" i="8" s="1"/>
  <c r="AM193" i="8"/>
  <c r="AN193" i="8"/>
  <c r="AJ164" i="8"/>
  <c r="AQ164" i="8" s="1"/>
  <c r="AS164" i="8" s="1"/>
  <c r="AK164" i="8"/>
  <c r="AL164" i="8"/>
  <c r="AM164" i="8"/>
  <c r="AN164" i="8"/>
  <c r="AJ84" i="8"/>
  <c r="AQ84" i="8" s="1"/>
  <c r="AS84" i="8" s="1"/>
  <c r="AK84" i="8"/>
  <c r="AL84" i="8"/>
  <c r="AM84" i="8"/>
  <c r="AN84" i="8"/>
  <c r="AN270" i="8"/>
  <c r="AL218" i="8"/>
  <c r="AM218" i="8"/>
  <c r="AN218" i="8"/>
  <c r="AM295" i="8"/>
  <c r="AN293" i="8"/>
  <c r="AI273" i="8"/>
  <c r="AP273" i="8" s="1"/>
  <c r="AR273" i="8" s="1"/>
  <c r="AM270" i="8"/>
  <c r="AN268" i="8"/>
  <c r="AN205" i="8"/>
  <c r="AI171" i="8"/>
  <c r="AP171" i="8" s="1"/>
  <c r="AR171" i="8" s="1"/>
  <c r="AJ171" i="8"/>
  <c r="AQ171" i="8" s="1"/>
  <c r="AS171" i="8" s="1"/>
  <c r="AK171" i="8"/>
  <c r="AK153" i="8"/>
  <c r="AM153" i="8"/>
  <c r="AN153" i="8"/>
  <c r="AI80" i="8"/>
  <c r="AP80" i="8" s="1"/>
  <c r="AR80" i="8" s="1"/>
  <c r="AJ80" i="8"/>
  <c r="AQ80" i="8" s="1"/>
  <c r="AS80" i="8" s="1"/>
  <c r="AK80" i="8"/>
  <c r="AL80" i="8"/>
  <c r="AM80" i="8"/>
  <c r="AN80" i="8"/>
  <c r="AJ241" i="8"/>
  <c r="AQ241" i="8" s="1"/>
  <c r="AS241" i="8" s="1"/>
  <c r="AK241" i="8"/>
  <c r="AL241" i="8"/>
  <c r="AM241" i="8"/>
  <c r="AN241" i="8"/>
  <c r="AI105" i="8"/>
  <c r="AP105" i="8" s="1"/>
  <c r="AR105" i="8" s="1"/>
  <c r="AJ105" i="8"/>
  <c r="AQ105" i="8" s="1"/>
  <c r="AS105" i="8" s="1"/>
  <c r="AK105" i="8"/>
  <c r="AL105" i="8"/>
  <c r="AM105" i="8"/>
  <c r="AN105" i="8"/>
  <c r="AK302" i="8"/>
  <c r="AL302" i="8"/>
  <c r="AM302" i="8"/>
  <c r="AN302" i="8"/>
  <c r="AL270" i="8"/>
  <c r="AM268" i="8"/>
  <c r="AL212" i="8"/>
  <c r="AM212" i="8"/>
  <c r="AN212" i="8"/>
  <c r="AI212" i="8"/>
  <c r="AP212" i="8" s="1"/>
  <c r="AR212" i="8" s="1"/>
  <c r="AJ212" i="8"/>
  <c r="AQ212" i="8" s="1"/>
  <c r="AS212" i="8" s="1"/>
  <c r="AK212" i="8"/>
  <c r="AM205" i="8"/>
  <c r="AL183" i="8"/>
  <c r="AM183" i="8"/>
  <c r="AN183" i="8"/>
  <c r="AI183" i="8"/>
  <c r="AP183" i="8" s="1"/>
  <c r="AR183" i="8" s="1"/>
  <c r="AJ183" i="8"/>
  <c r="AQ183" i="8" s="1"/>
  <c r="AS183" i="8" s="1"/>
  <c r="AK183" i="8"/>
  <c r="AL156" i="8"/>
  <c r="AM156" i="8"/>
  <c r="AN156" i="8"/>
  <c r="AI156" i="8"/>
  <c r="AP156" i="8" s="1"/>
  <c r="AR156" i="8" s="1"/>
  <c r="AJ156" i="8"/>
  <c r="AQ156" i="8" s="1"/>
  <c r="AS156" i="8" s="1"/>
  <c r="AK156" i="8"/>
  <c r="AM77" i="8"/>
  <c r="AN77" i="8"/>
  <c r="AJ220" i="8"/>
  <c r="AQ220" i="8" s="1"/>
  <c r="AS220" i="8" s="1"/>
  <c r="AK220" i="8"/>
  <c r="AN220" i="8"/>
  <c r="AN295" i="8"/>
  <c r="AM293" i="8"/>
  <c r="AK295" i="8"/>
  <c r="AK270" i="8"/>
  <c r="AL268" i="8"/>
  <c r="AN234" i="8"/>
  <c r="AL205" i="8"/>
  <c r="AJ167" i="8"/>
  <c r="AQ167" i="8" s="1"/>
  <c r="AS167" i="8" s="1"/>
  <c r="AK167" i="8"/>
  <c r="AL167" i="8"/>
  <c r="AI167" i="8"/>
  <c r="AP167" i="8" s="1"/>
  <c r="AR167" i="8" s="1"/>
  <c r="AM167" i="8"/>
  <c r="AN167" i="8"/>
  <c r="AK138" i="8"/>
  <c r="AM138" i="8"/>
  <c r="AN138" i="8"/>
  <c r="AK108" i="8"/>
  <c r="AM108" i="8"/>
  <c r="AN108" i="8"/>
  <c r="AL108" i="8"/>
  <c r="AK297" i="8"/>
  <c r="AL297" i="8"/>
  <c r="AM297" i="8"/>
  <c r="AN297" i="8"/>
  <c r="AK195" i="8"/>
  <c r="AL195" i="8"/>
  <c r="AM195" i="8"/>
  <c r="AN195" i="8"/>
  <c r="AI244" i="8"/>
  <c r="AP244" i="8" s="1"/>
  <c r="AR244" i="8" s="1"/>
  <c r="AJ244" i="8"/>
  <c r="AQ244" i="8" s="1"/>
  <c r="AS244" i="8" s="1"/>
  <c r="AL244" i="8"/>
  <c r="AI121" i="8"/>
  <c r="AP121" i="8" s="1"/>
  <c r="AR121" i="8" s="1"/>
  <c r="AJ121" i="8"/>
  <c r="AQ121" i="8" s="1"/>
  <c r="AS121" i="8" s="1"/>
  <c r="AK121" i="8"/>
  <c r="AL121" i="8"/>
  <c r="AK159" i="8"/>
  <c r="AL159" i="8"/>
  <c r="AM159" i="8"/>
  <c r="AN159" i="8"/>
  <c r="AJ92" i="8"/>
  <c r="AQ92" i="8" s="1"/>
  <c r="AS92" i="8" s="1"/>
  <c r="AK92" i="8"/>
  <c r="AL92" i="8"/>
  <c r="AM92" i="8"/>
  <c r="AI92" i="8"/>
  <c r="AP92" i="8" s="1"/>
  <c r="AR92" i="8" s="1"/>
  <c r="AN92" i="8"/>
  <c r="AK277" i="8"/>
  <c r="AL277" i="8"/>
  <c r="AM277" i="8"/>
  <c r="AN277" i="8"/>
  <c r="AL293" i="8"/>
  <c r="AJ297" i="8"/>
  <c r="AQ297" i="8" s="1"/>
  <c r="AS297" i="8" s="1"/>
  <c r="AJ295" i="8"/>
  <c r="AQ295" i="8" s="1"/>
  <c r="AS295" i="8" s="1"/>
  <c r="AK293" i="8"/>
  <c r="AN290" i="8"/>
  <c r="AJ272" i="8"/>
  <c r="AQ272" i="8" s="1"/>
  <c r="AS272" i="8" s="1"/>
  <c r="AJ270" i="8"/>
  <c r="AQ270" i="8" s="1"/>
  <c r="AS270" i="8" s="1"/>
  <c r="AK268" i="8"/>
  <c r="AN265" i="8"/>
  <c r="AN244" i="8"/>
  <c r="AM220" i="8"/>
  <c r="AK205" i="8"/>
  <c r="AJ195" i="8"/>
  <c r="AQ195" i="8" s="1"/>
  <c r="AS195" i="8" s="1"/>
  <c r="AJ190" i="8"/>
  <c r="AQ190" i="8" s="1"/>
  <c r="AS190" i="8" s="1"/>
  <c r="AK190" i="8"/>
  <c r="AK83" i="8"/>
  <c r="AM83" i="8"/>
  <c r="AN83" i="8"/>
  <c r="AL83" i="8"/>
  <c r="AI234" i="8"/>
  <c r="AP234" i="8" s="1"/>
  <c r="AR234" i="8" s="1"/>
  <c r="AJ234" i="8"/>
  <c r="AQ234" i="8" s="1"/>
  <c r="AS234" i="8" s="1"/>
  <c r="AK234" i="8"/>
  <c r="AM247" i="8"/>
  <c r="AN247" i="8"/>
  <c r="AJ247" i="8"/>
  <c r="AQ247" i="8" s="1"/>
  <c r="AS247" i="8" s="1"/>
  <c r="AK247" i="8"/>
  <c r="AL247" i="8"/>
  <c r="AI185" i="8"/>
  <c r="AP185" i="8" s="1"/>
  <c r="AR185" i="8" s="1"/>
  <c r="AJ185" i="8"/>
  <c r="AQ185" i="8" s="1"/>
  <c r="AS185" i="8" s="1"/>
  <c r="AK185" i="8"/>
  <c r="AL185" i="8"/>
  <c r="AM185" i="8"/>
  <c r="AN185" i="8"/>
  <c r="AJ245" i="8"/>
  <c r="AQ245" i="8" s="1"/>
  <c r="AS245" i="8" s="1"/>
  <c r="AK245" i="8"/>
  <c r="AL245" i="8"/>
  <c r="AM245" i="8"/>
  <c r="AN245" i="8"/>
  <c r="AL295" i="8"/>
  <c r="AI297" i="8"/>
  <c r="AP297" i="8" s="1"/>
  <c r="AR297" i="8" s="1"/>
  <c r="AI293" i="8"/>
  <c r="AP293" i="8" s="1"/>
  <c r="AR293" i="8" s="1"/>
  <c r="AN288" i="8"/>
  <c r="AI272" i="8"/>
  <c r="AP272" i="8" s="1"/>
  <c r="AR272" i="8" s="1"/>
  <c r="AI268" i="8"/>
  <c r="AP268" i="8" s="1"/>
  <c r="AR268" i="8" s="1"/>
  <c r="AN263" i="8"/>
  <c r="AL251" i="8"/>
  <c r="AM251" i="8"/>
  <c r="AN251" i="8"/>
  <c r="AM244" i="8"/>
  <c r="AI241" i="8"/>
  <c r="AP241" i="8" s="1"/>
  <c r="AR241" i="8" s="1"/>
  <c r="AL234" i="8"/>
  <c r="AL220" i="8"/>
  <c r="AI195" i="8"/>
  <c r="AP195" i="8" s="1"/>
  <c r="AR195" i="8" s="1"/>
  <c r="AL192" i="8"/>
  <c r="AM192" i="8"/>
  <c r="AN192" i="8"/>
  <c r="AI192" i="8"/>
  <c r="AP192" i="8" s="1"/>
  <c r="AR192" i="8" s="1"/>
  <c r="AJ192" i="8"/>
  <c r="AQ192" i="8" s="1"/>
  <c r="AS192" i="8" s="1"/>
  <c r="AM152" i="8"/>
  <c r="AN152" i="8"/>
  <c r="AI152" i="8"/>
  <c r="AP152" i="8" s="1"/>
  <c r="AR152" i="8" s="1"/>
  <c r="AJ152" i="8"/>
  <c r="AQ152" i="8" s="1"/>
  <c r="AS152" i="8" s="1"/>
  <c r="AM127" i="8"/>
  <c r="AN127" i="8"/>
  <c r="AI127" i="8"/>
  <c r="AP127" i="8" s="1"/>
  <c r="AR127" i="8" s="1"/>
  <c r="AJ127" i="8"/>
  <c r="AQ127" i="8" s="1"/>
  <c r="AS127" i="8" s="1"/>
  <c r="AK127" i="8"/>
  <c r="AL127" i="8"/>
  <c r="AN121" i="8"/>
  <c r="AK111" i="8"/>
  <c r="AL111" i="8"/>
  <c r="AM111" i="8"/>
  <c r="AN111" i="8"/>
  <c r="AL207" i="8"/>
  <c r="AM207" i="8"/>
  <c r="AN207" i="8"/>
  <c r="AL182" i="8"/>
  <c r="AM182" i="8"/>
  <c r="AN182" i="8"/>
  <c r="AI155" i="8"/>
  <c r="AP155" i="8" s="1"/>
  <c r="AR155" i="8" s="1"/>
  <c r="AJ155" i="8"/>
  <c r="AQ155" i="8" s="1"/>
  <c r="AS155" i="8" s="1"/>
  <c r="AK155" i="8"/>
  <c r="AL155" i="8"/>
  <c r="AM155" i="8"/>
  <c r="AI140" i="8"/>
  <c r="AP140" i="8" s="1"/>
  <c r="AR140" i="8" s="1"/>
  <c r="AJ140" i="8"/>
  <c r="AQ140" i="8" s="1"/>
  <c r="AS140" i="8" s="1"/>
  <c r="AK140" i="8"/>
  <c r="AL140" i="8"/>
  <c r="AM140" i="8"/>
  <c r="AK107" i="8"/>
  <c r="AI96" i="8"/>
  <c r="AP96" i="8" s="1"/>
  <c r="AR96" i="8" s="1"/>
  <c r="AJ96" i="8"/>
  <c r="AQ96" i="8" s="1"/>
  <c r="AS96" i="8" s="1"/>
  <c r="AK96" i="8"/>
  <c r="AL96" i="8"/>
  <c r="AI65" i="8"/>
  <c r="AP65" i="8" s="1"/>
  <c r="AR65" i="8" s="1"/>
  <c r="AJ65" i="8"/>
  <c r="AQ65" i="8" s="1"/>
  <c r="AS65" i="8" s="1"/>
  <c r="AK65" i="8"/>
  <c r="AK248" i="8"/>
  <c r="AL232" i="8"/>
  <c r="AM232" i="8"/>
  <c r="AN232" i="8"/>
  <c r="AK173" i="8"/>
  <c r="AM173" i="8"/>
  <c r="AN173" i="8"/>
  <c r="AI173" i="8"/>
  <c r="AP173" i="8" s="1"/>
  <c r="AR173" i="8" s="1"/>
  <c r="AJ173" i="8"/>
  <c r="AQ173" i="8" s="1"/>
  <c r="AS173" i="8" s="1"/>
  <c r="AL173" i="8"/>
  <c r="AK137" i="8"/>
  <c r="AL137" i="8"/>
  <c r="AM137" i="8"/>
  <c r="AN137" i="8"/>
  <c r="AK123" i="8"/>
  <c r="AM123" i="8"/>
  <c r="AN123" i="8"/>
  <c r="AI123" i="8"/>
  <c r="AP123" i="8" s="1"/>
  <c r="AR123" i="8" s="1"/>
  <c r="AJ123" i="8"/>
  <c r="AQ123" i="8" s="1"/>
  <c r="AS123" i="8" s="1"/>
  <c r="AL123" i="8"/>
  <c r="AJ107" i="8"/>
  <c r="AQ107" i="8" s="1"/>
  <c r="AS107" i="8" s="1"/>
  <c r="AM82" i="8"/>
  <c r="AK79" i="8"/>
  <c r="AM59" i="8"/>
  <c r="AN59" i="8"/>
  <c r="AL217" i="8"/>
  <c r="AM217" i="8"/>
  <c r="AN217" i="8"/>
  <c r="AI125" i="8"/>
  <c r="AP125" i="8" s="1"/>
  <c r="AR125" i="8" s="1"/>
  <c r="AJ125" i="8"/>
  <c r="AQ125" i="8" s="1"/>
  <c r="AS125" i="8" s="1"/>
  <c r="AK125" i="8"/>
  <c r="AL125" i="8"/>
  <c r="AM125" i="8"/>
  <c r="AN125" i="8"/>
  <c r="AK112" i="8"/>
  <c r="AL112" i="8"/>
  <c r="AM112" i="8"/>
  <c r="AN112" i="8"/>
  <c r="AJ144" i="8"/>
  <c r="AQ144" i="8" s="1"/>
  <c r="AS144" i="8" s="1"/>
  <c r="AK144" i="8"/>
  <c r="AL144" i="8"/>
  <c r="AJ139" i="8"/>
  <c r="AQ139" i="8" s="1"/>
  <c r="AS139" i="8" s="1"/>
  <c r="AK139" i="8"/>
  <c r="AL139" i="8"/>
  <c r="AM139" i="8"/>
  <c r="AN139" i="8"/>
  <c r="AK73" i="8"/>
  <c r="AM73" i="8"/>
  <c r="AN73" i="8"/>
  <c r="AI73" i="8"/>
  <c r="AP73" i="8" s="1"/>
  <c r="AR73" i="8" s="1"/>
  <c r="AJ73" i="8"/>
  <c r="AQ73" i="8" s="1"/>
  <c r="AS73" i="8" s="1"/>
  <c r="AL73" i="8"/>
  <c r="AK163" i="8"/>
  <c r="AM163" i="8"/>
  <c r="AN163" i="8"/>
  <c r="AL177" i="8"/>
  <c r="AM177" i="8"/>
  <c r="AN177" i="8"/>
  <c r="AJ177" i="8"/>
  <c r="AQ177" i="8" s="1"/>
  <c r="AS177" i="8" s="1"/>
  <c r="AK177" i="8"/>
  <c r="AL106" i="8"/>
  <c r="AM106" i="8"/>
  <c r="AN106" i="8"/>
  <c r="AI100" i="8"/>
  <c r="AP100" i="8" s="1"/>
  <c r="AR100" i="8" s="1"/>
  <c r="AJ100" i="8"/>
  <c r="AQ100" i="8" s="1"/>
  <c r="AS100" i="8" s="1"/>
  <c r="AK100" i="8"/>
  <c r="AL100" i="8"/>
  <c r="AM100" i="8"/>
  <c r="AN100" i="8"/>
  <c r="AI90" i="8"/>
  <c r="AP90" i="8" s="1"/>
  <c r="AR90" i="8" s="1"/>
  <c r="AJ90" i="8"/>
  <c r="AQ90" i="8" s="1"/>
  <c r="AS90" i="8" s="1"/>
  <c r="AK90" i="8"/>
  <c r="AL90" i="8"/>
  <c r="AM90" i="8"/>
  <c r="AN90" i="8"/>
  <c r="AL250" i="8"/>
  <c r="AM250" i="8"/>
  <c r="AL131" i="8"/>
  <c r="AM131" i="8"/>
  <c r="AN131" i="8"/>
  <c r="AI115" i="8"/>
  <c r="AP115" i="8" s="1"/>
  <c r="AR115" i="8" s="1"/>
  <c r="AJ115" i="8"/>
  <c r="AQ115" i="8" s="1"/>
  <c r="AS115" i="8" s="1"/>
  <c r="AK115" i="8"/>
  <c r="AL115" i="8"/>
  <c r="AM115" i="8"/>
  <c r="AN115" i="8"/>
  <c r="AK58" i="8"/>
  <c r="AM58" i="8"/>
  <c r="AN58" i="8"/>
  <c r="AL58" i="8"/>
  <c r="AL202" i="8"/>
  <c r="AM202" i="8"/>
  <c r="AN202" i="8"/>
  <c r="AL227" i="8"/>
  <c r="AM227" i="8"/>
  <c r="AN227" i="8"/>
  <c r="AI165" i="8"/>
  <c r="AP165" i="8" s="1"/>
  <c r="AR165" i="8" s="1"/>
  <c r="AJ165" i="8"/>
  <c r="AQ165" i="8" s="1"/>
  <c r="AS165" i="8" s="1"/>
  <c r="AK165" i="8"/>
  <c r="AL165" i="8"/>
  <c r="AM165" i="8"/>
  <c r="AI146" i="8"/>
  <c r="AP146" i="8" s="1"/>
  <c r="AR146" i="8" s="1"/>
  <c r="AJ146" i="8"/>
  <c r="AQ146" i="8" s="1"/>
  <c r="AS146" i="8" s="1"/>
  <c r="AK146" i="8"/>
  <c r="AK87" i="8"/>
  <c r="AL87" i="8"/>
  <c r="AM87" i="8"/>
  <c r="AN87" i="8"/>
  <c r="AM242" i="8"/>
  <c r="AN242" i="8"/>
  <c r="AI175" i="8"/>
  <c r="AP175" i="8" s="1"/>
  <c r="AR175" i="8" s="1"/>
  <c r="AJ175" i="8"/>
  <c r="AQ175" i="8" s="1"/>
  <c r="AS175" i="8" s="1"/>
  <c r="AK175" i="8"/>
  <c r="AL175" i="8"/>
  <c r="AM175" i="8"/>
  <c r="AJ142" i="8"/>
  <c r="AQ142" i="8" s="1"/>
  <c r="AS142" i="8" s="1"/>
  <c r="AK142" i="8"/>
  <c r="AL142" i="8"/>
  <c r="AK98" i="8"/>
  <c r="AM98" i="8"/>
  <c r="AN98" i="8"/>
  <c r="AI98" i="8"/>
  <c r="AP98" i="8" s="1"/>
  <c r="AR98" i="8" s="1"/>
  <c r="AJ98" i="8"/>
  <c r="AQ98" i="8" s="1"/>
  <c r="AS98" i="8" s="1"/>
  <c r="AL98" i="8"/>
  <c r="AJ64" i="8"/>
  <c r="AQ64" i="8" s="1"/>
  <c r="AS64" i="8" s="1"/>
  <c r="AK64" i="8"/>
  <c r="AL64" i="8"/>
  <c r="AM64" i="8"/>
  <c r="AN64" i="8"/>
  <c r="AK162" i="8"/>
  <c r="AL162" i="8"/>
  <c r="AM162" i="8"/>
  <c r="AN162" i="8"/>
  <c r="AK133" i="8"/>
  <c r="AM133" i="8"/>
  <c r="AN133" i="8"/>
  <c r="AL133" i="8"/>
  <c r="AJ117" i="8"/>
  <c r="AQ117" i="8" s="1"/>
  <c r="AS117" i="8" s="1"/>
  <c r="AK117" i="8"/>
  <c r="AL117" i="8"/>
  <c r="AM117" i="8"/>
  <c r="AI130" i="8"/>
  <c r="AP130" i="8" s="1"/>
  <c r="AR130" i="8" s="1"/>
  <c r="AJ130" i="8"/>
  <c r="AQ130" i="8" s="1"/>
  <c r="AS130" i="8" s="1"/>
  <c r="AK130" i="8"/>
  <c r="AL130" i="8"/>
  <c r="AM130" i="8"/>
  <c r="AL81" i="8"/>
  <c r="AM81" i="8"/>
  <c r="AN81" i="8"/>
  <c r="AI75" i="8"/>
  <c r="AP75" i="8" s="1"/>
  <c r="AR75" i="8" s="1"/>
  <c r="AJ75" i="8"/>
  <c r="AQ75" i="8" s="1"/>
  <c r="AS75" i="8" s="1"/>
  <c r="AK75" i="8"/>
  <c r="AL75" i="8"/>
  <c r="AM75" i="8"/>
  <c r="AN75" i="8"/>
  <c r="AM252" i="8"/>
  <c r="AN252" i="8"/>
  <c r="AJ252" i="8"/>
  <c r="AQ252" i="8" s="1"/>
  <c r="AS252" i="8" s="1"/>
  <c r="AK252" i="8"/>
  <c r="AM257" i="8"/>
  <c r="AN257" i="8"/>
  <c r="AI239" i="8"/>
  <c r="AP239" i="8" s="1"/>
  <c r="AR239" i="8" s="1"/>
  <c r="AJ239" i="8"/>
  <c r="AQ239" i="8" s="1"/>
  <c r="AS239" i="8" s="1"/>
  <c r="AL239" i="8"/>
  <c r="AM239" i="8"/>
  <c r="AM237" i="8"/>
  <c r="AN237" i="8"/>
  <c r="AL237" i="8"/>
  <c r="AM210" i="8"/>
  <c r="AN210" i="8"/>
  <c r="AK148" i="8"/>
  <c r="AM148" i="8"/>
  <c r="AN148" i="8"/>
  <c r="AI148" i="8"/>
  <c r="AP148" i="8" s="1"/>
  <c r="AR148" i="8" s="1"/>
  <c r="AJ148" i="8"/>
  <c r="AQ148" i="8" s="1"/>
  <c r="AS148" i="8" s="1"/>
  <c r="AL148" i="8"/>
  <c r="AJ114" i="8"/>
  <c r="AQ114" i="8" s="1"/>
  <c r="AS114" i="8" s="1"/>
  <c r="AK114" i="8"/>
  <c r="AL114" i="8"/>
  <c r="AM114" i="8"/>
  <c r="AN114" i="8"/>
  <c r="AI57" i="8"/>
  <c r="AP57" i="8" s="1"/>
  <c r="AR57" i="8" s="1"/>
  <c r="AJ57" i="8"/>
  <c r="AQ57" i="8" s="1"/>
  <c r="AS57" i="8" s="1"/>
  <c r="AK57" i="8"/>
  <c r="AL57" i="8"/>
  <c r="AN57" i="8"/>
  <c r="AK128" i="8"/>
  <c r="AM128" i="8"/>
  <c r="AN128" i="8"/>
  <c r="AK113" i="8"/>
  <c r="AM113" i="8"/>
  <c r="AN113" i="8"/>
  <c r="AK103" i="8"/>
  <c r="AM103" i="8"/>
  <c r="AN103" i="8"/>
  <c r="AK88" i="8"/>
  <c r="AM88" i="8"/>
  <c r="AN88" i="8"/>
  <c r="AK78" i="8"/>
  <c r="AM78" i="8"/>
  <c r="AN78" i="8"/>
  <c r="AI160" i="8"/>
  <c r="AP160" i="8" s="1"/>
  <c r="AR160" i="8" s="1"/>
  <c r="AJ160" i="8"/>
  <c r="AQ160" i="8" s="1"/>
  <c r="AS160" i="8" s="1"/>
  <c r="AL160" i="8"/>
  <c r="AM160" i="8"/>
  <c r="AN160" i="8"/>
  <c r="AI135" i="8"/>
  <c r="AP135" i="8" s="1"/>
  <c r="AR135" i="8" s="1"/>
  <c r="AJ135" i="8"/>
  <c r="AQ135" i="8" s="1"/>
  <c r="AS135" i="8" s="1"/>
  <c r="AL135" i="8"/>
  <c r="AM135" i="8"/>
  <c r="AN135" i="8"/>
  <c r="AI110" i="8"/>
  <c r="AP110" i="8" s="1"/>
  <c r="AR110" i="8" s="1"/>
  <c r="AJ110" i="8"/>
  <c r="AQ110" i="8" s="1"/>
  <c r="AS110" i="8" s="1"/>
  <c r="AL110" i="8"/>
  <c r="AM110" i="8"/>
  <c r="AN110" i="8"/>
  <c r="AI85" i="8"/>
  <c r="AP85" i="8" s="1"/>
  <c r="AR85" i="8" s="1"/>
  <c r="AJ85" i="8"/>
  <c r="AQ85" i="8" s="1"/>
  <c r="AS85" i="8" s="1"/>
  <c r="AL85" i="8"/>
  <c r="AM85" i="8"/>
  <c r="AN85" i="8"/>
  <c r="AI254" i="8"/>
  <c r="AP254" i="8" s="1"/>
  <c r="AR254" i="8" s="1"/>
  <c r="AK62" i="8"/>
  <c r="AL62" i="8"/>
  <c r="AM62" i="8"/>
  <c r="AN62" i="8"/>
  <c r="AL187" i="8"/>
  <c r="AM187" i="8"/>
  <c r="AN187" i="8"/>
  <c r="AK72" i="8"/>
  <c r="AL68" i="8"/>
  <c r="AJ72" i="8"/>
  <c r="AQ72" i="8" s="1"/>
  <c r="AS72" i="8" s="1"/>
  <c r="AJ68" i="8"/>
  <c r="AQ68" i="8" s="1"/>
  <c r="AS68" i="8" s="1"/>
  <c r="AJ229" i="8"/>
  <c r="AQ229" i="8" s="1"/>
  <c r="AS229" i="8" s="1"/>
  <c r="AJ224" i="8"/>
  <c r="AQ224" i="8" s="1"/>
  <c r="AS224" i="8" s="1"/>
  <c r="AJ219" i="8"/>
  <c r="AQ219" i="8" s="1"/>
  <c r="AS219" i="8" s="1"/>
  <c r="AJ214" i="8"/>
  <c r="AQ214" i="8" s="1"/>
  <c r="AS214" i="8" s="1"/>
  <c r="AJ209" i="8"/>
  <c r="AQ209" i="8" s="1"/>
  <c r="AS209" i="8" s="1"/>
  <c r="AI170" i="8"/>
  <c r="AP170" i="8" s="1"/>
  <c r="AR170" i="8" s="1"/>
  <c r="AJ170" i="8"/>
  <c r="AQ170" i="8" s="1"/>
  <c r="AS170" i="8" s="1"/>
  <c r="AI145" i="8"/>
  <c r="AP145" i="8" s="1"/>
  <c r="AR145" i="8" s="1"/>
  <c r="AJ145" i="8"/>
  <c r="AQ145" i="8" s="1"/>
  <c r="AS145" i="8" s="1"/>
  <c r="AI120" i="8"/>
  <c r="AP120" i="8" s="1"/>
  <c r="AR120" i="8" s="1"/>
  <c r="AJ120" i="8"/>
  <c r="AQ120" i="8" s="1"/>
  <c r="AS120" i="8" s="1"/>
  <c r="AI95" i="8"/>
  <c r="AP95" i="8" s="1"/>
  <c r="AR95" i="8" s="1"/>
  <c r="AJ95" i="8"/>
  <c r="AQ95" i="8" s="1"/>
  <c r="AS95" i="8" s="1"/>
  <c r="AI70" i="8"/>
  <c r="AP70" i="8" s="1"/>
  <c r="AR70" i="8" s="1"/>
  <c r="AJ70" i="8"/>
  <c r="AQ70" i="8" s="1"/>
  <c r="AS70" i="8" s="1"/>
  <c r="AK168" i="8"/>
  <c r="AM168" i="8"/>
  <c r="AN168" i="8"/>
  <c r="AK143" i="8"/>
  <c r="AM143" i="8"/>
  <c r="AN143" i="8"/>
  <c r="AK118" i="8"/>
  <c r="AM118" i="8"/>
  <c r="AN118" i="8"/>
  <c r="AK93" i="8"/>
  <c r="AM93" i="8"/>
  <c r="AN93" i="8"/>
  <c r="AK68" i="8"/>
  <c r="AM68" i="8"/>
  <c r="AN68" i="8"/>
  <c r="I32" i="9"/>
  <c r="I35" i="9"/>
  <c r="I36" i="9"/>
  <c r="G32" i="9"/>
  <c r="G35" i="9"/>
  <c r="G36" i="9"/>
  <c r="L1" i="8" l="1"/>
  <c r="L3" i="8" s="1"/>
  <c r="C12" i="8" l="1"/>
  <c r="C16" i="8"/>
  <c r="C20" i="8"/>
  <c r="C24" i="8"/>
  <c r="C28" i="8"/>
  <c r="C32" i="8"/>
  <c r="C36" i="8"/>
  <c r="C40" i="8"/>
  <c r="C44" i="8"/>
  <c r="C48" i="8"/>
  <c r="C52" i="8"/>
  <c r="C56" i="8"/>
  <c r="D12" i="8"/>
  <c r="D16" i="8"/>
  <c r="D20" i="8"/>
  <c r="D24" i="8"/>
  <c r="D28" i="8"/>
  <c r="D32" i="8"/>
  <c r="D36" i="8"/>
  <c r="D40" i="8"/>
  <c r="D44" i="8"/>
  <c r="D48" i="8"/>
  <c r="D52" i="8"/>
  <c r="D56" i="8"/>
  <c r="D51" i="8"/>
  <c r="C13" i="8"/>
  <c r="C17" i="8"/>
  <c r="C21" i="8"/>
  <c r="C25" i="8"/>
  <c r="C29" i="8"/>
  <c r="C33" i="8"/>
  <c r="C37" i="8"/>
  <c r="AH37" i="8" s="1"/>
  <c r="C41" i="8"/>
  <c r="C45" i="8"/>
  <c r="C49" i="8"/>
  <c r="C53" i="8"/>
  <c r="D11" i="8"/>
  <c r="D14" i="8"/>
  <c r="D22" i="8"/>
  <c r="D30" i="8"/>
  <c r="D38" i="8"/>
  <c r="D46" i="8"/>
  <c r="D54" i="8"/>
  <c r="D13" i="8"/>
  <c r="D17" i="8"/>
  <c r="D21" i="8"/>
  <c r="D25" i="8"/>
  <c r="D29" i="8"/>
  <c r="D33" i="8"/>
  <c r="D37" i="8"/>
  <c r="D41" i="8"/>
  <c r="D45" i="8"/>
  <c r="D49" i="8"/>
  <c r="D53" i="8"/>
  <c r="C11" i="8"/>
  <c r="D18" i="8"/>
  <c r="D26" i="8"/>
  <c r="D34" i="8"/>
  <c r="D42" i="8"/>
  <c r="D50" i="8"/>
  <c r="C51" i="8"/>
  <c r="D23" i="8"/>
  <c r="D31" i="8"/>
  <c r="D47" i="8"/>
  <c r="C14" i="8"/>
  <c r="C18" i="8"/>
  <c r="C22" i="8"/>
  <c r="C26" i="8"/>
  <c r="C30" i="8"/>
  <c r="C34" i="8"/>
  <c r="C38" i="8"/>
  <c r="AH38" i="8" s="1"/>
  <c r="C42" i="8"/>
  <c r="C46" i="8"/>
  <c r="C50" i="8"/>
  <c r="C54" i="8"/>
  <c r="D19" i="8"/>
  <c r="D35" i="8"/>
  <c r="D43" i="8"/>
  <c r="C15" i="8"/>
  <c r="C19" i="8"/>
  <c r="C23" i="8"/>
  <c r="C27" i="8"/>
  <c r="C31" i="8"/>
  <c r="C35" i="8"/>
  <c r="C39" i="8"/>
  <c r="C43" i="8"/>
  <c r="C47" i="8"/>
  <c r="C55" i="8"/>
  <c r="D15" i="8"/>
  <c r="D27" i="8"/>
  <c r="D39" i="8"/>
  <c r="D55" i="8"/>
  <c r="E42" i="8" l="1"/>
  <c r="AH42" i="8"/>
  <c r="E48" i="8"/>
  <c r="AH48" i="8"/>
  <c r="E46" i="8"/>
  <c r="AH46" i="8"/>
  <c r="AJ38" i="8"/>
  <c r="AQ38" i="8" s="1"/>
  <c r="AS38" i="8" s="1"/>
  <c r="AL38" i="8"/>
  <c r="AI38" i="8"/>
  <c r="AP38" i="8" s="1"/>
  <c r="AR38" i="8" s="1"/>
  <c r="AM38" i="8"/>
  <c r="AN38" i="8"/>
  <c r="AK38" i="8"/>
  <c r="E55" i="8"/>
  <c r="AH55" i="8"/>
  <c r="E47" i="8"/>
  <c r="AH47" i="8"/>
  <c r="E53" i="8"/>
  <c r="AH53" i="8"/>
  <c r="E49" i="8"/>
  <c r="AH49" i="8"/>
  <c r="E45" i="8"/>
  <c r="AH45" i="8"/>
  <c r="E52" i="8"/>
  <c r="AH52" i="8"/>
  <c r="AH36" i="8"/>
  <c r="E50" i="8"/>
  <c r="AH50" i="8"/>
  <c r="E41" i="8"/>
  <c r="AH41" i="8"/>
  <c r="E56" i="8"/>
  <c r="AH56" i="8"/>
  <c r="E44" i="8"/>
  <c r="AH44" i="8"/>
  <c r="E43" i="8"/>
  <c r="AH43" i="8"/>
  <c r="E39" i="8"/>
  <c r="AH39" i="8"/>
  <c r="E54" i="8"/>
  <c r="AH54" i="8"/>
  <c r="AI37" i="8"/>
  <c r="AP37" i="8" s="1"/>
  <c r="AR37" i="8" s="1"/>
  <c r="AJ37" i="8"/>
  <c r="AQ37" i="8" s="1"/>
  <c r="AS37" i="8" s="1"/>
  <c r="AM37" i="8"/>
  <c r="AK37" i="8"/>
  <c r="AL37" i="8"/>
  <c r="AN37" i="8"/>
  <c r="E40" i="8"/>
  <c r="AH40" i="8"/>
  <c r="AH35" i="8"/>
  <c r="E51" i="8"/>
  <c r="AH51" i="8"/>
  <c r="AI53" i="8" l="1"/>
  <c r="AP53" i="8" s="1"/>
  <c r="AR53" i="8" s="1"/>
  <c r="AJ53" i="8"/>
  <c r="AQ53" i="8" s="1"/>
  <c r="AS53" i="8" s="1"/>
  <c r="AL53" i="8"/>
  <c r="AK53" i="8"/>
  <c r="AN53" i="8"/>
  <c r="AM53" i="8"/>
  <c r="AI47" i="8"/>
  <c r="AP47" i="8" s="1"/>
  <c r="AR47" i="8" s="1"/>
  <c r="AN47" i="8"/>
  <c r="AL47" i="8"/>
  <c r="AM47" i="8"/>
  <c r="AK47" i="8"/>
  <c r="AJ47" i="8"/>
  <c r="AQ47" i="8" s="1"/>
  <c r="AS47" i="8" s="1"/>
  <c r="AN40" i="8"/>
  <c r="AM40" i="8"/>
  <c r="AL40" i="8"/>
  <c r="AI40" i="8"/>
  <c r="AP40" i="8" s="1"/>
  <c r="AR40" i="8" s="1"/>
  <c r="AJ40" i="8"/>
  <c r="AQ40" i="8" s="1"/>
  <c r="AS40" i="8" s="1"/>
  <c r="AK40" i="8"/>
  <c r="AJ48" i="8"/>
  <c r="AQ48" i="8" s="1"/>
  <c r="AS48" i="8" s="1"/>
  <c r="AL48" i="8"/>
  <c r="AK48" i="8"/>
  <c r="AM48" i="8"/>
  <c r="AN48" i="8"/>
  <c r="AI48" i="8"/>
  <c r="AP48" i="8" s="1"/>
  <c r="AR48" i="8" s="1"/>
  <c r="AI56" i="8"/>
  <c r="AP56" i="8" s="1"/>
  <c r="AR56" i="8" s="1"/>
  <c r="AJ56" i="8"/>
  <c r="AQ56" i="8" s="1"/>
  <c r="AS56" i="8" s="1"/>
  <c r="AK56" i="8"/>
  <c r="AL56" i="8"/>
  <c r="AM56" i="8"/>
  <c r="AN56" i="8"/>
  <c r="AJ41" i="8"/>
  <c r="AQ41" i="8" s="1"/>
  <c r="AS41" i="8" s="1"/>
  <c r="AI41" i="8"/>
  <c r="AP41" i="8" s="1"/>
  <c r="AR41" i="8" s="1"/>
  <c r="AK41" i="8"/>
  <c r="AL41" i="8"/>
  <c r="AM41" i="8"/>
  <c r="AN41" i="8"/>
  <c r="AL36" i="8"/>
  <c r="AM36" i="8"/>
  <c r="AK36" i="8"/>
  <c r="AN36" i="8"/>
  <c r="AI36" i="8"/>
  <c r="AP36" i="8" s="1"/>
  <c r="AR36" i="8" s="1"/>
  <c r="AJ36" i="8"/>
  <c r="AQ36" i="8" s="1"/>
  <c r="AS36" i="8" s="1"/>
  <c r="AI54" i="8"/>
  <c r="AP54" i="8" s="1"/>
  <c r="AR54" i="8" s="1"/>
  <c r="AJ54" i="8"/>
  <c r="AQ54" i="8" s="1"/>
  <c r="AS54" i="8" s="1"/>
  <c r="AM54" i="8"/>
  <c r="AN54" i="8"/>
  <c r="AL54" i="8"/>
  <c r="AK54" i="8"/>
  <c r="AJ39" i="8"/>
  <c r="AQ39" i="8" s="1"/>
  <c r="AS39" i="8" s="1"/>
  <c r="AM39" i="8"/>
  <c r="AK39" i="8"/>
  <c r="AL39" i="8"/>
  <c r="AI39" i="8"/>
  <c r="AP39" i="8" s="1"/>
  <c r="AR39" i="8" s="1"/>
  <c r="AN39" i="8"/>
  <c r="AI43" i="8"/>
  <c r="AP43" i="8" s="1"/>
  <c r="AR43" i="8" s="1"/>
  <c r="AK43" i="8"/>
  <c r="AJ43" i="8"/>
  <c r="AQ43" i="8" s="1"/>
  <c r="AS43" i="8" s="1"/>
  <c r="AM43" i="8"/>
  <c r="AN43" i="8"/>
  <c r="AL43" i="8"/>
  <c r="AL55" i="8"/>
  <c r="AM55" i="8"/>
  <c r="AN55" i="8"/>
  <c r="AI55" i="8"/>
  <c r="AP55" i="8" s="1"/>
  <c r="AR55" i="8" s="1"/>
  <c r="AJ55" i="8"/>
  <c r="AQ55" i="8" s="1"/>
  <c r="AS55" i="8" s="1"/>
  <c r="AK55" i="8"/>
  <c r="AI46" i="8"/>
  <c r="AP46" i="8" s="1"/>
  <c r="AR46" i="8" s="1"/>
  <c r="AJ46" i="8"/>
  <c r="AQ46" i="8" s="1"/>
  <c r="AS46" i="8" s="1"/>
  <c r="AL46" i="8"/>
  <c r="AK46" i="8"/>
  <c r="AM46" i="8"/>
  <c r="AN46" i="8"/>
  <c r="AN52" i="8"/>
  <c r="AK52" i="8"/>
  <c r="AI52" i="8"/>
  <c r="AP52" i="8" s="1"/>
  <c r="AR52" i="8" s="1"/>
  <c r="AJ52" i="8"/>
  <c r="AQ52" i="8" s="1"/>
  <c r="AS52" i="8" s="1"/>
  <c r="AL52" i="8"/>
  <c r="AM52" i="8"/>
  <c r="AK45" i="8"/>
  <c r="AL45" i="8"/>
  <c r="AM45" i="8"/>
  <c r="AN45" i="8"/>
  <c r="AI45" i="8"/>
  <c r="AP45" i="8" s="1"/>
  <c r="AR45" i="8" s="1"/>
  <c r="AJ45" i="8"/>
  <c r="AQ45" i="8" s="1"/>
  <c r="AS45" i="8" s="1"/>
  <c r="AM42" i="8"/>
  <c r="AJ42" i="8"/>
  <c r="AQ42" i="8" s="1"/>
  <c r="AS42" i="8" s="1"/>
  <c r="AK42" i="8"/>
  <c r="AL42" i="8"/>
  <c r="AN42" i="8"/>
  <c r="AI42" i="8"/>
  <c r="AP42" i="8" s="1"/>
  <c r="AR42" i="8" s="1"/>
  <c r="AN49" i="8"/>
  <c r="AM49" i="8"/>
  <c r="AI49" i="8"/>
  <c r="AP49" i="8" s="1"/>
  <c r="AR49" i="8" s="1"/>
  <c r="AJ49" i="8"/>
  <c r="AQ49" i="8" s="1"/>
  <c r="AS49" i="8" s="1"/>
  <c r="AK49" i="8"/>
  <c r="AL49" i="8"/>
  <c r="AJ44" i="8"/>
  <c r="AQ44" i="8" s="1"/>
  <c r="AS44" i="8" s="1"/>
  <c r="AK44" i="8"/>
  <c r="AL44" i="8"/>
  <c r="AM44" i="8"/>
  <c r="AN44" i="8"/>
  <c r="AI44" i="8"/>
  <c r="AP44" i="8" s="1"/>
  <c r="AR44" i="8" s="1"/>
  <c r="AJ51" i="8"/>
  <c r="AQ51" i="8" s="1"/>
  <c r="AS51" i="8" s="1"/>
  <c r="AK51" i="8"/>
  <c r="AM51" i="8"/>
  <c r="AL51" i="8"/>
  <c r="AI51" i="8"/>
  <c r="AP51" i="8" s="1"/>
  <c r="AR51" i="8" s="1"/>
  <c r="AN51" i="8"/>
  <c r="AL35" i="8"/>
  <c r="AM35" i="8"/>
  <c r="AN35" i="8"/>
  <c r="AI35" i="8"/>
  <c r="AP35" i="8" s="1"/>
  <c r="AR35" i="8" s="1"/>
  <c r="AJ35" i="8"/>
  <c r="AQ35" i="8" s="1"/>
  <c r="AS35" i="8" s="1"/>
  <c r="AK35" i="8"/>
  <c r="AN50" i="8"/>
  <c r="AI50" i="8"/>
  <c r="AP50" i="8" s="1"/>
  <c r="AR50" i="8" s="1"/>
  <c r="AJ50" i="8"/>
  <c r="AQ50" i="8" s="1"/>
  <c r="AS50" i="8" s="1"/>
  <c r="AK50" i="8"/>
  <c r="AL50" i="8"/>
  <c r="AM50" i="8"/>
  <c r="H1" i="12" l="1"/>
  <c r="H3" i="12"/>
  <c r="H4" i="12" s="1"/>
  <c r="H5" i="12" s="1"/>
  <c r="C11" i="12"/>
  <c r="C12" i="12"/>
  <c r="H6" i="12" l="1"/>
  <c r="B7" i="8"/>
  <c r="I14" i="8"/>
  <c r="I19" i="8" s="1"/>
  <c r="F12" i="9"/>
  <c r="F13" i="9"/>
  <c r="F14" i="9"/>
  <c r="F15" i="9"/>
  <c r="F18" i="9"/>
  <c r="F19" i="9"/>
  <c r="F20" i="9"/>
  <c r="F23" i="9"/>
  <c r="F24" i="9"/>
  <c r="F25" i="9"/>
  <c r="F26" i="9"/>
  <c r="F31" i="9"/>
  <c r="I30" i="8" l="1"/>
  <c r="I24" i="8"/>
  <c r="I38" i="8"/>
  <c r="I45" i="8" s="1"/>
  <c r="I54" i="8" s="1"/>
  <c r="H7" i="12"/>
  <c r="P12" i="9"/>
  <c r="H8" i="12" l="1"/>
  <c r="C8" i="12" s="1"/>
  <c r="Q6" i="9"/>
  <c r="P7" i="9"/>
  <c r="Q7" i="9"/>
  <c r="P9" i="9"/>
  <c r="Q9" i="9"/>
  <c r="P10" i="9"/>
  <c r="Q10" i="9"/>
  <c r="R10" i="9"/>
  <c r="H21" i="9"/>
  <c r="I17" i="9"/>
  <c r="K17" i="9"/>
  <c r="L17" i="9"/>
  <c r="M17" i="9"/>
  <c r="N17" i="9"/>
  <c r="O17" i="9"/>
  <c r="P12" i="8"/>
  <c r="Q13" i="8" s="1"/>
  <c r="N5" i="9"/>
  <c r="AK311" i="8"/>
  <c r="AK312" i="8"/>
  <c r="AK313" i="8"/>
  <c r="F26" i="8"/>
  <c r="F28" i="8"/>
  <c r="AH30" i="8"/>
  <c r="AH34" i="8"/>
  <c r="F40" i="8"/>
  <c r="F42" i="8"/>
  <c r="F43" i="8"/>
  <c r="F47" i="8"/>
  <c r="F48" i="8"/>
  <c r="F56" i="8"/>
  <c r="K8" i="8"/>
  <c r="L51" i="8" s="1"/>
  <c r="I41" i="9" s="1"/>
  <c r="K9" i="8"/>
  <c r="AJ9" i="8" s="1"/>
  <c r="P4" i="9"/>
  <c r="O1" i="9"/>
  <c r="T1" i="9"/>
  <c r="U1" i="9"/>
  <c r="V1" i="9"/>
  <c r="W1" i="9"/>
  <c r="X1" i="9"/>
  <c r="Y1" i="9"/>
  <c r="Z1" i="9"/>
  <c r="AA1" i="9"/>
  <c r="AB1" i="9"/>
  <c r="AC1" i="9"/>
  <c r="AD1" i="9"/>
  <c r="AE1" i="9"/>
  <c r="O3" i="9"/>
  <c r="P3" i="9"/>
  <c r="N12" i="9"/>
  <c r="O12" i="9"/>
  <c r="O27" i="9"/>
  <c r="P27" i="9"/>
  <c r="O30" i="9"/>
  <c r="P30" i="9"/>
  <c r="O32" i="9"/>
  <c r="P32" i="9"/>
  <c r="R39" i="8"/>
  <c r="O23" i="9"/>
  <c r="P23" i="9"/>
  <c r="P24" i="9"/>
  <c r="P25" i="9"/>
  <c r="O41" i="9"/>
  <c r="P41" i="9"/>
  <c r="O42" i="9"/>
  <c r="P42" i="9"/>
  <c r="O43" i="9"/>
  <c r="P43" i="9"/>
  <c r="O44" i="9"/>
  <c r="P44" i="9"/>
  <c r="O45" i="9"/>
  <c r="P45" i="9"/>
  <c r="O46" i="9"/>
  <c r="P46" i="9"/>
  <c r="O63" i="9"/>
  <c r="P63" i="9"/>
  <c r="O64" i="9"/>
  <c r="P64" i="9"/>
  <c r="O65" i="9"/>
  <c r="P65" i="9"/>
  <c r="T65" i="9"/>
  <c r="U65" i="9"/>
  <c r="V65" i="9"/>
  <c r="W65" i="9"/>
  <c r="X65" i="9"/>
  <c r="Y65" i="9"/>
  <c r="Z65" i="9"/>
  <c r="AA65" i="9"/>
  <c r="AB65" i="9"/>
  <c r="AC65" i="9"/>
  <c r="AD65" i="9"/>
  <c r="AE65" i="9"/>
  <c r="O66" i="9"/>
  <c r="P66" i="9"/>
  <c r="T66" i="9"/>
  <c r="U66" i="9"/>
  <c r="V66" i="9"/>
  <c r="W66" i="9"/>
  <c r="X66" i="9"/>
  <c r="Y66" i="9"/>
  <c r="Z66" i="9"/>
  <c r="AA66" i="9"/>
  <c r="AB66" i="9"/>
  <c r="AC66" i="9"/>
  <c r="AD66" i="9"/>
  <c r="AE66" i="9"/>
  <c r="O67" i="9"/>
  <c r="P67" i="9"/>
  <c r="T67" i="9"/>
  <c r="U67" i="9"/>
  <c r="V67" i="9"/>
  <c r="W67" i="9"/>
  <c r="X67" i="9"/>
  <c r="Y67" i="9"/>
  <c r="Z67" i="9"/>
  <c r="AA67" i="9"/>
  <c r="AB67" i="9"/>
  <c r="AC67" i="9"/>
  <c r="AD67" i="9"/>
  <c r="AE67" i="9"/>
  <c r="O68" i="9"/>
  <c r="P68" i="9"/>
  <c r="T68" i="9"/>
  <c r="U68" i="9"/>
  <c r="V68" i="9"/>
  <c r="W68" i="9"/>
  <c r="X68" i="9"/>
  <c r="Y68" i="9"/>
  <c r="Z68" i="9"/>
  <c r="AA68" i="9"/>
  <c r="AB68" i="9"/>
  <c r="AC68" i="9"/>
  <c r="AD68" i="9"/>
  <c r="AE68" i="9"/>
  <c r="O69" i="9"/>
  <c r="P69" i="9"/>
  <c r="T69" i="9"/>
  <c r="U69" i="9"/>
  <c r="V69" i="9"/>
  <c r="W69" i="9"/>
  <c r="X69" i="9"/>
  <c r="Y69" i="9"/>
  <c r="Z69" i="9"/>
  <c r="AA69" i="9"/>
  <c r="AB69" i="9"/>
  <c r="AC69" i="9"/>
  <c r="AD69" i="9"/>
  <c r="AE69" i="9"/>
  <c r="O70" i="9"/>
  <c r="P70" i="9"/>
  <c r="T70" i="9"/>
  <c r="U70" i="9"/>
  <c r="V70" i="9"/>
  <c r="W70" i="9"/>
  <c r="X70" i="9"/>
  <c r="Y70" i="9"/>
  <c r="Z70" i="9"/>
  <c r="AA70" i="9"/>
  <c r="AB70" i="9"/>
  <c r="AC70" i="9"/>
  <c r="AD70" i="9"/>
  <c r="AE70" i="9"/>
  <c r="O71" i="9"/>
  <c r="P71" i="9"/>
  <c r="T71" i="9"/>
  <c r="U71" i="9"/>
  <c r="V71" i="9"/>
  <c r="W71" i="9"/>
  <c r="X71" i="9"/>
  <c r="Y71" i="9"/>
  <c r="Z71" i="9"/>
  <c r="AA71" i="9"/>
  <c r="AB71" i="9"/>
  <c r="AC71" i="9"/>
  <c r="AD71" i="9"/>
  <c r="AE71" i="9"/>
  <c r="O72" i="9"/>
  <c r="P72" i="9"/>
  <c r="T72" i="9"/>
  <c r="U72" i="9"/>
  <c r="V72" i="9"/>
  <c r="W72" i="9"/>
  <c r="X72" i="9"/>
  <c r="Y72" i="9"/>
  <c r="Z72" i="9"/>
  <c r="AA72" i="9"/>
  <c r="AB72" i="9"/>
  <c r="AC72" i="9"/>
  <c r="AD72" i="9"/>
  <c r="AE72" i="9"/>
  <c r="O73" i="9"/>
  <c r="P73" i="9"/>
  <c r="T73" i="9"/>
  <c r="U73" i="9"/>
  <c r="V73" i="9"/>
  <c r="W73" i="9"/>
  <c r="X73" i="9"/>
  <c r="Y73" i="9"/>
  <c r="Z73" i="9"/>
  <c r="AA73" i="9"/>
  <c r="AB73" i="9"/>
  <c r="AC73" i="9"/>
  <c r="AD73" i="9"/>
  <c r="AE73" i="9"/>
  <c r="O74" i="9"/>
  <c r="P74" i="9"/>
  <c r="T74" i="9"/>
  <c r="U74" i="9"/>
  <c r="V74" i="9"/>
  <c r="W74" i="9"/>
  <c r="X74" i="9"/>
  <c r="Y74" i="9"/>
  <c r="Z74" i="9"/>
  <c r="AA74" i="9"/>
  <c r="AB74" i="9"/>
  <c r="AC74" i="9"/>
  <c r="AD74" i="9"/>
  <c r="AE74" i="9"/>
  <c r="O75" i="9"/>
  <c r="P75" i="9"/>
  <c r="T75" i="9"/>
  <c r="U75" i="9"/>
  <c r="V75" i="9"/>
  <c r="W75" i="9"/>
  <c r="X75" i="9"/>
  <c r="Y75" i="9"/>
  <c r="Z75" i="9"/>
  <c r="AA75" i="9"/>
  <c r="AB75" i="9"/>
  <c r="AC75" i="9"/>
  <c r="AD75" i="9"/>
  <c r="AE75" i="9"/>
  <c r="O76" i="9"/>
  <c r="P76" i="9"/>
  <c r="T76" i="9"/>
  <c r="U76" i="9"/>
  <c r="V76" i="9"/>
  <c r="W76" i="9"/>
  <c r="X76" i="9"/>
  <c r="Y76" i="9"/>
  <c r="Z76" i="9"/>
  <c r="AA76" i="9"/>
  <c r="AB76" i="9"/>
  <c r="AC76" i="9"/>
  <c r="AD76" i="9"/>
  <c r="AE76" i="9"/>
  <c r="O77" i="9"/>
  <c r="P77" i="9"/>
  <c r="T77" i="9"/>
  <c r="U77" i="9"/>
  <c r="V77" i="9"/>
  <c r="W77" i="9"/>
  <c r="X77" i="9"/>
  <c r="Y77" i="9"/>
  <c r="Z77" i="9"/>
  <c r="AA77" i="9"/>
  <c r="AB77" i="9"/>
  <c r="AC77" i="9"/>
  <c r="AD77" i="9"/>
  <c r="AE77" i="9"/>
  <c r="O78" i="9"/>
  <c r="P78" i="9"/>
  <c r="T78" i="9"/>
  <c r="U78" i="9"/>
  <c r="V78" i="9"/>
  <c r="W78" i="9"/>
  <c r="X78" i="9"/>
  <c r="Y78" i="9"/>
  <c r="Z78" i="9"/>
  <c r="AA78" i="9"/>
  <c r="AB78" i="9"/>
  <c r="AC78" i="9"/>
  <c r="AD78" i="9"/>
  <c r="AE78" i="9"/>
  <c r="O79" i="9"/>
  <c r="P79" i="9"/>
  <c r="T79" i="9"/>
  <c r="U79" i="9"/>
  <c r="V79" i="9"/>
  <c r="W79" i="9"/>
  <c r="X79" i="9"/>
  <c r="Y79" i="9"/>
  <c r="Z79" i="9"/>
  <c r="AA79" i="9"/>
  <c r="AB79" i="9"/>
  <c r="AC79" i="9"/>
  <c r="AD79" i="9"/>
  <c r="AE79" i="9"/>
  <c r="O80" i="9"/>
  <c r="P80" i="9"/>
  <c r="T80" i="9"/>
  <c r="U80" i="9"/>
  <c r="V80" i="9"/>
  <c r="W80" i="9"/>
  <c r="X80" i="9"/>
  <c r="Y80" i="9"/>
  <c r="Z80" i="9"/>
  <c r="AA80" i="9"/>
  <c r="AB80" i="9"/>
  <c r="AC80" i="9"/>
  <c r="AD80" i="9"/>
  <c r="AE80" i="9"/>
  <c r="O81" i="9"/>
  <c r="P81" i="9"/>
  <c r="T81" i="9"/>
  <c r="U81" i="9"/>
  <c r="V81" i="9"/>
  <c r="W81" i="9"/>
  <c r="X81" i="9"/>
  <c r="Y81" i="9"/>
  <c r="Z81" i="9"/>
  <c r="AA81" i="9"/>
  <c r="AB81" i="9"/>
  <c r="AC81" i="9"/>
  <c r="AD81" i="9"/>
  <c r="AE81" i="9"/>
  <c r="O82" i="9"/>
  <c r="P82" i="9"/>
  <c r="T82" i="9"/>
  <c r="U82" i="9"/>
  <c r="V82" i="9"/>
  <c r="W82" i="9"/>
  <c r="X82" i="9"/>
  <c r="Y82" i="9"/>
  <c r="Z82" i="9"/>
  <c r="AA82" i="9"/>
  <c r="AB82" i="9"/>
  <c r="AC82" i="9"/>
  <c r="AD82" i="9"/>
  <c r="AE82" i="9"/>
  <c r="O83" i="9"/>
  <c r="P83" i="9"/>
  <c r="T83" i="9"/>
  <c r="U83" i="9"/>
  <c r="V83" i="9"/>
  <c r="W83" i="9"/>
  <c r="X83" i="9"/>
  <c r="Y83" i="9"/>
  <c r="Z83" i="9"/>
  <c r="AA83" i="9"/>
  <c r="AB83" i="9"/>
  <c r="AC83" i="9"/>
  <c r="AD83" i="9"/>
  <c r="AE83" i="9"/>
  <c r="O84" i="9"/>
  <c r="P84" i="9"/>
  <c r="T84" i="9"/>
  <c r="U84" i="9"/>
  <c r="V84" i="9"/>
  <c r="W84" i="9"/>
  <c r="X84" i="9"/>
  <c r="Y84" i="9"/>
  <c r="Z84" i="9"/>
  <c r="AA84" i="9"/>
  <c r="AB84" i="9"/>
  <c r="AC84" i="9"/>
  <c r="AD84" i="9"/>
  <c r="AE84" i="9"/>
  <c r="O85" i="9"/>
  <c r="P85" i="9"/>
  <c r="T85" i="9"/>
  <c r="U85" i="9"/>
  <c r="V85" i="9"/>
  <c r="W85" i="9"/>
  <c r="X85" i="9"/>
  <c r="Y85" i="9"/>
  <c r="Z85" i="9"/>
  <c r="AA85" i="9"/>
  <c r="AB85" i="9"/>
  <c r="AC85" i="9"/>
  <c r="AD85" i="9"/>
  <c r="AE85" i="9"/>
  <c r="O86" i="9"/>
  <c r="P86" i="9"/>
  <c r="T86" i="9"/>
  <c r="U86" i="9"/>
  <c r="V86" i="9"/>
  <c r="W86" i="9"/>
  <c r="X86" i="9"/>
  <c r="Y86" i="9"/>
  <c r="Z86" i="9"/>
  <c r="AA86" i="9"/>
  <c r="AB86" i="9"/>
  <c r="AC86" i="9"/>
  <c r="AD86" i="9"/>
  <c r="AE86" i="9"/>
  <c r="O87" i="9"/>
  <c r="P87" i="9"/>
  <c r="T87" i="9"/>
  <c r="U87" i="9"/>
  <c r="V87" i="9"/>
  <c r="W87" i="9"/>
  <c r="X87" i="9"/>
  <c r="Y87" i="9"/>
  <c r="Z87" i="9"/>
  <c r="AA87" i="9"/>
  <c r="AB87" i="9"/>
  <c r="AC87" i="9"/>
  <c r="AD87" i="9"/>
  <c r="AE87" i="9"/>
  <c r="O88" i="9"/>
  <c r="P88" i="9"/>
  <c r="T88" i="9"/>
  <c r="U88" i="9"/>
  <c r="V88" i="9"/>
  <c r="W88" i="9"/>
  <c r="X88" i="9"/>
  <c r="Y88" i="9"/>
  <c r="Z88" i="9"/>
  <c r="AA88" i="9"/>
  <c r="AB88" i="9"/>
  <c r="AC88" i="9"/>
  <c r="AD88" i="9"/>
  <c r="AE88" i="9"/>
  <c r="O89" i="9"/>
  <c r="P89" i="9"/>
  <c r="T89" i="9"/>
  <c r="U89" i="9"/>
  <c r="V89" i="9"/>
  <c r="W89" i="9"/>
  <c r="X89" i="9"/>
  <c r="Y89" i="9"/>
  <c r="Z89" i="9"/>
  <c r="AA89" i="9"/>
  <c r="AB89" i="9"/>
  <c r="AC89" i="9"/>
  <c r="AD89" i="9"/>
  <c r="AE89" i="9"/>
  <c r="O90" i="9"/>
  <c r="P90" i="9"/>
  <c r="T90" i="9"/>
  <c r="U90" i="9"/>
  <c r="V90" i="9"/>
  <c r="W90" i="9"/>
  <c r="X90" i="9"/>
  <c r="Y90" i="9"/>
  <c r="Z90" i="9"/>
  <c r="AA90" i="9"/>
  <c r="AB90" i="9"/>
  <c r="AC90" i="9"/>
  <c r="AD90" i="9"/>
  <c r="AE90" i="9"/>
  <c r="O91" i="9"/>
  <c r="P91" i="9"/>
  <c r="T91" i="9"/>
  <c r="U91" i="9"/>
  <c r="V91" i="9"/>
  <c r="W91" i="9"/>
  <c r="X91" i="9"/>
  <c r="Y91" i="9"/>
  <c r="Z91" i="9"/>
  <c r="AA91" i="9"/>
  <c r="AB91" i="9"/>
  <c r="AC91" i="9"/>
  <c r="AD91" i="9"/>
  <c r="AE91" i="9"/>
  <c r="O92" i="9"/>
  <c r="P92" i="9"/>
  <c r="T92" i="9"/>
  <c r="U92" i="9"/>
  <c r="V92" i="9"/>
  <c r="W92" i="9"/>
  <c r="X92" i="9"/>
  <c r="Y92" i="9"/>
  <c r="Z92" i="9"/>
  <c r="AA92" i="9"/>
  <c r="AB92" i="9"/>
  <c r="AC92" i="9"/>
  <c r="AD92" i="9"/>
  <c r="AE92" i="9"/>
  <c r="O93" i="9"/>
  <c r="P93" i="9"/>
  <c r="T93" i="9"/>
  <c r="U93" i="9"/>
  <c r="V93" i="9"/>
  <c r="W93" i="9"/>
  <c r="X93" i="9"/>
  <c r="Y93" i="9"/>
  <c r="Z93" i="9"/>
  <c r="AA93" i="9"/>
  <c r="AB93" i="9"/>
  <c r="AC93" i="9"/>
  <c r="AD93" i="9"/>
  <c r="AE93" i="9"/>
  <c r="O94" i="9"/>
  <c r="P94" i="9"/>
  <c r="T94" i="9"/>
  <c r="U94" i="9"/>
  <c r="V94" i="9"/>
  <c r="W94" i="9"/>
  <c r="X94" i="9"/>
  <c r="Y94" i="9"/>
  <c r="Z94" i="9"/>
  <c r="AA94" i="9"/>
  <c r="AB94" i="9"/>
  <c r="AC94" i="9"/>
  <c r="AD94" i="9"/>
  <c r="AE94" i="9"/>
  <c r="O95" i="9"/>
  <c r="P95" i="9"/>
  <c r="T95" i="9"/>
  <c r="U95" i="9"/>
  <c r="V95" i="9"/>
  <c r="W95" i="9"/>
  <c r="X95" i="9"/>
  <c r="Y95" i="9"/>
  <c r="Z95" i="9"/>
  <c r="AA95" i="9"/>
  <c r="AB95" i="9"/>
  <c r="AC95" i="9"/>
  <c r="AD95" i="9"/>
  <c r="AE95" i="9"/>
  <c r="O96" i="9"/>
  <c r="P96" i="9"/>
  <c r="T96" i="9"/>
  <c r="U96" i="9"/>
  <c r="V96" i="9"/>
  <c r="W96" i="9"/>
  <c r="X96" i="9"/>
  <c r="Y96" i="9"/>
  <c r="Z96" i="9"/>
  <c r="AA96" i="9"/>
  <c r="AB96" i="9"/>
  <c r="AC96" i="9"/>
  <c r="AD96" i="9"/>
  <c r="AE96" i="9"/>
  <c r="O97" i="9"/>
  <c r="P97" i="9"/>
  <c r="T97" i="9"/>
  <c r="U97" i="9"/>
  <c r="V97" i="9"/>
  <c r="W97" i="9"/>
  <c r="X97" i="9"/>
  <c r="Y97" i="9"/>
  <c r="Z97" i="9"/>
  <c r="AA97" i="9"/>
  <c r="AB97" i="9"/>
  <c r="AC97" i="9"/>
  <c r="AD97" i="9"/>
  <c r="AE97" i="9"/>
  <c r="O98" i="9"/>
  <c r="P98" i="9"/>
  <c r="T98" i="9"/>
  <c r="U98" i="9"/>
  <c r="V98" i="9"/>
  <c r="W98" i="9"/>
  <c r="X98" i="9"/>
  <c r="Y98" i="9"/>
  <c r="Z98" i="9"/>
  <c r="AA98" i="9"/>
  <c r="AB98" i="9"/>
  <c r="AC98" i="9"/>
  <c r="AD98" i="9"/>
  <c r="AE98" i="9"/>
  <c r="O99" i="9"/>
  <c r="P99" i="9"/>
  <c r="T99" i="9"/>
  <c r="U99" i="9"/>
  <c r="V99" i="9"/>
  <c r="W99" i="9"/>
  <c r="X99" i="9"/>
  <c r="Y99" i="9"/>
  <c r="Z99" i="9"/>
  <c r="AA99" i="9"/>
  <c r="AB99" i="9"/>
  <c r="AC99" i="9"/>
  <c r="AD99" i="9"/>
  <c r="AE99" i="9"/>
  <c r="O100" i="9"/>
  <c r="P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O101" i="9"/>
  <c r="P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O102" i="9"/>
  <c r="P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O103" i="9"/>
  <c r="P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O104" i="9"/>
  <c r="P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O105" i="9"/>
  <c r="P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O106" i="9"/>
  <c r="P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O107" i="9"/>
  <c r="P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O108" i="9"/>
  <c r="P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O109" i="9"/>
  <c r="P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O110" i="9"/>
  <c r="P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O111" i="9"/>
  <c r="P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O112" i="9"/>
  <c r="P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O113" i="9"/>
  <c r="P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O114" i="9"/>
  <c r="P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O115" i="9"/>
  <c r="P115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O116" i="9"/>
  <c r="P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O117" i="9"/>
  <c r="P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O118" i="9"/>
  <c r="P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O119" i="9"/>
  <c r="P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O120" i="9"/>
  <c r="P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O121" i="9"/>
  <c r="P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O122" i="9"/>
  <c r="P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O123" i="9"/>
  <c r="P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O124" i="9"/>
  <c r="P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O125" i="9"/>
  <c r="P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O126" i="9"/>
  <c r="P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O127" i="9"/>
  <c r="P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O128" i="9"/>
  <c r="P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O129" i="9"/>
  <c r="P129" i="9"/>
  <c r="T129" i="9"/>
  <c r="U129" i="9"/>
  <c r="V129" i="9"/>
  <c r="W129" i="9"/>
  <c r="X129" i="9"/>
  <c r="Y129" i="9"/>
  <c r="Z129" i="9"/>
  <c r="AA129" i="9"/>
  <c r="AB129" i="9"/>
  <c r="AC129" i="9"/>
  <c r="AD129" i="9"/>
  <c r="AE129" i="9"/>
  <c r="O130" i="9"/>
  <c r="P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O131" i="9"/>
  <c r="P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O132" i="9"/>
  <c r="P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O133" i="9"/>
  <c r="P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O134" i="9"/>
  <c r="P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O135" i="9"/>
  <c r="P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O136" i="9"/>
  <c r="P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O137" i="9"/>
  <c r="P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O138" i="9"/>
  <c r="P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O139" i="9"/>
  <c r="P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O140" i="9"/>
  <c r="P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O141" i="9"/>
  <c r="P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O142" i="9"/>
  <c r="P142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O143" i="9"/>
  <c r="P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O144" i="9"/>
  <c r="P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O145" i="9"/>
  <c r="P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O146" i="9"/>
  <c r="P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O147" i="9"/>
  <c r="P147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O148" i="9"/>
  <c r="P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O149" i="9"/>
  <c r="P149" i="9"/>
  <c r="T149" i="9"/>
  <c r="U149" i="9"/>
  <c r="V149" i="9"/>
  <c r="W149" i="9"/>
  <c r="X149" i="9"/>
  <c r="Y149" i="9"/>
  <c r="Z149" i="9"/>
  <c r="AA149" i="9"/>
  <c r="AB149" i="9"/>
  <c r="AC149" i="9"/>
  <c r="AD149" i="9"/>
  <c r="AE149" i="9"/>
  <c r="O150" i="9"/>
  <c r="P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O151" i="9"/>
  <c r="P151" i="9"/>
  <c r="T151" i="9"/>
  <c r="U151" i="9"/>
  <c r="V151" i="9"/>
  <c r="W151" i="9"/>
  <c r="X151" i="9"/>
  <c r="Y151" i="9"/>
  <c r="Z151" i="9"/>
  <c r="AA151" i="9"/>
  <c r="AB151" i="9"/>
  <c r="AC151" i="9"/>
  <c r="AD151" i="9"/>
  <c r="AE151" i="9"/>
  <c r="O152" i="9"/>
  <c r="P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O153" i="9"/>
  <c r="P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O154" i="9"/>
  <c r="P154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O155" i="9"/>
  <c r="P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O156" i="9"/>
  <c r="P156" i="9"/>
  <c r="T156" i="9"/>
  <c r="U156" i="9"/>
  <c r="V156" i="9"/>
  <c r="W156" i="9"/>
  <c r="X156" i="9"/>
  <c r="Y156" i="9"/>
  <c r="Z156" i="9"/>
  <c r="AA156" i="9"/>
  <c r="AB156" i="9"/>
  <c r="AC156" i="9"/>
  <c r="AD156" i="9"/>
  <c r="AE156" i="9"/>
  <c r="O157" i="9"/>
  <c r="P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O158" i="9"/>
  <c r="P158" i="9"/>
  <c r="T158" i="9"/>
  <c r="U158" i="9"/>
  <c r="V158" i="9"/>
  <c r="W158" i="9"/>
  <c r="X158" i="9"/>
  <c r="Y158" i="9"/>
  <c r="Z158" i="9"/>
  <c r="AA158" i="9"/>
  <c r="AB158" i="9"/>
  <c r="AC158" i="9"/>
  <c r="AD158" i="9"/>
  <c r="AE158" i="9"/>
  <c r="O159" i="9"/>
  <c r="P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O160" i="9"/>
  <c r="P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O161" i="9"/>
  <c r="P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O162" i="9"/>
  <c r="P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O163" i="9"/>
  <c r="P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O164" i="9"/>
  <c r="P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O165" i="9"/>
  <c r="P165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O166" i="9"/>
  <c r="P166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O167" i="9"/>
  <c r="P167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O168" i="9"/>
  <c r="P168" i="9"/>
  <c r="T168" i="9"/>
  <c r="U168" i="9"/>
  <c r="V168" i="9"/>
  <c r="W168" i="9"/>
  <c r="X168" i="9"/>
  <c r="Y168" i="9"/>
  <c r="Z168" i="9"/>
  <c r="AA168" i="9"/>
  <c r="AB168" i="9"/>
  <c r="AC168" i="9"/>
  <c r="AD168" i="9"/>
  <c r="AE168" i="9"/>
  <c r="O169" i="9"/>
  <c r="P169" i="9"/>
  <c r="T169" i="9"/>
  <c r="U169" i="9"/>
  <c r="V169" i="9"/>
  <c r="W169" i="9"/>
  <c r="X169" i="9"/>
  <c r="Y169" i="9"/>
  <c r="Z169" i="9"/>
  <c r="AA169" i="9"/>
  <c r="AB169" i="9"/>
  <c r="AC169" i="9"/>
  <c r="AD169" i="9"/>
  <c r="AE169" i="9"/>
  <c r="O170" i="9"/>
  <c r="P170" i="9"/>
  <c r="T170" i="9"/>
  <c r="U170" i="9"/>
  <c r="V170" i="9"/>
  <c r="W170" i="9"/>
  <c r="X170" i="9"/>
  <c r="Y170" i="9"/>
  <c r="Z170" i="9"/>
  <c r="AA170" i="9"/>
  <c r="AB170" i="9"/>
  <c r="AC170" i="9"/>
  <c r="AD170" i="9"/>
  <c r="AE170" i="9"/>
  <c r="O171" i="9"/>
  <c r="P171" i="9"/>
  <c r="T171" i="9"/>
  <c r="U171" i="9"/>
  <c r="V171" i="9"/>
  <c r="W171" i="9"/>
  <c r="X171" i="9"/>
  <c r="Y171" i="9"/>
  <c r="Z171" i="9"/>
  <c r="AA171" i="9"/>
  <c r="AB171" i="9"/>
  <c r="AC171" i="9"/>
  <c r="AD171" i="9"/>
  <c r="AE171" i="9"/>
  <c r="O172" i="9"/>
  <c r="P172" i="9"/>
  <c r="T172" i="9"/>
  <c r="U172" i="9"/>
  <c r="V172" i="9"/>
  <c r="W172" i="9"/>
  <c r="X172" i="9"/>
  <c r="Y172" i="9"/>
  <c r="Z172" i="9"/>
  <c r="AA172" i="9"/>
  <c r="AB172" i="9"/>
  <c r="AC172" i="9"/>
  <c r="AD172" i="9"/>
  <c r="AE172" i="9"/>
  <c r="O173" i="9"/>
  <c r="P173" i="9"/>
  <c r="T173" i="9"/>
  <c r="U173" i="9"/>
  <c r="V173" i="9"/>
  <c r="W173" i="9"/>
  <c r="X173" i="9"/>
  <c r="Y173" i="9"/>
  <c r="Z173" i="9"/>
  <c r="AA173" i="9"/>
  <c r="AB173" i="9"/>
  <c r="AC173" i="9"/>
  <c r="AD173" i="9"/>
  <c r="AE173" i="9"/>
  <c r="O174" i="9"/>
  <c r="P174" i="9"/>
  <c r="T174" i="9"/>
  <c r="U174" i="9"/>
  <c r="V174" i="9"/>
  <c r="W174" i="9"/>
  <c r="X174" i="9"/>
  <c r="Y174" i="9"/>
  <c r="Z174" i="9"/>
  <c r="AA174" i="9"/>
  <c r="AB174" i="9"/>
  <c r="AC174" i="9"/>
  <c r="AD174" i="9"/>
  <c r="AE174" i="9"/>
  <c r="O175" i="9"/>
  <c r="P175" i="9"/>
  <c r="T175" i="9"/>
  <c r="U175" i="9"/>
  <c r="V175" i="9"/>
  <c r="W175" i="9"/>
  <c r="X175" i="9"/>
  <c r="Y175" i="9"/>
  <c r="Z175" i="9"/>
  <c r="AA175" i="9"/>
  <c r="AB175" i="9"/>
  <c r="AC175" i="9"/>
  <c r="AD175" i="9"/>
  <c r="AE175" i="9"/>
  <c r="O176" i="9"/>
  <c r="P176" i="9"/>
  <c r="T176" i="9"/>
  <c r="U176" i="9"/>
  <c r="V176" i="9"/>
  <c r="W176" i="9"/>
  <c r="X176" i="9"/>
  <c r="Y176" i="9"/>
  <c r="Z176" i="9"/>
  <c r="AA176" i="9"/>
  <c r="AB176" i="9"/>
  <c r="AC176" i="9"/>
  <c r="AD176" i="9"/>
  <c r="AE176" i="9"/>
  <c r="O177" i="9"/>
  <c r="P177" i="9"/>
  <c r="T177" i="9"/>
  <c r="U177" i="9"/>
  <c r="V177" i="9"/>
  <c r="W177" i="9"/>
  <c r="X177" i="9"/>
  <c r="Y177" i="9"/>
  <c r="Z177" i="9"/>
  <c r="AA177" i="9"/>
  <c r="AB177" i="9"/>
  <c r="AC177" i="9"/>
  <c r="AD177" i="9"/>
  <c r="AE177" i="9"/>
  <c r="O178" i="9"/>
  <c r="P178" i="9"/>
  <c r="T178" i="9"/>
  <c r="U178" i="9"/>
  <c r="V178" i="9"/>
  <c r="W178" i="9"/>
  <c r="X178" i="9"/>
  <c r="Y178" i="9"/>
  <c r="Z178" i="9"/>
  <c r="AA178" i="9"/>
  <c r="AB178" i="9"/>
  <c r="AC178" i="9"/>
  <c r="AD178" i="9"/>
  <c r="AE178" i="9"/>
  <c r="O179" i="9"/>
  <c r="P179" i="9"/>
  <c r="T179" i="9"/>
  <c r="U179" i="9"/>
  <c r="V179" i="9"/>
  <c r="W179" i="9"/>
  <c r="X179" i="9"/>
  <c r="Y179" i="9"/>
  <c r="Z179" i="9"/>
  <c r="AA179" i="9"/>
  <c r="AB179" i="9"/>
  <c r="AC179" i="9"/>
  <c r="AD179" i="9"/>
  <c r="AE179" i="9"/>
  <c r="O180" i="9"/>
  <c r="P180" i="9"/>
  <c r="T180" i="9"/>
  <c r="U180" i="9"/>
  <c r="V180" i="9"/>
  <c r="W180" i="9"/>
  <c r="X180" i="9"/>
  <c r="Y180" i="9"/>
  <c r="Z180" i="9"/>
  <c r="AA180" i="9"/>
  <c r="AB180" i="9"/>
  <c r="AC180" i="9"/>
  <c r="AD180" i="9"/>
  <c r="AE180" i="9"/>
  <c r="O181" i="9"/>
  <c r="P181" i="9"/>
  <c r="T181" i="9"/>
  <c r="U181" i="9"/>
  <c r="V181" i="9"/>
  <c r="W181" i="9"/>
  <c r="X181" i="9"/>
  <c r="Y181" i="9"/>
  <c r="Z181" i="9"/>
  <c r="AA181" i="9"/>
  <c r="AB181" i="9"/>
  <c r="AC181" i="9"/>
  <c r="AD181" i="9"/>
  <c r="AE181" i="9"/>
  <c r="O182" i="9"/>
  <c r="P182" i="9"/>
  <c r="T182" i="9"/>
  <c r="U182" i="9"/>
  <c r="V182" i="9"/>
  <c r="W182" i="9"/>
  <c r="X182" i="9"/>
  <c r="Y182" i="9"/>
  <c r="Z182" i="9"/>
  <c r="AA182" i="9"/>
  <c r="AB182" i="9"/>
  <c r="AC182" i="9"/>
  <c r="AD182" i="9"/>
  <c r="AE182" i="9"/>
  <c r="O183" i="9"/>
  <c r="P183" i="9"/>
  <c r="T183" i="9"/>
  <c r="U183" i="9"/>
  <c r="V183" i="9"/>
  <c r="W183" i="9"/>
  <c r="X183" i="9"/>
  <c r="Y183" i="9"/>
  <c r="Z183" i="9"/>
  <c r="AA183" i="9"/>
  <c r="AB183" i="9"/>
  <c r="AC183" i="9"/>
  <c r="AD183" i="9"/>
  <c r="AE183" i="9"/>
  <c r="O184" i="9"/>
  <c r="P184" i="9"/>
  <c r="T184" i="9"/>
  <c r="U184" i="9"/>
  <c r="V184" i="9"/>
  <c r="W184" i="9"/>
  <c r="X184" i="9"/>
  <c r="Y184" i="9"/>
  <c r="Z184" i="9"/>
  <c r="AA184" i="9"/>
  <c r="AB184" i="9"/>
  <c r="AC184" i="9"/>
  <c r="AD184" i="9"/>
  <c r="AE184" i="9"/>
  <c r="O185" i="9"/>
  <c r="P185" i="9"/>
  <c r="T185" i="9"/>
  <c r="U185" i="9"/>
  <c r="V185" i="9"/>
  <c r="W185" i="9"/>
  <c r="X185" i="9"/>
  <c r="Y185" i="9"/>
  <c r="Z185" i="9"/>
  <c r="AA185" i="9"/>
  <c r="AB185" i="9"/>
  <c r="AC185" i="9"/>
  <c r="AD185" i="9"/>
  <c r="AE185" i="9"/>
  <c r="O186" i="9"/>
  <c r="P186" i="9"/>
  <c r="T186" i="9"/>
  <c r="U186" i="9"/>
  <c r="V186" i="9"/>
  <c r="W186" i="9"/>
  <c r="X186" i="9"/>
  <c r="Y186" i="9"/>
  <c r="Z186" i="9"/>
  <c r="AA186" i="9"/>
  <c r="AB186" i="9"/>
  <c r="AC186" i="9"/>
  <c r="AD186" i="9"/>
  <c r="AE186" i="9"/>
  <c r="O187" i="9"/>
  <c r="P187" i="9"/>
  <c r="T187" i="9"/>
  <c r="U187" i="9"/>
  <c r="V187" i="9"/>
  <c r="W187" i="9"/>
  <c r="X187" i="9"/>
  <c r="Y187" i="9"/>
  <c r="Z187" i="9"/>
  <c r="AA187" i="9"/>
  <c r="AB187" i="9"/>
  <c r="AC187" i="9"/>
  <c r="AD187" i="9"/>
  <c r="AE187" i="9"/>
  <c r="O188" i="9"/>
  <c r="P188" i="9"/>
  <c r="T188" i="9"/>
  <c r="U188" i="9"/>
  <c r="V188" i="9"/>
  <c r="W188" i="9"/>
  <c r="X188" i="9"/>
  <c r="Y188" i="9"/>
  <c r="Z188" i="9"/>
  <c r="AA188" i="9"/>
  <c r="AB188" i="9"/>
  <c r="AC188" i="9"/>
  <c r="AD188" i="9"/>
  <c r="AE188" i="9"/>
  <c r="O189" i="9"/>
  <c r="P189" i="9"/>
  <c r="T189" i="9"/>
  <c r="U189" i="9"/>
  <c r="V189" i="9"/>
  <c r="W189" i="9"/>
  <c r="X189" i="9"/>
  <c r="Y189" i="9"/>
  <c r="Z189" i="9"/>
  <c r="AA189" i="9"/>
  <c r="AB189" i="9"/>
  <c r="AC189" i="9"/>
  <c r="AD189" i="9"/>
  <c r="AE189" i="9"/>
  <c r="O190" i="9"/>
  <c r="P190" i="9"/>
  <c r="T190" i="9"/>
  <c r="U190" i="9"/>
  <c r="V190" i="9"/>
  <c r="W190" i="9"/>
  <c r="X190" i="9"/>
  <c r="Y190" i="9"/>
  <c r="Z190" i="9"/>
  <c r="AA190" i="9"/>
  <c r="AB190" i="9"/>
  <c r="AC190" i="9"/>
  <c r="AD190" i="9"/>
  <c r="AE190" i="9"/>
  <c r="O191" i="9"/>
  <c r="P191" i="9"/>
  <c r="T191" i="9"/>
  <c r="U191" i="9"/>
  <c r="V191" i="9"/>
  <c r="W191" i="9"/>
  <c r="X191" i="9"/>
  <c r="Y191" i="9"/>
  <c r="Z191" i="9"/>
  <c r="AA191" i="9"/>
  <c r="AB191" i="9"/>
  <c r="AC191" i="9"/>
  <c r="AD191" i="9"/>
  <c r="AE191" i="9"/>
  <c r="O192" i="9"/>
  <c r="P192" i="9"/>
  <c r="T192" i="9"/>
  <c r="U192" i="9"/>
  <c r="V192" i="9"/>
  <c r="W192" i="9"/>
  <c r="X192" i="9"/>
  <c r="Y192" i="9"/>
  <c r="Z192" i="9"/>
  <c r="AA192" i="9"/>
  <c r="AB192" i="9"/>
  <c r="AC192" i="9"/>
  <c r="AD192" i="9"/>
  <c r="AE192" i="9"/>
  <c r="O193" i="9"/>
  <c r="P193" i="9"/>
  <c r="T193" i="9"/>
  <c r="U193" i="9"/>
  <c r="V193" i="9"/>
  <c r="W193" i="9"/>
  <c r="X193" i="9"/>
  <c r="Y193" i="9"/>
  <c r="Z193" i="9"/>
  <c r="AA193" i="9"/>
  <c r="AB193" i="9"/>
  <c r="AC193" i="9"/>
  <c r="AD193" i="9"/>
  <c r="AE193" i="9"/>
  <c r="O194" i="9"/>
  <c r="P194" i="9"/>
  <c r="T194" i="9"/>
  <c r="U194" i="9"/>
  <c r="V194" i="9"/>
  <c r="W194" i="9"/>
  <c r="X194" i="9"/>
  <c r="Y194" i="9"/>
  <c r="Z194" i="9"/>
  <c r="AA194" i="9"/>
  <c r="AB194" i="9"/>
  <c r="AC194" i="9"/>
  <c r="AD194" i="9"/>
  <c r="AE194" i="9"/>
  <c r="O195" i="9"/>
  <c r="P195" i="9"/>
  <c r="T195" i="9"/>
  <c r="U195" i="9"/>
  <c r="V195" i="9"/>
  <c r="W195" i="9"/>
  <c r="X195" i="9"/>
  <c r="Y195" i="9"/>
  <c r="Z195" i="9"/>
  <c r="AA195" i="9"/>
  <c r="AB195" i="9"/>
  <c r="AC195" i="9"/>
  <c r="AD195" i="9"/>
  <c r="AE195" i="9"/>
  <c r="O196" i="9"/>
  <c r="P196" i="9"/>
  <c r="T196" i="9"/>
  <c r="U196" i="9"/>
  <c r="V196" i="9"/>
  <c r="W196" i="9"/>
  <c r="X196" i="9"/>
  <c r="Y196" i="9"/>
  <c r="Z196" i="9"/>
  <c r="AA196" i="9"/>
  <c r="AB196" i="9"/>
  <c r="AC196" i="9"/>
  <c r="AD196" i="9"/>
  <c r="AE196" i="9"/>
  <c r="O197" i="9"/>
  <c r="P197" i="9"/>
  <c r="T197" i="9"/>
  <c r="U197" i="9"/>
  <c r="V197" i="9"/>
  <c r="W197" i="9"/>
  <c r="X197" i="9"/>
  <c r="Y197" i="9"/>
  <c r="Z197" i="9"/>
  <c r="AA197" i="9"/>
  <c r="AB197" i="9"/>
  <c r="AC197" i="9"/>
  <c r="AD197" i="9"/>
  <c r="AE197" i="9"/>
  <c r="O198" i="9"/>
  <c r="P198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O199" i="9"/>
  <c r="P199" i="9"/>
  <c r="T199" i="9"/>
  <c r="U199" i="9"/>
  <c r="V199" i="9"/>
  <c r="W199" i="9"/>
  <c r="X199" i="9"/>
  <c r="Y199" i="9"/>
  <c r="Z199" i="9"/>
  <c r="AA199" i="9"/>
  <c r="AB199" i="9"/>
  <c r="AC199" i="9"/>
  <c r="AD199" i="9"/>
  <c r="AE199" i="9"/>
  <c r="O200" i="9"/>
  <c r="P200" i="9"/>
  <c r="T200" i="9"/>
  <c r="U200" i="9"/>
  <c r="V200" i="9"/>
  <c r="W200" i="9"/>
  <c r="X200" i="9"/>
  <c r="Y200" i="9"/>
  <c r="Z200" i="9"/>
  <c r="AA200" i="9"/>
  <c r="AB200" i="9"/>
  <c r="AC200" i="9"/>
  <c r="AD200" i="9"/>
  <c r="AE200" i="9"/>
  <c r="O201" i="9"/>
  <c r="P201" i="9"/>
  <c r="T201" i="9"/>
  <c r="U201" i="9"/>
  <c r="V201" i="9"/>
  <c r="W201" i="9"/>
  <c r="X201" i="9"/>
  <c r="Y201" i="9"/>
  <c r="Z201" i="9"/>
  <c r="AA201" i="9"/>
  <c r="AB201" i="9"/>
  <c r="AC201" i="9"/>
  <c r="AD201" i="9"/>
  <c r="AE201" i="9"/>
  <c r="O202" i="9"/>
  <c r="P202" i="9"/>
  <c r="T202" i="9"/>
  <c r="U202" i="9"/>
  <c r="V202" i="9"/>
  <c r="W202" i="9"/>
  <c r="X202" i="9"/>
  <c r="Y202" i="9"/>
  <c r="Z202" i="9"/>
  <c r="AA202" i="9"/>
  <c r="AB202" i="9"/>
  <c r="AC202" i="9"/>
  <c r="AD202" i="9"/>
  <c r="AE202" i="9"/>
  <c r="O203" i="9"/>
  <c r="P203" i="9"/>
  <c r="T203" i="9"/>
  <c r="U203" i="9"/>
  <c r="V203" i="9"/>
  <c r="W203" i="9"/>
  <c r="X203" i="9"/>
  <c r="Y203" i="9"/>
  <c r="Z203" i="9"/>
  <c r="AA203" i="9"/>
  <c r="AB203" i="9"/>
  <c r="AC203" i="9"/>
  <c r="AD203" i="9"/>
  <c r="AE203" i="9"/>
  <c r="O204" i="9"/>
  <c r="P204" i="9"/>
  <c r="T204" i="9"/>
  <c r="U204" i="9"/>
  <c r="V204" i="9"/>
  <c r="W204" i="9"/>
  <c r="X204" i="9"/>
  <c r="Y204" i="9"/>
  <c r="Z204" i="9"/>
  <c r="AA204" i="9"/>
  <c r="AB204" i="9"/>
  <c r="AC204" i="9"/>
  <c r="AD204" i="9"/>
  <c r="AE204" i="9"/>
  <c r="O205" i="9"/>
  <c r="P205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O206" i="9"/>
  <c r="P206" i="9"/>
  <c r="T206" i="9"/>
  <c r="U206" i="9"/>
  <c r="V206" i="9"/>
  <c r="W206" i="9"/>
  <c r="X206" i="9"/>
  <c r="Y206" i="9"/>
  <c r="Z206" i="9"/>
  <c r="AA206" i="9"/>
  <c r="AB206" i="9"/>
  <c r="AC206" i="9"/>
  <c r="AD206" i="9"/>
  <c r="AE206" i="9"/>
  <c r="O207" i="9"/>
  <c r="P207" i="9"/>
  <c r="T207" i="9"/>
  <c r="U207" i="9"/>
  <c r="V207" i="9"/>
  <c r="W207" i="9"/>
  <c r="X207" i="9"/>
  <c r="Y207" i="9"/>
  <c r="Z207" i="9"/>
  <c r="AA207" i="9"/>
  <c r="AB207" i="9"/>
  <c r="AC207" i="9"/>
  <c r="AD207" i="9"/>
  <c r="AE207" i="9"/>
  <c r="O208" i="9"/>
  <c r="P208" i="9"/>
  <c r="T208" i="9"/>
  <c r="U208" i="9"/>
  <c r="V208" i="9"/>
  <c r="W208" i="9"/>
  <c r="X208" i="9"/>
  <c r="Y208" i="9"/>
  <c r="Z208" i="9"/>
  <c r="AA208" i="9"/>
  <c r="AB208" i="9"/>
  <c r="AC208" i="9"/>
  <c r="AD208" i="9"/>
  <c r="AE208" i="9"/>
  <c r="O209" i="9"/>
  <c r="P209" i="9"/>
  <c r="T209" i="9"/>
  <c r="U209" i="9"/>
  <c r="V209" i="9"/>
  <c r="W209" i="9"/>
  <c r="X209" i="9"/>
  <c r="Y209" i="9"/>
  <c r="Z209" i="9"/>
  <c r="AA209" i="9"/>
  <c r="AB209" i="9"/>
  <c r="AC209" i="9"/>
  <c r="AD209" i="9"/>
  <c r="AE209" i="9"/>
  <c r="O210" i="9"/>
  <c r="P210" i="9"/>
  <c r="T210" i="9"/>
  <c r="U210" i="9"/>
  <c r="V210" i="9"/>
  <c r="W210" i="9"/>
  <c r="X210" i="9"/>
  <c r="Y210" i="9"/>
  <c r="Z210" i="9"/>
  <c r="AA210" i="9"/>
  <c r="AB210" i="9"/>
  <c r="AC210" i="9"/>
  <c r="AD210" i="9"/>
  <c r="AE210" i="9"/>
  <c r="O211" i="9"/>
  <c r="P211" i="9"/>
  <c r="T211" i="9"/>
  <c r="U211" i="9"/>
  <c r="V211" i="9"/>
  <c r="W211" i="9"/>
  <c r="X211" i="9"/>
  <c r="Y211" i="9"/>
  <c r="Z211" i="9"/>
  <c r="AA211" i="9"/>
  <c r="AB211" i="9"/>
  <c r="AC211" i="9"/>
  <c r="AD211" i="9"/>
  <c r="AE211" i="9"/>
  <c r="O212" i="9"/>
  <c r="P212" i="9"/>
  <c r="T212" i="9"/>
  <c r="U212" i="9"/>
  <c r="V212" i="9"/>
  <c r="W212" i="9"/>
  <c r="X212" i="9"/>
  <c r="Y212" i="9"/>
  <c r="Z212" i="9"/>
  <c r="AA212" i="9"/>
  <c r="AB212" i="9"/>
  <c r="AC212" i="9"/>
  <c r="AD212" i="9"/>
  <c r="AE212" i="9"/>
  <c r="O213" i="9"/>
  <c r="P213" i="9"/>
  <c r="T213" i="9"/>
  <c r="U213" i="9"/>
  <c r="V213" i="9"/>
  <c r="W213" i="9"/>
  <c r="X213" i="9"/>
  <c r="Y213" i="9"/>
  <c r="Z213" i="9"/>
  <c r="AA213" i="9"/>
  <c r="AB213" i="9"/>
  <c r="AC213" i="9"/>
  <c r="AD213" i="9"/>
  <c r="AE213" i="9"/>
  <c r="O214" i="9"/>
  <c r="P214" i="9"/>
  <c r="T214" i="9"/>
  <c r="U214" i="9"/>
  <c r="V214" i="9"/>
  <c r="W214" i="9"/>
  <c r="X214" i="9"/>
  <c r="Y214" i="9"/>
  <c r="Z214" i="9"/>
  <c r="AA214" i="9"/>
  <c r="AB214" i="9"/>
  <c r="AC214" i="9"/>
  <c r="AD214" i="9"/>
  <c r="AE214" i="9"/>
  <c r="O215" i="9"/>
  <c r="P215" i="9"/>
  <c r="T215" i="9"/>
  <c r="U215" i="9"/>
  <c r="V215" i="9"/>
  <c r="W215" i="9"/>
  <c r="X215" i="9"/>
  <c r="Y215" i="9"/>
  <c r="Z215" i="9"/>
  <c r="AA215" i="9"/>
  <c r="AB215" i="9"/>
  <c r="AC215" i="9"/>
  <c r="AD215" i="9"/>
  <c r="AE215" i="9"/>
  <c r="O216" i="9"/>
  <c r="P216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O217" i="9"/>
  <c r="P217" i="9"/>
  <c r="T217" i="9"/>
  <c r="U217" i="9"/>
  <c r="V217" i="9"/>
  <c r="W217" i="9"/>
  <c r="X217" i="9"/>
  <c r="Y217" i="9"/>
  <c r="Z217" i="9"/>
  <c r="AA217" i="9"/>
  <c r="AB217" i="9"/>
  <c r="AC217" i="9"/>
  <c r="AD217" i="9"/>
  <c r="AE217" i="9"/>
  <c r="O218" i="9"/>
  <c r="P218" i="9"/>
  <c r="T218" i="9"/>
  <c r="U218" i="9"/>
  <c r="V218" i="9"/>
  <c r="W218" i="9"/>
  <c r="X218" i="9"/>
  <c r="Y218" i="9"/>
  <c r="Z218" i="9"/>
  <c r="AA218" i="9"/>
  <c r="AB218" i="9"/>
  <c r="AC218" i="9"/>
  <c r="AD218" i="9"/>
  <c r="AE218" i="9"/>
  <c r="O219" i="9"/>
  <c r="P219" i="9"/>
  <c r="T219" i="9"/>
  <c r="U219" i="9"/>
  <c r="V219" i="9"/>
  <c r="W219" i="9"/>
  <c r="X219" i="9"/>
  <c r="Y219" i="9"/>
  <c r="Z219" i="9"/>
  <c r="AA219" i="9"/>
  <c r="AB219" i="9"/>
  <c r="AC219" i="9"/>
  <c r="AD219" i="9"/>
  <c r="AE219" i="9"/>
  <c r="O220" i="9"/>
  <c r="P220" i="9"/>
  <c r="T220" i="9"/>
  <c r="U220" i="9"/>
  <c r="V220" i="9"/>
  <c r="W220" i="9"/>
  <c r="X220" i="9"/>
  <c r="Y220" i="9"/>
  <c r="Z220" i="9"/>
  <c r="AA220" i="9"/>
  <c r="AB220" i="9"/>
  <c r="AC220" i="9"/>
  <c r="AD220" i="9"/>
  <c r="AE220" i="9"/>
  <c r="O221" i="9"/>
  <c r="P221" i="9"/>
  <c r="T221" i="9"/>
  <c r="U221" i="9"/>
  <c r="V221" i="9"/>
  <c r="W221" i="9"/>
  <c r="X221" i="9"/>
  <c r="Y221" i="9"/>
  <c r="Z221" i="9"/>
  <c r="AA221" i="9"/>
  <c r="AB221" i="9"/>
  <c r="AC221" i="9"/>
  <c r="AD221" i="9"/>
  <c r="AE221" i="9"/>
  <c r="O222" i="9"/>
  <c r="P222" i="9"/>
  <c r="T222" i="9"/>
  <c r="U222" i="9"/>
  <c r="V222" i="9"/>
  <c r="W222" i="9"/>
  <c r="X222" i="9"/>
  <c r="Y222" i="9"/>
  <c r="Z222" i="9"/>
  <c r="AA222" i="9"/>
  <c r="AB222" i="9"/>
  <c r="AC222" i="9"/>
  <c r="AD222" i="9"/>
  <c r="AE222" i="9"/>
  <c r="O223" i="9"/>
  <c r="P223" i="9"/>
  <c r="T223" i="9"/>
  <c r="U223" i="9"/>
  <c r="V223" i="9"/>
  <c r="W223" i="9"/>
  <c r="X223" i="9"/>
  <c r="Y223" i="9"/>
  <c r="Z223" i="9"/>
  <c r="AA223" i="9"/>
  <c r="AB223" i="9"/>
  <c r="AC223" i="9"/>
  <c r="AD223" i="9"/>
  <c r="AE223" i="9"/>
  <c r="O224" i="9"/>
  <c r="P224" i="9"/>
  <c r="T224" i="9"/>
  <c r="U224" i="9"/>
  <c r="V224" i="9"/>
  <c r="W224" i="9"/>
  <c r="X224" i="9"/>
  <c r="Y224" i="9"/>
  <c r="Z224" i="9"/>
  <c r="AA224" i="9"/>
  <c r="AB224" i="9"/>
  <c r="AC224" i="9"/>
  <c r="AD224" i="9"/>
  <c r="AE224" i="9"/>
  <c r="A3" i="9"/>
  <c r="B3" i="9"/>
  <c r="C3" i="9"/>
  <c r="D3" i="9"/>
  <c r="E3" i="9"/>
  <c r="F3" i="9"/>
  <c r="G3" i="9"/>
  <c r="H3" i="9"/>
  <c r="I3" i="9"/>
  <c r="J3" i="9"/>
  <c r="K3" i="9"/>
  <c r="L3" i="9"/>
  <c r="M3" i="9"/>
  <c r="N3" i="9"/>
  <c r="A4" i="9"/>
  <c r="C4" i="9"/>
  <c r="D4" i="9"/>
  <c r="E4" i="9"/>
  <c r="G4" i="9"/>
  <c r="A5" i="9"/>
  <c r="B5" i="9"/>
  <c r="E5" i="9"/>
  <c r="F5" i="9"/>
  <c r="G5" i="9"/>
  <c r="A6" i="9"/>
  <c r="B6" i="9"/>
  <c r="E6" i="9"/>
  <c r="F6" i="9"/>
  <c r="G6" i="9"/>
  <c r="A7" i="9"/>
  <c r="B7" i="9"/>
  <c r="C7" i="9"/>
  <c r="D7" i="9"/>
  <c r="E7" i="9"/>
  <c r="F7" i="9"/>
  <c r="G7" i="9"/>
  <c r="H7" i="9"/>
  <c r="I7" i="9"/>
  <c r="J7" i="9"/>
  <c r="K7" i="9"/>
  <c r="L7" i="9"/>
  <c r="A8" i="9"/>
  <c r="B8" i="9"/>
  <c r="E8" i="9"/>
  <c r="F8" i="9"/>
  <c r="A9" i="9"/>
  <c r="B12" i="8"/>
  <c r="B9" i="9" s="1"/>
  <c r="E9" i="9"/>
  <c r="F9" i="9"/>
  <c r="G8" i="9"/>
  <c r="K9" i="9"/>
  <c r="A10" i="9"/>
  <c r="E10" i="9"/>
  <c r="F10" i="9"/>
  <c r="G10" i="9"/>
  <c r="H10" i="9"/>
  <c r="I10" i="9"/>
  <c r="K10" i="9"/>
  <c r="L10" i="9"/>
  <c r="A11" i="9"/>
  <c r="E11" i="9"/>
  <c r="A12" i="9"/>
  <c r="E12" i="9"/>
  <c r="G12" i="9"/>
  <c r="H12" i="9"/>
  <c r="J12" i="9"/>
  <c r="K12" i="9"/>
  <c r="L12" i="9"/>
  <c r="M12" i="9"/>
  <c r="A13" i="9"/>
  <c r="E13" i="9"/>
  <c r="H13" i="9"/>
  <c r="I13" i="9"/>
  <c r="A14" i="9"/>
  <c r="E14" i="9"/>
  <c r="H14" i="9"/>
  <c r="I14" i="9"/>
  <c r="A15" i="9"/>
  <c r="E15" i="9"/>
  <c r="A16" i="9"/>
  <c r="E16" i="9"/>
  <c r="A17" i="9"/>
  <c r="E17" i="9"/>
  <c r="A18" i="9"/>
  <c r="E18" i="9"/>
  <c r="A19" i="9"/>
  <c r="E19" i="9"/>
  <c r="A20" i="9"/>
  <c r="E20" i="9"/>
  <c r="A21" i="9"/>
  <c r="E21" i="9"/>
  <c r="J27" i="9"/>
  <c r="K27" i="9"/>
  <c r="L27" i="9"/>
  <c r="M27" i="9"/>
  <c r="A22" i="9"/>
  <c r="E22" i="9"/>
  <c r="A23" i="9"/>
  <c r="E23" i="9"/>
  <c r="G30" i="9"/>
  <c r="H30" i="9"/>
  <c r="I30" i="9"/>
  <c r="J30" i="9"/>
  <c r="K30" i="9"/>
  <c r="M30" i="9"/>
  <c r="N30" i="9"/>
  <c r="A24" i="9"/>
  <c r="E24" i="9"/>
  <c r="F32" i="9"/>
  <c r="G31" i="9"/>
  <c r="A25" i="9"/>
  <c r="E25" i="9"/>
  <c r="F33" i="9"/>
  <c r="K32" i="9"/>
  <c r="L32" i="9"/>
  <c r="M32" i="9"/>
  <c r="N32" i="9"/>
  <c r="A26" i="9"/>
  <c r="E26" i="9"/>
  <c r="A27" i="9"/>
  <c r="E27" i="9"/>
  <c r="A28" i="9"/>
  <c r="E28" i="9"/>
  <c r="A29" i="9"/>
  <c r="E29" i="9"/>
  <c r="A30" i="9"/>
  <c r="E30" i="9"/>
  <c r="F36" i="9"/>
  <c r="G23" i="9"/>
  <c r="L39" i="8"/>
  <c r="I23" i="9" s="1"/>
  <c r="M39" i="8"/>
  <c r="J23" i="9"/>
  <c r="L23" i="9"/>
  <c r="P39" i="8"/>
  <c r="M23" i="9" s="1"/>
  <c r="Q39" i="8"/>
  <c r="N23" i="9"/>
  <c r="A31" i="9"/>
  <c r="E31" i="9"/>
  <c r="F37" i="9"/>
  <c r="G28" i="9"/>
  <c r="A32" i="9"/>
  <c r="E32" i="9"/>
  <c r="F38" i="9"/>
  <c r="G24" i="9"/>
  <c r="A33" i="9"/>
  <c r="E33" i="9"/>
  <c r="G25" i="9"/>
  <c r="A34" i="9"/>
  <c r="E34" i="9"/>
  <c r="A35" i="9"/>
  <c r="E35" i="9"/>
  <c r="G27" i="9"/>
  <c r="A36" i="9"/>
  <c r="E36" i="9"/>
  <c r="A37" i="9"/>
  <c r="E37" i="9"/>
  <c r="G39" i="9"/>
  <c r="A38" i="9"/>
  <c r="E38" i="9"/>
  <c r="A39" i="9"/>
  <c r="E39" i="9"/>
  <c r="G41" i="9"/>
  <c r="J41" i="9"/>
  <c r="K41" i="9"/>
  <c r="L41" i="9"/>
  <c r="M41" i="9"/>
  <c r="N41" i="9"/>
  <c r="A40" i="9"/>
  <c r="E40" i="9"/>
  <c r="N42" i="9"/>
  <c r="A41" i="9"/>
  <c r="E41" i="9"/>
  <c r="N43" i="9"/>
  <c r="A42" i="9"/>
  <c r="E42" i="9"/>
  <c r="N44" i="9"/>
  <c r="A43" i="9"/>
  <c r="E43" i="9"/>
  <c r="F40" i="9"/>
  <c r="N45" i="9"/>
  <c r="A44" i="9"/>
  <c r="E44" i="9"/>
  <c r="F41" i="9"/>
  <c r="A45" i="9"/>
  <c r="E45" i="9"/>
  <c r="F42" i="9"/>
  <c r="N46" i="9"/>
  <c r="A46" i="9"/>
  <c r="E46" i="9"/>
  <c r="A47" i="9"/>
  <c r="E47" i="9"/>
  <c r="F44" i="9"/>
  <c r="A48" i="9"/>
  <c r="E48" i="9"/>
  <c r="F45" i="9"/>
  <c r="A49" i="9"/>
  <c r="E49" i="9"/>
  <c r="F46" i="9"/>
  <c r="A50" i="9"/>
  <c r="E50" i="9"/>
  <c r="F47" i="9"/>
  <c r="A51" i="9"/>
  <c r="E51" i="9"/>
  <c r="F57" i="9"/>
  <c r="A52" i="9"/>
  <c r="E52" i="9"/>
  <c r="A53" i="9"/>
  <c r="E53" i="9"/>
  <c r="A54" i="9"/>
  <c r="E54" i="9"/>
  <c r="A55" i="9"/>
  <c r="E55" i="9"/>
  <c r="A56" i="9"/>
  <c r="E56" i="9"/>
  <c r="A57" i="9"/>
  <c r="E57" i="9"/>
  <c r="A58" i="9"/>
  <c r="C58" i="9"/>
  <c r="D58" i="9"/>
  <c r="E58" i="9"/>
  <c r="F58" i="9"/>
  <c r="A59" i="9"/>
  <c r="C59" i="9"/>
  <c r="D59" i="9"/>
  <c r="E59" i="9"/>
  <c r="F59" i="9"/>
  <c r="A60" i="9"/>
  <c r="C60" i="9"/>
  <c r="D60" i="9"/>
  <c r="E60" i="9"/>
  <c r="F60" i="9"/>
  <c r="A61" i="9"/>
  <c r="C61" i="9"/>
  <c r="D61" i="9"/>
  <c r="E61" i="9"/>
  <c r="F61" i="9"/>
  <c r="A62" i="9"/>
  <c r="C62" i="9"/>
  <c r="D62" i="9"/>
  <c r="E62" i="9"/>
  <c r="F62" i="9"/>
  <c r="A63" i="9"/>
  <c r="C63" i="9"/>
  <c r="D63" i="9"/>
  <c r="E63" i="9"/>
  <c r="F63" i="9"/>
  <c r="G63" i="9"/>
  <c r="H63" i="9"/>
  <c r="I63" i="9"/>
  <c r="J63" i="9"/>
  <c r="K63" i="9"/>
  <c r="L63" i="9"/>
  <c r="M63" i="9"/>
  <c r="N63" i="9"/>
  <c r="A64" i="9"/>
  <c r="C64" i="9"/>
  <c r="D64" i="9"/>
  <c r="E64" i="9"/>
  <c r="F64" i="9"/>
  <c r="G64" i="9"/>
  <c r="H64" i="9"/>
  <c r="I64" i="9"/>
  <c r="J64" i="9"/>
  <c r="K64" i="9"/>
  <c r="L64" i="9"/>
  <c r="M64" i="9"/>
  <c r="N64" i="9"/>
  <c r="A65" i="9"/>
  <c r="C65" i="9"/>
  <c r="D65" i="9"/>
  <c r="E65" i="9"/>
  <c r="F65" i="9"/>
  <c r="G65" i="9"/>
  <c r="H65" i="9"/>
  <c r="I65" i="9"/>
  <c r="J65" i="9"/>
  <c r="K65" i="9"/>
  <c r="L65" i="9"/>
  <c r="M65" i="9"/>
  <c r="N65" i="9"/>
  <c r="A66" i="9"/>
  <c r="C66" i="9"/>
  <c r="D66" i="9"/>
  <c r="E66" i="9"/>
  <c r="F66" i="9"/>
  <c r="G66" i="9"/>
  <c r="H66" i="9"/>
  <c r="I66" i="9"/>
  <c r="J66" i="9"/>
  <c r="K66" i="9"/>
  <c r="L66" i="9"/>
  <c r="M66" i="9"/>
  <c r="N66" i="9"/>
  <c r="A67" i="9"/>
  <c r="C67" i="9"/>
  <c r="D67" i="9"/>
  <c r="E67" i="9"/>
  <c r="F67" i="9"/>
  <c r="G67" i="9"/>
  <c r="H67" i="9"/>
  <c r="I67" i="9"/>
  <c r="J67" i="9"/>
  <c r="K67" i="9"/>
  <c r="L67" i="9"/>
  <c r="M67" i="9"/>
  <c r="N67" i="9"/>
  <c r="A68" i="9"/>
  <c r="C68" i="9"/>
  <c r="D68" i="9"/>
  <c r="E68" i="9"/>
  <c r="F68" i="9"/>
  <c r="G68" i="9"/>
  <c r="H68" i="9"/>
  <c r="I68" i="9"/>
  <c r="J68" i="9"/>
  <c r="K68" i="9"/>
  <c r="L68" i="9"/>
  <c r="M68" i="9"/>
  <c r="N68" i="9"/>
  <c r="A69" i="9"/>
  <c r="C69" i="9"/>
  <c r="D69" i="9"/>
  <c r="E69" i="9"/>
  <c r="F69" i="9"/>
  <c r="G69" i="9"/>
  <c r="H69" i="9"/>
  <c r="I69" i="9"/>
  <c r="J69" i="9"/>
  <c r="K69" i="9"/>
  <c r="L69" i="9"/>
  <c r="M69" i="9"/>
  <c r="N69" i="9"/>
  <c r="A70" i="9"/>
  <c r="C70" i="9"/>
  <c r="D70" i="9"/>
  <c r="E70" i="9"/>
  <c r="F70" i="9"/>
  <c r="G70" i="9"/>
  <c r="H70" i="9"/>
  <c r="I70" i="9"/>
  <c r="J70" i="9"/>
  <c r="K70" i="9"/>
  <c r="L70" i="9"/>
  <c r="M70" i="9"/>
  <c r="N70" i="9"/>
  <c r="A71" i="9"/>
  <c r="C71" i="9"/>
  <c r="D71" i="9"/>
  <c r="E71" i="9"/>
  <c r="F71" i="9"/>
  <c r="G71" i="9"/>
  <c r="H71" i="9"/>
  <c r="I71" i="9"/>
  <c r="J71" i="9"/>
  <c r="K71" i="9"/>
  <c r="L71" i="9"/>
  <c r="M71" i="9"/>
  <c r="N71" i="9"/>
  <c r="A72" i="9"/>
  <c r="C72" i="9"/>
  <c r="D72" i="9"/>
  <c r="E72" i="9"/>
  <c r="F72" i="9"/>
  <c r="G72" i="9"/>
  <c r="H72" i="9"/>
  <c r="I72" i="9"/>
  <c r="J72" i="9"/>
  <c r="K72" i="9"/>
  <c r="L72" i="9"/>
  <c r="M72" i="9"/>
  <c r="N72" i="9"/>
  <c r="A73" i="9"/>
  <c r="C73" i="9"/>
  <c r="D73" i="9"/>
  <c r="E73" i="9"/>
  <c r="F73" i="9"/>
  <c r="G73" i="9"/>
  <c r="H73" i="9"/>
  <c r="I73" i="9"/>
  <c r="J73" i="9"/>
  <c r="K73" i="9"/>
  <c r="L73" i="9"/>
  <c r="M73" i="9"/>
  <c r="N73" i="9"/>
  <c r="A74" i="9"/>
  <c r="C74" i="9"/>
  <c r="D74" i="9"/>
  <c r="E74" i="9"/>
  <c r="F74" i="9"/>
  <c r="G74" i="9"/>
  <c r="H74" i="9"/>
  <c r="I74" i="9"/>
  <c r="J74" i="9"/>
  <c r="K74" i="9"/>
  <c r="L74" i="9"/>
  <c r="M74" i="9"/>
  <c r="N74" i="9"/>
  <c r="A75" i="9"/>
  <c r="C75" i="9"/>
  <c r="D75" i="9"/>
  <c r="E75" i="9"/>
  <c r="F75" i="9"/>
  <c r="G75" i="9"/>
  <c r="H75" i="9"/>
  <c r="I75" i="9"/>
  <c r="J75" i="9"/>
  <c r="K75" i="9"/>
  <c r="L75" i="9"/>
  <c r="M75" i="9"/>
  <c r="N75" i="9"/>
  <c r="A76" i="9"/>
  <c r="C76" i="9"/>
  <c r="D76" i="9"/>
  <c r="E76" i="9"/>
  <c r="F76" i="9"/>
  <c r="G76" i="9"/>
  <c r="H76" i="9"/>
  <c r="I76" i="9"/>
  <c r="J76" i="9"/>
  <c r="K76" i="9"/>
  <c r="L76" i="9"/>
  <c r="M76" i="9"/>
  <c r="N76" i="9"/>
  <c r="A77" i="9"/>
  <c r="C77" i="9"/>
  <c r="D77" i="9"/>
  <c r="E77" i="9"/>
  <c r="F77" i="9"/>
  <c r="G77" i="9"/>
  <c r="H77" i="9"/>
  <c r="I77" i="9"/>
  <c r="J77" i="9"/>
  <c r="K77" i="9"/>
  <c r="L77" i="9"/>
  <c r="M77" i="9"/>
  <c r="N77" i="9"/>
  <c r="A78" i="9"/>
  <c r="C78" i="9"/>
  <c r="D78" i="9"/>
  <c r="E78" i="9"/>
  <c r="F78" i="9"/>
  <c r="G78" i="9"/>
  <c r="H78" i="9"/>
  <c r="I78" i="9"/>
  <c r="J78" i="9"/>
  <c r="K78" i="9"/>
  <c r="L78" i="9"/>
  <c r="M78" i="9"/>
  <c r="N78" i="9"/>
  <c r="A79" i="9"/>
  <c r="C79" i="9"/>
  <c r="D79" i="9"/>
  <c r="E79" i="9"/>
  <c r="F79" i="9"/>
  <c r="G79" i="9"/>
  <c r="H79" i="9"/>
  <c r="I79" i="9"/>
  <c r="J79" i="9"/>
  <c r="K79" i="9"/>
  <c r="L79" i="9"/>
  <c r="M79" i="9"/>
  <c r="N79" i="9"/>
  <c r="A80" i="9"/>
  <c r="C80" i="9"/>
  <c r="D80" i="9"/>
  <c r="E80" i="9"/>
  <c r="F80" i="9"/>
  <c r="G80" i="9"/>
  <c r="H80" i="9"/>
  <c r="I80" i="9"/>
  <c r="J80" i="9"/>
  <c r="K80" i="9"/>
  <c r="L80" i="9"/>
  <c r="M80" i="9"/>
  <c r="N80" i="9"/>
  <c r="A81" i="9"/>
  <c r="C81" i="9"/>
  <c r="D81" i="9"/>
  <c r="E81" i="9"/>
  <c r="F81" i="9"/>
  <c r="G81" i="9"/>
  <c r="H81" i="9"/>
  <c r="I81" i="9"/>
  <c r="J81" i="9"/>
  <c r="K81" i="9"/>
  <c r="L81" i="9"/>
  <c r="M81" i="9"/>
  <c r="N81" i="9"/>
  <c r="A82" i="9"/>
  <c r="C82" i="9"/>
  <c r="D82" i="9"/>
  <c r="E82" i="9"/>
  <c r="F82" i="9"/>
  <c r="G82" i="9"/>
  <c r="H82" i="9"/>
  <c r="I82" i="9"/>
  <c r="J82" i="9"/>
  <c r="K82" i="9"/>
  <c r="L82" i="9"/>
  <c r="M82" i="9"/>
  <c r="N82" i="9"/>
  <c r="A83" i="9"/>
  <c r="C83" i="9"/>
  <c r="D83" i="9"/>
  <c r="E83" i="9"/>
  <c r="F83" i="9"/>
  <c r="G83" i="9"/>
  <c r="H83" i="9"/>
  <c r="I83" i="9"/>
  <c r="J83" i="9"/>
  <c r="K83" i="9"/>
  <c r="L83" i="9"/>
  <c r="M83" i="9"/>
  <c r="N83" i="9"/>
  <c r="A84" i="9"/>
  <c r="C84" i="9"/>
  <c r="D84" i="9"/>
  <c r="E84" i="9"/>
  <c r="F84" i="9"/>
  <c r="G84" i="9"/>
  <c r="H84" i="9"/>
  <c r="I84" i="9"/>
  <c r="J84" i="9"/>
  <c r="K84" i="9"/>
  <c r="L84" i="9"/>
  <c r="M84" i="9"/>
  <c r="N84" i="9"/>
  <c r="A85" i="9"/>
  <c r="C85" i="9"/>
  <c r="D85" i="9"/>
  <c r="E85" i="9"/>
  <c r="F85" i="9"/>
  <c r="G85" i="9"/>
  <c r="H85" i="9"/>
  <c r="I85" i="9"/>
  <c r="J85" i="9"/>
  <c r="K85" i="9"/>
  <c r="L85" i="9"/>
  <c r="M85" i="9"/>
  <c r="N85" i="9"/>
  <c r="A86" i="9"/>
  <c r="C86" i="9"/>
  <c r="D86" i="9"/>
  <c r="E86" i="9"/>
  <c r="F86" i="9"/>
  <c r="G86" i="9"/>
  <c r="H86" i="9"/>
  <c r="I86" i="9"/>
  <c r="J86" i="9"/>
  <c r="K86" i="9"/>
  <c r="L86" i="9"/>
  <c r="M86" i="9"/>
  <c r="N86" i="9"/>
  <c r="A87" i="9"/>
  <c r="C87" i="9"/>
  <c r="D87" i="9"/>
  <c r="E87" i="9"/>
  <c r="F87" i="9"/>
  <c r="G87" i="9"/>
  <c r="H87" i="9"/>
  <c r="I87" i="9"/>
  <c r="J87" i="9"/>
  <c r="K87" i="9"/>
  <c r="L87" i="9"/>
  <c r="M87" i="9"/>
  <c r="N87" i="9"/>
  <c r="A88" i="9"/>
  <c r="C88" i="9"/>
  <c r="D88" i="9"/>
  <c r="E88" i="9"/>
  <c r="F88" i="9"/>
  <c r="G88" i="9"/>
  <c r="H88" i="9"/>
  <c r="I88" i="9"/>
  <c r="J88" i="9"/>
  <c r="K88" i="9"/>
  <c r="L88" i="9"/>
  <c r="M88" i="9"/>
  <c r="N88" i="9"/>
  <c r="A89" i="9"/>
  <c r="C89" i="9"/>
  <c r="D89" i="9"/>
  <c r="E89" i="9"/>
  <c r="F89" i="9"/>
  <c r="G89" i="9"/>
  <c r="H89" i="9"/>
  <c r="I89" i="9"/>
  <c r="J89" i="9"/>
  <c r="K89" i="9"/>
  <c r="L89" i="9"/>
  <c r="M89" i="9"/>
  <c r="N89" i="9"/>
  <c r="A90" i="9"/>
  <c r="C90" i="9"/>
  <c r="D90" i="9"/>
  <c r="E90" i="9"/>
  <c r="F90" i="9"/>
  <c r="G90" i="9"/>
  <c r="H90" i="9"/>
  <c r="I90" i="9"/>
  <c r="J90" i="9"/>
  <c r="K90" i="9"/>
  <c r="L90" i="9"/>
  <c r="M90" i="9"/>
  <c r="N90" i="9"/>
  <c r="A91" i="9"/>
  <c r="C91" i="9"/>
  <c r="D91" i="9"/>
  <c r="E91" i="9"/>
  <c r="F91" i="9"/>
  <c r="G91" i="9"/>
  <c r="H91" i="9"/>
  <c r="I91" i="9"/>
  <c r="J91" i="9"/>
  <c r="K91" i="9"/>
  <c r="L91" i="9"/>
  <c r="M91" i="9"/>
  <c r="N91" i="9"/>
  <c r="A92" i="9"/>
  <c r="C92" i="9"/>
  <c r="D92" i="9"/>
  <c r="E92" i="9"/>
  <c r="F92" i="9"/>
  <c r="G92" i="9"/>
  <c r="H92" i="9"/>
  <c r="I92" i="9"/>
  <c r="J92" i="9"/>
  <c r="K92" i="9"/>
  <c r="L92" i="9"/>
  <c r="M92" i="9"/>
  <c r="N92" i="9"/>
  <c r="A93" i="9"/>
  <c r="C93" i="9"/>
  <c r="D93" i="9"/>
  <c r="E93" i="9"/>
  <c r="F93" i="9"/>
  <c r="G93" i="9"/>
  <c r="H93" i="9"/>
  <c r="I93" i="9"/>
  <c r="J93" i="9"/>
  <c r="K93" i="9"/>
  <c r="L93" i="9"/>
  <c r="M93" i="9"/>
  <c r="N93" i="9"/>
  <c r="A94" i="9"/>
  <c r="C94" i="9"/>
  <c r="D94" i="9"/>
  <c r="E94" i="9"/>
  <c r="F94" i="9"/>
  <c r="G94" i="9"/>
  <c r="H94" i="9"/>
  <c r="I94" i="9"/>
  <c r="J94" i="9"/>
  <c r="K94" i="9"/>
  <c r="L94" i="9"/>
  <c r="M94" i="9"/>
  <c r="N94" i="9"/>
  <c r="A95" i="9"/>
  <c r="C95" i="9"/>
  <c r="D95" i="9"/>
  <c r="E95" i="9"/>
  <c r="F95" i="9"/>
  <c r="G95" i="9"/>
  <c r="H95" i="9"/>
  <c r="I95" i="9"/>
  <c r="J95" i="9"/>
  <c r="K95" i="9"/>
  <c r="L95" i="9"/>
  <c r="M95" i="9"/>
  <c r="N95" i="9"/>
  <c r="A96" i="9"/>
  <c r="C96" i="9"/>
  <c r="D96" i="9"/>
  <c r="E96" i="9"/>
  <c r="F96" i="9"/>
  <c r="G96" i="9"/>
  <c r="H96" i="9"/>
  <c r="I96" i="9"/>
  <c r="J96" i="9"/>
  <c r="K96" i="9"/>
  <c r="L96" i="9"/>
  <c r="M96" i="9"/>
  <c r="N96" i="9"/>
  <c r="A97" i="9"/>
  <c r="C97" i="9"/>
  <c r="D97" i="9"/>
  <c r="E97" i="9"/>
  <c r="F97" i="9"/>
  <c r="G97" i="9"/>
  <c r="H97" i="9"/>
  <c r="I97" i="9"/>
  <c r="J97" i="9"/>
  <c r="K97" i="9"/>
  <c r="L97" i="9"/>
  <c r="M97" i="9"/>
  <c r="N97" i="9"/>
  <c r="A98" i="9"/>
  <c r="C98" i="9"/>
  <c r="D98" i="9"/>
  <c r="E98" i="9"/>
  <c r="F98" i="9"/>
  <c r="G98" i="9"/>
  <c r="H98" i="9"/>
  <c r="I98" i="9"/>
  <c r="J98" i="9"/>
  <c r="K98" i="9"/>
  <c r="L98" i="9"/>
  <c r="M98" i="9"/>
  <c r="N98" i="9"/>
  <c r="A99" i="9"/>
  <c r="C99" i="9"/>
  <c r="D99" i="9"/>
  <c r="E99" i="9"/>
  <c r="F99" i="9"/>
  <c r="G99" i="9"/>
  <c r="H99" i="9"/>
  <c r="I99" i="9"/>
  <c r="J99" i="9"/>
  <c r="K99" i="9"/>
  <c r="L99" i="9"/>
  <c r="M99" i="9"/>
  <c r="N99" i="9"/>
  <c r="A100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A101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A102" i="9"/>
  <c r="C102" i="9"/>
  <c r="D102" i="9"/>
  <c r="E102" i="9"/>
  <c r="F102" i="9"/>
  <c r="G102" i="9"/>
  <c r="H102" i="9"/>
  <c r="I102" i="9"/>
  <c r="J102" i="9"/>
  <c r="K102" i="9"/>
  <c r="L102" i="9"/>
  <c r="M102" i="9"/>
  <c r="N102" i="9"/>
  <c r="A103" i="9"/>
  <c r="C103" i="9"/>
  <c r="D103" i="9"/>
  <c r="E103" i="9"/>
  <c r="F103" i="9"/>
  <c r="G103" i="9"/>
  <c r="H103" i="9"/>
  <c r="I103" i="9"/>
  <c r="J103" i="9"/>
  <c r="K103" i="9"/>
  <c r="L103" i="9"/>
  <c r="M103" i="9"/>
  <c r="N103" i="9"/>
  <c r="A104" i="9"/>
  <c r="C104" i="9"/>
  <c r="D104" i="9"/>
  <c r="E104" i="9"/>
  <c r="F104" i="9"/>
  <c r="G104" i="9"/>
  <c r="H104" i="9"/>
  <c r="I104" i="9"/>
  <c r="J104" i="9"/>
  <c r="K104" i="9"/>
  <c r="L104" i="9"/>
  <c r="M104" i="9"/>
  <c r="N104" i="9"/>
  <c r="A105" i="9"/>
  <c r="C105" i="9"/>
  <c r="D105" i="9"/>
  <c r="E105" i="9"/>
  <c r="F105" i="9"/>
  <c r="G105" i="9"/>
  <c r="H105" i="9"/>
  <c r="I105" i="9"/>
  <c r="J105" i="9"/>
  <c r="K105" i="9"/>
  <c r="L105" i="9"/>
  <c r="M105" i="9"/>
  <c r="N105" i="9"/>
  <c r="A106" i="9"/>
  <c r="C106" i="9"/>
  <c r="D106" i="9"/>
  <c r="E106" i="9"/>
  <c r="F106" i="9"/>
  <c r="G106" i="9"/>
  <c r="H106" i="9"/>
  <c r="I106" i="9"/>
  <c r="J106" i="9"/>
  <c r="K106" i="9"/>
  <c r="L106" i="9"/>
  <c r="M106" i="9"/>
  <c r="N106" i="9"/>
  <c r="A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A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A109" i="9"/>
  <c r="C109" i="9"/>
  <c r="D109" i="9"/>
  <c r="E109" i="9"/>
  <c r="F109" i="9"/>
  <c r="G109" i="9"/>
  <c r="H109" i="9"/>
  <c r="I109" i="9"/>
  <c r="J109" i="9"/>
  <c r="K109" i="9"/>
  <c r="L109" i="9"/>
  <c r="M109" i="9"/>
  <c r="N109" i="9"/>
  <c r="A110" i="9"/>
  <c r="C110" i="9"/>
  <c r="D110" i="9"/>
  <c r="E110" i="9"/>
  <c r="F110" i="9"/>
  <c r="G110" i="9"/>
  <c r="H110" i="9"/>
  <c r="I110" i="9"/>
  <c r="J110" i="9"/>
  <c r="K110" i="9"/>
  <c r="L110" i="9"/>
  <c r="M110" i="9"/>
  <c r="N110" i="9"/>
  <c r="A111" i="9"/>
  <c r="C111" i="9"/>
  <c r="D111" i="9"/>
  <c r="E111" i="9"/>
  <c r="F111" i="9"/>
  <c r="G111" i="9"/>
  <c r="H111" i="9"/>
  <c r="I111" i="9"/>
  <c r="J111" i="9"/>
  <c r="K111" i="9"/>
  <c r="L111" i="9"/>
  <c r="M111" i="9"/>
  <c r="N111" i="9"/>
  <c r="A112" i="9"/>
  <c r="C112" i="9"/>
  <c r="D112" i="9"/>
  <c r="E112" i="9"/>
  <c r="F112" i="9"/>
  <c r="G112" i="9"/>
  <c r="H112" i="9"/>
  <c r="I112" i="9"/>
  <c r="J112" i="9"/>
  <c r="K112" i="9"/>
  <c r="L112" i="9"/>
  <c r="M112" i="9"/>
  <c r="N112" i="9"/>
  <c r="A113" i="9"/>
  <c r="C113" i="9"/>
  <c r="D113" i="9"/>
  <c r="E113" i="9"/>
  <c r="F113" i="9"/>
  <c r="G113" i="9"/>
  <c r="H113" i="9"/>
  <c r="I113" i="9"/>
  <c r="J113" i="9"/>
  <c r="K113" i="9"/>
  <c r="L113" i="9"/>
  <c r="M113" i="9"/>
  <c r="N113" i="9"/>
  <c r="A114" i="9"/>
  <c r="C114" i="9"/>
  <c r="D114" i="9"/>
  <c r="E114" i="9"/>
  <c r="F114" i="9"/>
  <c r="G114" i="9"/>
  <c r="H114" i="9"/>
  <c r="I114" i="9"/>
  <c r="J114" i="9"/>
  <c r="K114" i="9"/>
  <c r="L114" i="9"/>
  <c r="M114" i="9"/>
  <c r="N114" i="9"/>
  <c r="A115" i="9"/>
  <c r="C115" i="9"/>
  <c r="D115" i="9"/>
  <c r="E115" i="9"/>
  <c r="F115" i="9"/>
  <c r="G115" i="9"/>
  <c r="H115" i="9"/>
  <c r="I115" i="9"/>
  <c r="J115" i="9"/>
  <c r="K115" i="9"/>
  <c r="L115" i="9"/>
  <c r="M115" i="9"/>
  <c r="N115" i="9"/>
  <c r="A116" i="9"/>
  <c r="C116" i="9"/>
  <c r="D116" i="9"/>
  <c r="E116" i="9"/>
  <c r="F116" i="9"/>
  <c r="G116" i="9"/>
  <c r="H116" i="9"/>
  <c r="I116" i="9"/>
  <c r="J116" i="9"/>
  <c r="K116" i="9"/>
  <c r="L116" i="9"/>
  <c r="M116" i="9"/>
  <c r="N116" i="9"/>
  <c r="A117" i="9"/>
  <c r="C117" i="9"/>
  <c r="D117" i="9"/>
  <c r="E117" i="9"/>
  <c r="F117" i="9"/>
  <c r="G117" i="9"/>
  <c r="H117" i="9"/>
  <c r="I117" i="9"/>
  <c r="J117" i="9"/>
  <c r="K117" i="9"/>
  <c r="L117" i="9"/>
  <c r="M117" i="9"/>
  <c r="N117" i="9"/>
  <c r="A118" i="9"/>
  <c r="C118" i="9"/>
  <c r="D118" i="9"/>
  <c r="E118" i="9"/>
  <c r="F118" i="9"/>
  <c r="G118" i="9"/>
  <c r="H118" i="9"/>
  <c r="I118" i="9"/>
  <c r="J118" i="9"/>
  <c r="K118" i="9"/>
  <c r="L118" i="9"/>
  <c r="M118" i="9"/>
  <c r="N118" i="9"/>
  <c r="A119" i="9"/>
  <c r="C119" i="9"/>
  <c r="D119" i="9"/>
  <c r="E119" i="9"/>
  <c r="F119" i="9"/>
  <c r="G119" i="9"/>
  <c r="H119" i="9"/>
  <c r="I119" i="9"/>
  <c r="J119" i="9"/>
  <c r="K119" i="9"/>
  <c r="L119" i="9"/>
  <c r="M119" i="9"/>
  <c r="N119" i="9"/>
  <c r="A120" i="9"/>
  <c r="C120" i="9"/>
  <c r="D120" i="9"/>
  <c r="E120" i="9"/>
  <c r="F120" i="9"/>
  <c r="G120" i="9"/>
  <c r="H120" i="9"/>
  <c r="I120" i="9"/>
  <c r="J120" i="9"/>
  <c r="K120" i="9"/>
  <c r="L120" i="9"/>
  <c r="M120" i="9"/>
  <c r="N120" i="9"/>
  <c r="A121" i="9"/>
  <c r="C121" i="9"/>
  <c r="D121" i="9"/>
  <c r="E121" i="9"/>
  <c r="F121" i="9"/>
  <c r="G121" i="9"/>
  <c r="H121" i="9"/>
  <c r="I121" i="9"/>
  <c r="J121" i="9"/>
  <c r="K121" i="9"/>
  <c r="L121" i="9"/>
  <c r="M121" i="9"/>
  <c r="N121" i="9"/>
  <c r="A122" i="9"/>
  <c r="C122" i="9"/>
  <c r="D122" i="9"/>
  <c r="E122" i="9"/>
  <c r="F122" i="9"/>
  <c r="G122" i="9"/>
  <c r="H122" i="9"/>
  <c r="I122" i="9"/>
  <c r="J122" i="9"/>
  <c r="K122" i="9"/>
  <c r="L122" i="9"/>
  <c r="M122" i="9"/>
  <c r="N122" i="9"/>
  <c r="A123" i="9"/>
  <c r="C123" i="9"/>
  <c r="D123" i="9"/>
  <c r="E123" i="9"/>
  <c r="F123" i="9"/>
  <c r="G123" i="9"/>
  <c r="H123" i="9"/>
  <c r="I123" i="9"/>
  <c r="J123" i="9"/>
  <c r="K123" i="9"/>
  <c r="L123" i="9"/>
  <c r="M123" i="9"/>
  <c r="N123" i="9"/>
  <c r="A124" i="9"/>
  <c r="C124" i="9"/>
  <c r="D124" i="9"/>
  <c r="E124" i="9"/>
  <c r="F124" i="9"/>
  <c r="G124" i="9"/>
  <c r="H124" i="9"/>
  <c r="I124" i="9"/>
  <c r="J124" i="9"/>
  <c r="K124" i="9"/>
  <c r="L124" i="9"/>
  <c r="M124" i="9"/>
  <c r="N124" i="9"/>
  <c r="A125" i="9"/>
  <c r="C125" i="9"/>
  <c r="D125" i="9"/>
  <c r="E125" i="9"/>
  <c r="F125" i="9"/>
  <c r="G125" i="9"/>
  <c r="H125" i="9"/>
  <c r="I125" i="9"/>
  <c r="J125" i="9"/>
  <c r="K125" i="9"/>
  <c r="L125" i="9"/>
  <c r="M125" i="9"/>
  <c r="N125" i="9"/>
  <c r="A126" i="9"/>
  <c r="C126" i="9"/>
  <c r="D126" i="9"/>
  <c r="E126" i="9"/>
  <c r="F126" i="9"/>
  <c r="G126" i="9"/>
  <c r="H126" i="9"/>
  <c r="I126" i="9"/>
  <c r="J126" i="9"/>
  <c r="K126" i="9"/>
  <c r="L126" i="9"/>
  <c r="M126" i="9"/>
  <c r="N126" i="9"/>
  <c r="A127" i="9"/>
  <c r="C127" i="9"/>
  <c r="D127" i="9"/>
  <c r="E127" i="9"/>
  <c r="F127" i="9"/>
  <c r="G127" i="9"/>
  <c r="H127" i="9"/>
  <c r="I127" i="9"/>
  <c r="J127" i="9"/>
  <c r="K127" i="9"/>
  <c r="L127" i="9"/>
  <c r="M127" i="9"/>
  <c r="N127" i="9"/>
  <c r="A128" i="9"/>
  <c r="C128" i="9"/>
  <c r="D128" i="9"/>
  <c r="E128" i="9"/>
  <c r="F128" i="9"/>
  <c r="G128" i="9"/>
  <c r="H128" i="9"/>
  <c r="I128" i="9"/>
  <c r="J128" i="9"/>
  <c r="K128" i="9"/>
  <c r="L128" i="9"/>
  <c r="M128" i="9"/>
  <c r="N128" i="9"/>
  <c r="A129" i="9"/>
  <c r="C129" i="9"/>
  <c r="D129" i="9"/>
  <c r="E129" i="9"/>
  <c r="F129" i="9"/>
  <c r="G129" i="9"/>
  <c r="H129" i="9"/>
  <c r="I129" i="9"/>
  <c r="J129" i="9"/>
  <c r="K129" i="9"/>
  <c r="L129" i="9"/>
  <c r="M129" i="9"/>
  <c r="N129" i="9"/>
  <c r="A130" i="9"/>
  <c r="C130" i="9"/>
  <c r="D130" i="9"/>
  <c r="E130" i="9"/>
  <c r="F130" i="9"/>
  <c r="G130" i="9"/>
  <c r="H130" i="9"/>
  <c r="I130" i="9"/>
  <c r="J130" i="9"/>
  <c r="K130" i="9"/>
  <c r="L130" i="9"/>
  <c r="M130" i="9"/>
  <c r="N130" i="9"/>
  <c r="A131" i="9"/>
  <c r="C131" i="9"/>
  <c r="D131" i="9"/>
  <c r="E131" i="9"/>
  <c r="F131" i="9"/>
  <c r="G131" i="9"/>
  <c r="H131" i="9"/>
  <c r="I131" i="9"/>
  <c r="J131" i="9"/>
  <c r="K131" i="9"/>
  <c r="L131" i="9"/>
  <c r="M131" i="9"/>
  <c r="N131" i="9"/>
  <c r="A132" i="9"/>
  <c r="C132" i="9"/>
  <c r="D132" i="9"/>
  <c r="E132" i="9"/>
  <c r="F132" i="9"/>
  <c r="G132" i="9"/>
  <c r="H132" i="9"/>
  <c r="I132" i="9"/>
  <c r="J132" i="9"/>
  <c r="K132" i="9"/>
  <c r="L132" i="9"/>
  <c r="M132" i="9"/>
  <c r="N132" i="9"/>
  <c r="A133" i="9"/>
  <c r="C133" i="9"/>
  <c r="D133" i="9"/>
  <c r="E133" i="9"/>
  <c r="F133" i="9"/>
  <c r="G133" i="9"/>
  <c r="H133" i="9"/>
  <c r="I133" i="9"/>
  <c r="J133" i="9"/>
  <c r="K133" i="9"/>
  <c r="L133" i="9"/>
  <c r="M133" i="9"/>
  <c r="N133" i="9"/>
  <c r="A134" i="9"/>
  <c r="C134" i="9"/>
  <c r="D134" i="9"/>
  <c r="E134" i="9"/>
  <c r="F134" i="9"/>
  <c r="G134" i="9"/>
  <c r="H134" i="9"/>
  <c r="I134" i="9"/>
  <c r="J134" i="9"/>
  <c r="K134" i="9"/>
  <c r="L134" i="9"/>
  <c r="M134" i="9"/>
  <c r="N134" i="9"/>
  <c r="A135" i="9"/>
  <c r="C135" i="9"/>
  <c r="D135" i="9"/>
  <c r="E135" i="9"/>
  <c r="F135" i="9"/>
  <c r="G135" i="9"/>
  <c r="H135" i="9"/>
  <c r="I135" i="9"/>
  <c r="J135" i="9"/>
  <c r="K135" i="9"/>
  <c r="L135" i="9"/>
  <c r="M135" i="9"/>
  <c r="N135" i="9"/>
  <c r="A136" i="9"/>
  <c r="C136" i="9"/>
  <c r="D136" i="9"/>
  <c r="E136" i="9"/>
  <c r="F136" i="9"/>
  <c r="G136" i="9"/>
  <c r="H136" i="9"/>
  <c r="I136" i="9"/>
  <c r="J136" i="9"/>
  <c r="K136" i="9"/>
  <c r="L136" i="9"/>
  <c r="M136" i="9"/>
  <c r="N136" i="9"/>
  <c r="A137" i="9"/>
  <c r="C137" i="9"/>
  <c r="D137" i="9"/>
  <c r="E137" i="9"/>
  <c r="F137" i="9"/>
  <c r="G137" i="9"/>
  <c r="H137" i="9"/>
  <c r="I137" i="9"/>
  <c r="J137" i="9"/>
  <c r="K137" i="9"/>
  <c r="L137" i="9"/>
  <c r="M137" i="9"/>
  <c r="N137" i="9"/>
  <c r="A138" i="9"/>
  <c r="C138" i="9"/>
  <c r="D138" i="9"/>
  <c r="E138" i="9"/>
  <c r="F138" i="9"/>
  <c r="G138" i="9"/>
  <c r="H138" i="9"/>
  <c r="I138" i="9"/>
  <c r="J138" i="9"/>
  <c r="K138" i="9"/>
  <c r="L138" i="9"/>
  <c r="M138" i="9"/>
  <c r="N138" i="9"/>
  <c r="A139" i="9"/>
  <c r="C139" i="9"/>
  <c r="D139" i="9"/>
  <c r="E139" i="9"/>
  <c r="F139" i="9"/>
  <c r="G139" i="9"/>
  <c r="H139" i="9"/>
  <c r="I139" i="9"/>
  <c r="J139" i="9"/>
  <c r="K139" i="9"/>
  <c r="L139" i="9"/>
  <c r="M139" i="9"/>
  <c r="N139" i="9"/>
  <c r="A140" i="9"/>
  <c r="C140" i="9"/>
  <c r="D140" i="9"/>
  <c r="E140" i="9"/>
  <c r="F140" i="9"/>
  <c r="G140" i="9"/>
  <c r="H140" i="9"/>
  <c r="I140" i="9"/>
  <c r="J140" i="9"/>
  <c r="K140" i="9"/>
  <c r="L140" i="9"/>
  <c r="M140" i="9"/>
  <c r="N140" i="9"/>
  <c r="A141" i="9"/>
  <c r="C141" i="9"/>
  <c r="D141" i="9"/>
  <c r="E141" i="9"/>
  <c r="F141" i="9"/>
  <c r="G141" i="9"/>
  <c r="H141" i="9"/>
  <c r="I141" i="9"/>
  <c r="J141" i="9"/>
  <c r="K141" i="9"/>
  <c r="L141" i="9"/>
  <c r="M141" i="9"/>
  <c r="N141" i="9"/>
  <c r="A142" i="9"/>
  <c r="C142" i="9"/>
  <c r="D142" i="9"/>
  <c r="E142" i="9"/>
  <c r="F142" i="9"/>
  <c r="G142" i="9"/>
  <c r="H142" i="9"/>
  <c r="I142" i="9"/>
  <c r="J142" i="9"/>
  <c r="K142" i="9"/>
  <c r="L142" i="9"/>
  <c r="M142" i="9"/>
  <c r="N142" i="9"/>
  <c r="A143" i="9"/>
  <c r="C143" i="9"/>
  <c r="D143" i="9"/>
  <c r="E143" i="9"/>
  <c r="F143" i="9"/>
  <c r="G143" i="9"/>
  <c r="H143" i="9"/>
  <c r="I143" i="9"/>
  <c r="J143" i="9"/>
  <c r="K143" i="9"/>
  <c r="L143" i="9"/>
  <c r="M143" i="9"/>
  <c r="N143" i="9"/>
  <c r="A144" i="9"/>
  <c r="C144" i="9"/>
  <c r="D144" i="9"/>
  <c r="E144" i="9"/>
  <c r="F144" i="9"/>
  <c r="G144" i="9"/>
  <c r="H144" i="9"/>
  <c r="I144" i="9"/>
  <c r="J144" i="9"/>
  <c r="K144" i="9"/>
  <c r="L144" i="9"/>
  <c r="M144" i="9"/>
  <c r="N144" i="9"/>
  <c r="A145" i="9"/>
  <c r="C145" i="9"/>
  <c r="D145" i="9"/>
  <c r="E145" i="9"/>
  <c r="F145" i="9"/>
  <c r="G145" i="9"/>
  <c r="H145" i="9"/>
  <c r="I145" i="9"/>
  <c r="J145" i="9"/>
  <c r="K145" i="9"/>
  <c r="L145" i="9"/>
  <c r="M145" i="9"/>
  <c r="N145" i="9"/>
  <c r="A146" i="9"/>
  <c r="C146" i="9"/>
  <c r="D146" i="9"/>
  <c r="E146" i="9"/>
  <c r="F146" i="9"/>
  <c r="G146" i="9"/>
  <c r="H146" i="9"/>
  <c r="I146" i="9"/>
  <c r="J146" i="9"/>
  <c r="K146" i="9"/>
  <c r="L146" i="9"/>
  <c r="M146" i="9"/>
  <c r="N146" i="9"/>
  <c r="A147" i="9"/>
  <c r="C147" i="9"/>
  <c r="D147" i="9"/>
  <c r="E147" i="9"/>
  <c r="F147" i="9"/>
  <c r="G147" i="9"/>
  <c r="H147" i="9"/>
  <c r="I147" i="9"/>
  <c r="J147" i="9"/>
  <c r="K147" i="9"/>
  <c r="L147" i="9"/>
  <c r="M147" i="9"/>
  <c r="N147" i="9"/>
  <c r="A148" i="9"/>
  <c r="C148" i="9"/>
  <c r="D148" i="9"/>
  <c r="E148" i="9"/>
  <c r="F148" i="9"/>
  <c r="G148" i="9"/>
  <c r="H148" i="9"/>
  <c r="I148" i="9"/>
  <c r="J148" i="9"/>
  <c r="K148" i="9"/>
  <c r="L148" i="9"/>
  <c r="M148" i="9"/>
  <c r="N148" i="9"/>
  <c r="A149" i="9"/>
  <c r="C149" i="9"/>
  <c r="D149" i="9"/>
  <c r="E149" i="9"/>
  <c r="F149" i="9"/>
  <c r="G149" i="9"/>
  <c r="H149" i="9"/>
  <c r="I149" i="9"/>
  <c r="J149" i="9"/>
  <c r="K149" i="9"/>
  <c r="L149" i="9"/>
  <c r="M149" i="9"/>
  <c r="N149" i="9"/>
  <c r="A150" i="9"/>
  <c r="C150" i="9"/>
  <c r="D150" i="9"/>
  <c r="E150" i="9"/>
  <c r="F150" i="9"/>
  <c r="G150" i="9"/>
  <c r="H150" i="9"/>
  <c r="I150" i="9"/>
  <c r="J150" i="9"/>
  <c r="K150" i="9"/>
  <c r="L150" i="9"/>
  <c r="M150" i="9"/>
  <c r="N150" i="9"/>
  <c r="A151" i="9"/>
  <c r="C151" i="9"/>
  <c r="D151" i="9"/>
  <c r="E151" i="9"/>
  <c r="F151" i="9"/>
  <c r="G151" i="9"/>
  <c r="H151" i="9"/>
  <c r="I151" i="9"/>
  <c r="J151" i="9"/>
  <c r="K151" i="9"/>
  <c r="L151" i="9"/>
  <c r="M151" i="9"/>
  <c r="N151" i="9"/>
  <c r="A152" i="9"/>
  <c r="C152" i="9"/>
  <c r="D152" i="9"/>
  <c r="E152" i="9"/>
  <c r="F152" i="9"/>
  <c r="G152" i="9"/>
  <c r="H152" i="9"/>
  <c r="I152" i="9"/>
  <c r="J152" i="9"/>
  <c r="K152" i="9"/>
  <c r="L152" i="9"/>
  <c r="M152" i="9"/>
  <c r="N152" i="9"/>
  <c r="A153" i="9"/>
  <c r="C153" i="9"/>
  <c r="D153" i="9"/>
  <c r="E153" i="9"/>
  <c r="F153" i="9"/>
  <c r="G153" i="9"/>
  <c r="H153" i="9"/>
  <c r="I153" i="9"/>
  <c r="J153" i="9"/>
  <c r="K153" i="9"/>
  <c r="L153" i="9"/>
  <c r="M153" i="9"/>
  <c r="N153" i="9"/>
  <c r="A154" i="9"/>
  <c r="C154" i="9"/>
  <c r="D154" i="9"/>
  <c r="E154" i="9"/>
  <c r="F154" i="9"/>
  <c r="G154" i="9"/>
  <c r="H154" i="9"/>
  <c r="I154" i="9"/>
  <c r="J154" i="9"/>
  <c r="K154" i="9"/>
  <c r="L154" i="9"/>
  <c r="M154" i="9"/>
  <c r="N154" i="9"/>
  <c r="A155" i="9"/>
  <c r="C155" i="9"/>
  <c r="D155" i="9"/>
  <c r="E155" i="9"/>
  <c r="F155" i="9"/>
  <c r="G155" i="9"/>
  <c r="H155" i="9"/>
  <c r="I155" i="9"/>
  <c r="J155" i="9"/>
  <c r="K155" i="9"/>
  <c r="L155" i="9"/>
  <c r="M155" i="9"/>
  <c r="N155" i="9"/>
  <c r="A156" i="9"/>
  <c r="C156" i="9"/>
  <c r="D156" i="9"/>
  <c r="E156" i="9"/>
  <c r="F156" i="9"/>
  <c r="G156" i="9"/>
  <c r="H156" i="9"/>
  <c r="I156" i="9"/>
  <c r="J156" i="9"/>
  <c r="K156" i="9"/>
  <c r="L156" i="9"/>
  <c r="M156" i="9"/>
  <c r="N156" i="9"/>
  <c r="A157" i="9"/>
  <c r="C157" i="9"/>
  <c r="D157" i="9"/>
  <c r="E157" i="9"/>
  <c r="F157" i="9"/>
  <c r="G157" i="9"/>
  <c r="H157" i="9"/>
  <c r="I157" i="9"/>
  <c r="J157" i="9"/>
  <c r="K157" i="9"/>
  <c r="L157" i="9"/>
  <c r="M157" i="9"/>
  <c r="N157" i="9"/>
  <c r="A158" i="9"/>
  <c r="C158" i="9"/>
  <c r="D158" i="9"/>
  <c r="E158" i="9"/>
  <c r="F158" i="9"/>
  <c r="G158" i="9"/>
  <c r="H158" i="9"/>
  <c r="I158" i="9"/>
  <c r="J158" i="9"/>
  <c r="K158" i="9"/>
  <c r="L158" i="9"/>
  <c r="M158" i="9"/>
  <c r="N158" i="9"/>
  <c r="A159" i="9"/>
  <c r="C159" i="9"/>
  <c r="D159" i="9"/>
  <c r="E159" i="9"/>
  <c r="F159" i="9"/>
  <c r="G159" i="9"/>
  <c r="H159" i="9"/>
  <c r="I159" i="9"/>
  <c r="J159" i="9"/>
  <c r="K159" i="9"/>
  <c r="L159" i="9"/>
  <c r="M159" i="9"/>
  <c r="N159" i="9"/>
  <c r="A160" i="9"/>
  <c r="C160" i="9"/>
  <c r="D160" i="9"/>
  <c r="E160" i="9"/>
  <c r="F160" i="9"/>
  <c r="G160" i="9"/>
  <c r="H160" i="9"/>
  <c r="I160" i="9"/>
  <c r="J160" i="9"/>
  <c r="K160" i="9"/>
  <c r="L160" i="9"/>
  <c r="M160" i="9"/>
  <c r="N160" i="9"/>
  <c r="A161" i="9"/>
  <c r="C161" i="9"/>
  <c r="D161" i="9"/>
  <c r="E161" i="9"/>
  <c r="F161" i="9"/>
  <c r="G161" i="9"/>
  <c r="H161" i="9"/>
  <c r="I161" i="9"/>
  <c r="J161" i="9"/>
  <c r="K161" i="9"/>
  <c r="L161" i="9"/>
  <c r="M161" i="9"/>
  <c r="N161" i="9"/>
  <c r="A162" i="9"/>
  <c r="C162" i="9"/>
  <c r="D162" i="9"/>
  <c r="E162" i="9"/>
  <c r="F162" i="9"/>
  <c r="G162" i="9"/>
  <c r="H162" i="9"/>
  <c r="I162" i="9"/>
  <c r="J162" i="9"/>
  <c r="K162" i="9"/>
  <c r="L162" i="9"/>
  <c r="M162" i="9"/>
  <c r="N162" i="9"/>
  <c r="A163" i="9"/>
  <c r="C163" i="9"/>
  <c r="D163" i="9"/>
  <c r="E163" i="9"/>
  <c r="F163" i="9"/>
  <c r="G163" i="9"/>
  <c r="H163" i="9"/>
  <c r="I163" i="9"/>
  <c r="J163" i="9"/>
  <c r="K163" i="9"/>
  <c r="L163" i="9"/>
  <c r="M163" i="9"/>
  <c r="N163" i="9"/>
  <c r="A164" i="9"/>
  <c r="C164" i="9"/>
  <c r="D164" i="9"/>
  <c r="E164" i="9"/>
  <c r="F164" i="9"/>
  <c r="G164" i="9"/>
  <c r="H164" i="9"/>
  <c r="I164" i="9"/>
  <c r="J164" i="9"/>
  <c r="K164" i="9"/>
  <c r="L164" i="9"/>
  <c r="M164" i="9"/>
  <c r="N164" i="9"/>
  <c r="A165" i="9"/>
  <c r="C165" i="9"/>
  <c r="D165" i="9"/>
  <c r="E165" i="9"/>
  <c r="F165" i="9"/>
  <c r="G165" i="9"/>
  <c r="H165" i="9"/>
  <c r="I165" i="9"/>
  <c r="J165" i="9"/>
  <c r="K165" i="9"/>
  <c r="L165" i="9"/>
  <c r="M165" i="9"/>
  <c r="N165" i="9"/>
  <c r="A166" i="9"/>
  <c r="C166" i="9"/>
  <c r="D166" i="9"/>
  <c r="E166" i="9"/>
  <c r="F166" i="9"/>
  <c r="G166" i="9"/>
  <c r="H166" i="9"/>
  <c r="I166" i="9"/>
  <c r="J166" i="9"/>
  <c r="K166" i="9"/>
  <c r="L166" i="9"/>
  <c r="M166" i="9"/>
  <c r="N166" i="9"/>
  <c r="A167" i="9"/>
  <c r="C167" i="9"/>
  <c r="D167" i="9"/>
  <c r="E167" i="9"/>
  <c r="F167" i="9"/>
  <c r="G167" i="9"/>
  <c r="H167" i="9"/>
  <c r="I167" i="9"/>
  <c r="J167" i="9"/>
  <c r="K167" i="9"/>
  <c r="L167" i="9"/>
  <c r="M167" i="9"/>
  <c r="N167" i="9"/>
  <c r="A168" i="9"/>
  <c r="C168" i="9"/>
  <c r="D168" i="9"/>
  <c r="E168" i="9"/>
  <c r="F168" i="9"/>
  <c r="G168" i="9"/>
  <c r="H168" i="9"/>
  <c r="I168" i="9"/>
  <c r="J168" i="9"/>
  <c r="K168" i="9"/>
  <c r="L168" i="9"/>
  <c r="M168" i="9"/>
  <c r="N168" i="9"/>
  <c r="A169" i="9"/>
  <c r="C169" i="9"/>
  <c r="D169" i="9"/>
  <c r="E169" i="9"/>
  <c r="F169" i="9"/>
  <c r="G169" i="9"/>
  <c r="H169" i="9"/>
  <c r="I169" i="9"/>
  <c r="J169" i="9"/>
  <c r="K169" i="9"/>
  <c r="L169" i="9"/>
  <c r="M169" i="9"/>
  <c r="N169" i="9"/>
  <c r="A170" i="9"/>
  <c r="C170" i="9"/>
  <c r="D170" i="9"/>
  <c r="E170" i="9"/>
  <c r="F170" i="9"/>
  <c r="G170" i="9"/>
  <c r="H170" i="9"/>
  <c r="I170" i="9"/>
  <c r="J170" i="9"/>
  <c r="K170" i="9"/>
  <c r="L170" i="9"/>
  <c r="M170" i="9"/>
  <c r="N170" i="9"/>
  <c r="A171" i="9"/>
  <c r="C171" i="9"/>
  <c r="D171" i="9"/>
  <c r="E171" i="9"/>
  <c r="F171" i="9"/>
  <c r="G171" i="9"/>
  <c r="H171" i="9"/>
  <c r="I171" i="9"/>
  <c r="J171" i="9"/>
  <c r="K171" i="9"/>
  <c r="L171" i="9"/>
  <c r="M171" i="9"/>
  <c r="N171" i="9"/>
  <c r="A172" i="9"/>
  <c r="C172" i="9"/>
  <c r="D172" i="9"/>
  <c r="E172" i="9"/>
  <c r="F172" i="9"/>
  <c r="G172" i="9"/>
  <c r="H172" i="9"/>
  <c r="I172" i="9"/>
  <c r="J172" i="9"/>
  <c r="K172" i="9"/>
  <c r="L172" i="9"/>
  <c r="M172" i="9"/>
  <c r="N172" i="9"/>
  <c r="A173" i="9"/>
  <c r="C173" i="9"/>
  <c r="D173" i="9"/>
  <c r="E173" i="9"/>
  <c r="F173" i="9"/>
  <c r="G173" i="9"/>
  <c r="H173" i="9"/>
  <c r="I173" i="9"/>
  <c r="J173" i="9"/>
  <c r="K173" i="9"/>
  <c r="L173" i="9"/>
  <c r="M173" i="9"/>
  <c r="N173" i="9"/>
  <c r="A174" i="9"/>
  <c r="C174" i="9"/>
  <c r="D174" i="9"/>
  <c r="E174" i="9"/>
  <c r="F174" i="9"/>
  <c r="G174" i="9"/>
  <c r="H174" i="9"/>
  <c r="I174" i="9"/>
  <c r="J174" i="9"/>
  <c r="K174" i="9"/>
  <c r="L174" i="9"/>
  <c r="M174" i="9"/>
  <c r="N174" i="9"/>
  <c r="A175" i="9"/>
  <c r="C175" i="9"/>
  <c r="D175" i="9"/>
  <c r="E175" i="9"/>
  <c r="F175" i="9"/>
  <c r="G175" i="9"/>
  <c r="H175" i="9"/>
  <c r="I175" i="9"/>
  <c r="J175" i="9"/>
  <c r="K175" i="9"/>
  <c r="L175" i="9"/>
  <c r="M175" i="9"/>
  <c r="N175" i="9"/>
  <c r="A176" i="9"/>
  <c r="C176" i="9"/>
  <c r="D176" i="9"/>
  <c r="E176" i="9"/>
  <c r="F176" i="9"/>
  <c r="G176" i="9"/>
  <c r="H176" i="9"/>
  <c r="I176" i="9"/>
  <c r="J176" i="9"/>
  <c r="K176" i="9"/>
  <c r="L176" i="9"/>
  <c r="M176" i="9"/>
  <c r="N176" i="9"/>
  <c r="A177" i="9"/>
  <c r="C177" i="9"/>
  <c r="D177" i="9"/>
  <c r="E177" i="9"/>
  <c r="F177" i="9"/>
  <c r="G177" i="9"/>
  <c r="H177" i="9"/>
  <c r="I177" i="9"/>
  <c r="J177" i="9"/>
  <c r="K177" i="9"/>
  <c r="L177" i="9"/>
  <c r="M177" i="9"/>
  <c r="N177" i="9"/>
  <c r="A178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A179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A180" i="9"/>
  <c r="C180" i="9"/>
  <c r="D180" i="9"/>
  <c r="E180" i="9"/>
  <c r="F180" i="9"/>
  <c r="G180" i="9"/>
  <c r="H180" i="9"/>
  <c r="I180" i="9"/>
  <c r="J180" i="9"/>
  <c r="K180" i="9"/>
  <c r="L180" i="9"/>
  <c r="M180" i="9"/>
  <c r="N180" i="9"/>
  <c r="A181" i="9"/>
  <c r="C181" i="9"/>
  <c r="D181" i="9"/>
  <c r="E181" i="9"/>
  <c r="F181" i="9"/>
  <c r="G181" i="9"/>
  <c r="H181" i="9"/>
  <c r="I181" i="9"/>
  <c r="J181" i="9"/>
  <c r="K181" i="9"/>
  <c r="L181" i="9"/>
  <c r="M181" i="9"/>
  <c r="N181" i="9"/>
  <c r="A182" i="9"/>
  <c r="C182" i="9"/>
  <c r="D182" i="9"/>
  <c r="E182" i="9"/>
  <c r="F182" i="9"/>
  <c r="G182" i="9"/>
  <c r="H182" i="9"/>
  <c r="I182" i="9"/>
  <c r="J182" i="9"/>
  <c r="K182" i="9"/>
  <c r="L182" i="9"/>
  <c r="M182" i="9"/>
  <c r="N182" i="9"/>
  <c r="A183" i="9"/>
  <c r="C183" i="9"/>
  <c r="D183" i="9"/>
  <c r="E183" i="9"/>
  <c r="F183" i="9"/>
  <c r="G183" i="9"/>
  <c r="H183" i="9"/>
  <c r="I183" i="9"/>
  <c r="J183" i="9"/>
  <c r="K183" i="9"/>
  <c r="L183" i="9"/>
  <c r="M183" i="9"/>
  <c r="N183" i="9"/>
  <c r="A184" i="9"/>
  <c r="C184" i="9"/>
  <c r="D184" i="9"/>
  <c r="E184" i="9"/>
  <c r="F184" i="9"/>
  <c r="G184" i="9"/>
  <c r="H184" i="9"/>
  <c r="I184" i="9"/>
  <c r="J184" i="9"/>
  <c r="K184" i="9"/>
  <c r="L184" i="9"/>
  <c r="M184" i="9"/>
  <c r="N184" i="9"/>
  <c r="A185" i="9"/>
  <c r="C185" i="9"/>
  <c r="D185" i="9"/>
  <c r="E185" i="9"/>
  <c r="F185" i="9"/>
  <c r="G185" i="9"/>
  <c r="H185" i="9"/>
  <c r="I185" i="9"/>
  <c r="J185" i="9"/>
  <c r="K185" i="9"/>
  <c r="L185" i="9"/>
  <c r="M185" i="9"/>
  <c r="N185" i="9"/>
  <c r="A186" i="9"/>
  <c r="C186" i="9"/>
  <c r="D186" i="9"/>
  <c r="E186" i="9"/>
  <c r="F186" i="9"/>
  <c r="G186" i="9"/>
  <c r="H186" i="9"/>
  <c r="I186" i="9"/>
  <c r="J186" i="9"/>
  <c r="K186" i="9"/>
  <c r="L186" i="9"/>
  <c r="M186" i="9"/>
  <c r="N186" i="9"/>
  <c r="A187" i="9"/>
  <c r="C187" i="9"/>
  <c r="D187" i="9"/>
  <c r="E187" i="9"/>
  <c r="F187" i="9"/>
  <c r="G187" i="9"/>
  <c r="H187" i="9"/>
  <c r="I187" i="9"/>
  <c r="J187" i="9"/>
  <c r="K187" i="9"/>
  <c r="L187" i="9"/>
  <c r="M187" i="9"/>
  <c r="N187" i="9"/>
  <c r="A188" i="9"/>
  <c r="C188" i="9"/>
  <c r="D188" i="9"/>
  <c r="E188" i="9"/>
  <c r="F188" i="9"/>
  <c r="G188" i="9"/>
  <c r="H188" i="9"/>
  <c r="I188" i="9"/>
  <c r="J188" i="9"/>
  <c r="K188" i="9"/>
  <c r="L188" i="9"/>
  <c r="M188" i="9"/>
  <c r="N188" i="9"/>
  <c r="A189" i="9"/>
  <c r="C189" i="9"/>
  <c r="D189" i="9"/>
  <c r="E189" i="9"/>
  <c r="F189" i="9"/>
  <c r="G189" i="9"/>
  <c r="H189" i="9"/>
  <c r="I189" i="9"/>
  <c r="J189" i="9"/>
  <c r="K189" i="9"/>
  <c r="L189" i="9"/>
  <c r="M189" i="9"/>
  <c r="N189" i="9"/>
  <c r="A190" i="9"/>
  <c r="C190" i="9"/>
  <c r="D190" i="9"/>
  <c r="E190" i="9"/>
  <c r="F190" i="9"/>
  <c r="G190" i="9"/>
  <c r="H190" i="9"/>
  <c r="I190" i="9"/>
  <c r="J190" i="9"/>
  <c r="K190" i="9"/>
  <c r="L190" i="9"/>
  <c r="M190" i="9"/>
  <c r="N190" i="9"/>
  <c r="A191" i="9"/>
  <c r="C191" i="9"/>
  <c r="D191" i="9"/>
  <c r="E191" i="9"/>
  <c r="F191" i="9"/>
  <c r="G191" i="9"/>
  <c r="H191" i="9"/>
  <c r="I191" i="9"/>
  <c r="J191" i="9"/>
  <c r="K191" i="9"/>
  <c r="L191" i="9"/>
  <c r="M191" i="9"/>
  <c r="N191" i="9"/>
  <c r="A192" i="9"/>
  <c r="C192" i="9"/>
  <c r="D192" i="9"/>
  <c r="E192" i="9"/>
  <c r="F192" i="9"/>
  <c r="G192" i="9"/>
  <c r="H192" i="9"/>
  <c r="I192" i="9"/>
  <c r="J192" i="9"/>
  <c r="K192" i="9"/>
  <c r="L192" i="9"/>
  <c r="M192" i="9"/>
  <c r="N192" i="9"/>
  <c r="A193" i="9"/>
  <c r="C193" i="9"/>
  <c r="D193" i="9"/>
  <c r="E193" i="9"/>
  <c r="F193" i="9"/>
  <c r="G193" i="9"/>
  <c r="H193" i="9"/>
  <c r="I193" i="9"/>
  <c r="J193" i="9"/>
  <c r="K193" i="9"/>
  <c r="L193" i="9"/>
  <c r="M193" i="9"/>
  <c r="N193" i="9"/>
  <c r="A194" i="9"/>
  <c r="C194" i="9"/>
  <c r="D194" i="9"/>
  <c r="E194" i="9"/>
  <c r="F194" i="9"/>
  <c r="G194" i="9"/>
  <c r="H194" i="9"/>
  <c r="I194" i="9"/>
  <c r="J194" i="9"/>
  <c r="K194" i="9"/>
  <c r="L194" i="9"/>
  <c r="M194" i="9"/>
  <c r="N194" i="9"/>
  <c r="A195" i="9"/>
  <c r="C195" i="9"/>
  <c r="D195" i="9"/>
  <c r="E195" i="9"/>
  <c r="F195" i="9"/>
  <c r="G195" i="9"/>
  <c r="H195" i="9"/>
  <c r="I195" i="9"/>
  <c r="J195" i="9"/>
  <c r="K195" i="9"/>
  <c r="L195" i="9"/>
  <c r="M195" i="9"/>
  <c r="N195" i="9"/>
  <c r="A196" i="9"/>
  <c r="C196" i="9"/>
  <c r="D196" i="9"/>
  <c r="E196" i="9"/>
  <c r="F196" i="9"/>
  <c r="G196" i="9"/>
  <c r="H196" i="9"/>
  <c r="I196" i="9"/>
  <c r="J196" i="9"/>
  <c r="K196" i="9"/>
  <c r="L196" i="9"/>
  <c r="M196" i="9"/>
  <c r="N196" i="9"/>
  <c r="A197" i="9"/>
  <c r="C197" i="9"/>
  <c r="D197" i="9"/>
  <c r="E197" i="9"/>
  <c r="F197" i="9"/>
  <c r="G197" i="9"/>
  <c r="H197" i="9"/>
  <c r="I197" i="9"/>
  <c r="J197" i="9"/>
  <c r="K197" i="9"/>
  <c r="L197" i="9"/>
  <c r="M197" i="9"/>
  <c r="N197" i="9"/>
  <c r="A198" i="9"/>
  <c r="C198" i="9"/>
  <c r="D198" i="9"/>
  <c r="E198" i="9"/>
  <c r="F198" i="9"/>
  <c r="G198" i="9"/>
  <c r="H198" i="9"/>
  <c r="I198" i="9"/>
  <c r="J198" i="9"/>
  <c r="K198" i="9"/>
  <c r="L198" i="9"/>
  <c r="M198" i="9"/>
  <c r="N198" i="9"/>
  <c r="A199" i="9"/>
  <c r="C199" i="9"/>
  <c r="D199" i="9"/>
  <c r="E199" i="9"/>
  <c r="F199" i="9"/>
  <c r="G199" i="9"/>
  <c r="H199" i="9"/>
  <c r="I199" i="9"/>
  <c r="J199" i="9"/>
  <c r="K199" i="9"/>
  <c r="L199" i="9"/>
  <c r="M199" i="9"/>
  <c r="N199" i="9"/>
  <c r="A200" i="9"/>
  <c r="C200" i="9"/>
  <c r="D200" i="9"/>
  <c r="E200" i="9"/>
  <c r="F200" i="9"/>
  <c r="G200" i="9"/>
  <c r="H200" i="9"/>
  <c r="I200" i="9"/>
  <c r="J200" i="9"/>
  <c r="K200" i="9"/>
  <c r="L200" i="9"/>
  <c r="M200" i="9"/>
  <c r="N200" i="9"/>
  <c r="A201" i="9"/>
  <c r="C201" i="9"/>
  <c r="D201" i="9"/>
  <c r="E201" i="9"/>
  <c r="F201" i="9"/>
  <c r="G201" i="9"/>
  <c r="H201" i="9"/>
  <c r="I201" i="9"/>
  <c r="J201" i="9"/>
  <c r="K201" i="9"/>
  <c r="L201" i="9"/>
  <c r="M201" i="9"/>
  <c r="N201" i="9"/>
  <c r="A202" i="9"/>
  <c r="C202" i="9"/>
  <c r="D202" i="9"/>
  <c r="E202" i="9"/>
  <c r="F202" i="9"/>
  <c r="G202" i="9"/>
  <c r="H202" i="9"/>
  <c r="I202" i="9"/>
  <c r="J202" i="9"/>
  <c r="K202" i="9"/>
  <c r="L202" i="9"/>
  <c r="M202" i="9"/>
  <c r="N202" i="9"/>
  <c r="A203" i="9"/>
  <c r="C203" i="9"/>
  <c r="D203" i="9"/>
  <c r="E203" i="9"/>
  <c r="F203" i="9"/>
  <c r="G203" i="9"/>
  <c r="H203" i="9"/>
  <c r="I203" i="9"/>
  <c r="J203" i="9"/>
  <c r="K203" i="9"/>
  <c r="L203" i="9"/>
  <c r="M203" i="9"/>
  <c r="N203" i="9"/>
  <c r="A204" i="9"/>
  <c r="C204" i="9"/>
  <c r="D204" i="9"/>
  <c r="E204" i="9"/>
  <c r="F204" i="9"/>
  <c r="G204" i="9"/>
  <c r="H204" i="9"/>
  <c r="I204" i="9"/>
  <c r="J204" i="9"/>
  <c r="K204" i="9"/>
  <c r="L204" i="9"/>
  <c r="M204" i="9"/>
  <c r="N204" i="9"/>
  <c r="A205" i="9"/>
  <c r="C205" i="9"/>
  <c r="D205" i="9"/>
  <c r="E205" i="9"/>
  <c r="F205" i="9"/>
  <c r="G205" i="9"/>
  <c r="H205" i="9"/>
  <c r="I205" i="9"/>
  <c r="J205" i="9"/>
  <c r="K205" i="9"/>
  <c r="L205" i="9"/>
  <c r="M205" i="9"/>
  <c r="N205" i="9"/>
  <c r="A206" i="9"/>
  <c r="C206" i="9"/>
  <c r="D206" i="9"/>
  <c r="E206" i="9"/>
  <c r="F206" i="9"/>
  <c r="G206" i="9"/>
  <c r="H206" i="9"/>
  <c r="I206" i="9"/>
  <c r="J206" i="9"/>
  <c r="K206" i="9"/>
  <c r="L206" i="9"/>
  <c r="M206" i="9"/>
  <c r="N206" i="9"/>
  <c r="A207" i="9"/>
  <c r="C207" i="9"/>
  <c r="D207" i="9"/>
  <c r="E207" i="9"/>
  <c r="F207" i="9"/>
  <c r="G207" i="9"/>
  <c r="H207" i="9"/>
  <c r="I207" i="9"/>
  <c r="J207" i="9"/>
  <c r="K207" i="9"/>
  <c r="L207" i="9"/>
  <c r="M207" i="9"/>
  <c r="N207" i="9"/>
  <c r="A208" i="9"/>
  <c r="C208" i="9"/>
  <c r="D208" i="9"/>
  <c r="E208" i="9"/>
  <c r="F208" i="9"/>
  <c r="G208" i="9"/>
  <c r="H208" i="9"/>
  <c r="I208" i="9"/>
  <c r="J208" i="9"/>
  <c r="K208" i="9"/>
  <c r="L208" i="9"/>
  <c r="M208" i="9"/>
  <c r="N208" i="9"/>
  <c r="A209" i="9"/>
  <c r="C209" i="9"/>
  <c r="D209" i="9"/>
  <c r="E209" i="9"/>
  <c r="F209" i="9"/>
  <c r="G209" i="9"/>
  <c r="H209" i="9"/>
  <c r="I209" i="9"/>
  <c r="J209" i="9"/>
  <c r="K209" i="9"/>
  <c r="L209" i="9"/>
  <c r="M209" i="9"/>
  <c r="N209" i="9"/>
  <c r="A210" i="9"/>
  <c r="C210" i="9"/>
  <c r="D210" i="9"/>
  <c r="E210" i="9"/>
  <c r="F210" i="9"/>
  <c r="G210" i="9"/>
  <c r="H210" i="9"/>
  <c r="I210" i="9"/>
  <c r="J210" i="9"/>
  <c r="K210" i="9"/>
  <c r="L210" i="9"/>
  <c r="M210" i="9"/>
  <c r="N210" i="9"/>
  <c r="A211" i="9"/>
  <c r="C211" i="9"/>
  <c r="D211" i="9"/>
  <c r="E211" i="9"/>
  <c r="F211" i="9"/>
  <c r="G211" i="9"/>
  <c r="H211" i="9"/>
  <c r="I211" i="9"/>
  <c r="J211" i="9"/>
  <c r="K211" i="9"/>
  <c r="L211" i="9"/>
  <c r="M211" i="9"/>
  <c r="N211" i="9"/>
  <c r="A212" i="9"/>
  <c r="C212" i="9"/>
  <c r="D212" i="9"/>
  <c r="E212" i="9"/>
  <c r="F212" i="9"/>
  <c r="G212" i="9"/>
  <c r="H212" i="9"/>
  <c r="I212" i="9"/>
  <c r="J212" i="9"/>
  <c r="K212" i="9"/>
  <c r="L212" i="9"/>
  <c r="M212" i="9"/>
  <c r="N212" i="9"/>
  <c r="A213" i="9"/>
  <c r="C213" i="9"/>
  <c r="D213" i="9"/>
  <c r="E213" i="9"/>
  <c r="F213" i="9"/>
  <c r="G213" i="9"/>
  <c r="H213" i="9"/>
  <c r="I213" i="9"/>
  <c r="J213" i="9"/>
  <c r="K213" i="9"/>
  <c r="L213" i="9"/>
  <c r="M213" i="9"/>
  <c r="N213" i="9"/>
  <c r="A214" i="9"/>
  <c r="C214" i="9"/>
  <c r="D214" i="9"/>
  <c r="E214" i="9"/>
  <c r="F214" i="9"/>
  <c r="G214" i="9"/>
  <c r="H214" i="9"/>
  <c r="I214" i="9"/>
  <c r="J214" i="9"/>
  <c r="K214" i="9"/>
  <c r="L214" i="9"/>
  <c r="M214" i="9"/>
  <c r="N214" i="9"/>
  <c r="A215" i="9"/>
  <c r="C215" i="9"/>
  <c r="D215" i="9"/>
  <c r="E215" i="9"/>
  <c r="F215" i="9"/>
  <c r="G215" i="9"/>
  <c r="H215" i="9"/>
  <c r="I215" i="9"/>
  <c r="J215" i="9"/>
  <c r="K215" i="9"/>
  <c r="L215" i="9"/>
  <c r="M215" i="9"/>
  <c r="N215" i="9"/>
  <c r="A216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A217" i="9"/>
  <c r="C217" i="9"/>
  <c r="D217" i="9"/>
  <c r="E217" i="9"/>
  <c r="F217" i="9"/>
  <c r="G217" i="9"/>
  <c r="H217" i="9"/>
  <c r="I217" i="9"/>
  <c r="J217" i="9"/>
  <c r="K217" i="9"/>
  <c r="L217" i="9"/>
  <c r="M217" i="9"/>
  <c r="N217" i="9"/>
  <c r="A218" i="9"/>
  <c r="C218" i="9"/>
  <c r="D218" i="9"/>
  <c r="E218" i="9"/>
  <c r="F218" i="9"/>
  <c r="G218" i="9"/>
  <c r="H218" i="9"/>
  <c r="I218" i="9"/>
  <c r="J218" i="9"/>
  <c r="K218" i="9"/>
  <c r="L218" i="9"/>
  <c r="M218" i="9"/>
  <c r="N218" i="9"/>
  <c r="A219" i="9"/>
  <c r="C219" i="9"/>
  <c r="D219" i="9"/>
  <c r="E219" i="9"/>
  <c r="F219" i="9"/>
  <c r="G219" i="9"/>
  <c r="H219" i="9"/>
  <c r="I219" i="9"/>
  <c r="J219" i="9"/>
  <c r="K219" i="9"/>
  <c r="L219" i="9"/>
  <c r="M219" i="9"/>
  <c r="N219" i="9"/>
  <c r="A220" i="9"/>
  <c r="C220" i="9"/>
  <c r="D220" i="9"/>
  <c r="E220" i="9"/>
  <c r="F220" i="9"/>
  <c r="G220" i="9"/>
  <c r="H220" i="9"/>
  <c r="I220" i="9"/>
  <c r="J220" i="9"/>
  <c r="K220" i="9"/>
  <c r="L220" i="9"/>
  <c r="M220" i="9"/>
  <c r="N220" i="9"/>
  <c r="A221" i="9"/>
  <c r="C221" i="9"/>
  <c r="D221" i="9"/>
  <c r="E221" i="9"/>
  <c r="F221" i="9"/>
  <c r="G221" i="9"/>
  <c r="H221" i="9"/>
  <c r="I221" i="9"/>
  <c r="J221" i="9"/>
  <c r="K221" i="9"/>
  <c r="L221" i="9"/>
  <c r="M221" i="9"/>
  <c r="N221" i="9"/>
  <c r="A222" i="9"/>
  <c r="C222" i="9"/>
  <c r="D222" i="9"/>
  <c r="E222" i="9"/>
  <c r="F222" i="9"/>
  <c r="G222" i="9"/>
  <c r="H222" i="9"/>
  <c r="I222" i="9"/>
  <c r="J222" i="9"/>
  <c r="K222" i="9"/>
  <c r="L222" i="9"/>
  <c r="M222" i="9"/>
  <c r="N222" i="9"/>
  <c r="A223" i="9"/>
  <c r="C223" i="9"/>
  <c r="D223" i="9"/>
  <c r="E223" i="9"/>
  <c r="F223" i="9"/>
  <c r="G223" i="9"/>
  <c r="H223" i="9"/>
  <c r="I223" i="9"/>
  <c r="J223" i="9"/>
  <c r="K223" i="9"/>
  <c r="L223" i="9"/>
  <c r="M223" i="9"/>
  <c r="N223" i="9"/>
  <c r="A224" i="9"/>
  <c r="C224" i="9"/>
  <c r="D224" i="9"/>
  <c r="E224" i="9"/>
  <c r="F224" i="9"/>
  <c r="G224" i="9"/>
  <c r="H224" i="9"/>
  <c r="I224" i="9"/>
  <c r="J224" i="9"/>
  <c r="K224" i="9"/>
  <c r="L224" i="9"/>
  <c r="M224" i="9"/>
  <c r="N224" i="9"/>
  <c r="K1" i="9"/>
  <c r="L1" i="9"/>
  <c r="M1" i="9"/>
  <c r="N1" i="9"/>
  <c r="A1" i="9"/>
  <c r="AP10" i="8"/>
  <c r="AQ10" i="8"/>
  <c r="AG11" i="8"/>
  <c r="AH27" i="8"/>
  <c r="F51" i="8"/>
  <c r="F24" i="8"/>
  <c r="F35" i="8"/>
  <c r="F27" i="8"/>
  <c r="F39" i="8"/>
  <c r="F31" i="8"/>
  <c r="AH31" i="8"/>
  <c r="F52" i="8"/>
  <c r="F55" i="8"/>
  <c r="F36" i="8"/>
  <c r="AG12" i="8" l="1"/>
  <c r="B13" i="8"/>
  <c r="B14" i="8" s="1"/>
  <c r="B11" i="9" s="1"/>
  <c r="AA54" i="8"/>
  <c r="J16" i="8"/>
  <c r="J20" i="8" s="1"/>
  <c r="AG14" i="8"/>
  <c r="B15" i="8"/>
  <c r="H9" i="12"/>
  <c r="AH24" i="8"/>
  <c r="AJ24" i="8" s="1"/>
  <c r="AQ24" i="8" s="1"/>
  <c r="F34" i="8"/>
  <c r="AI30" i="8"/>
  <c r="AP30" i="8" s="1"/>
  <c r="AJ31" i="8"/>
  <c r="AQ31" i="8" s="1"/>
  <c r="AI31" i="8"/>
  <c r="AP31" i="8" s="1"/>
  <c r="F30" i="8"/>
  <c r="F46" i="8"/>
  <c r="F54" i="8"/>
  <c r="AH26" i="8"/>
  <c r="AI26" i="8" s="1"/>
  <c r="AP26" i="8" s="1"/>
  <c r="F29" i="8"/>
  <c r="F32" i="8"/>
  <c r="F38" i="8"/>
  <c r="U9" i="8"/>
  <c r="U8" i="8"/>
  <c r="X7" i="8" s="1"/>
  <c r="W8" i="8" s="1"/>
  <c r="J53" i="8" s="1"/>
  <c r="G43" i="9" s="1"/>
  <c r="C8" i="8"/>
  <c r="C5" i="9" s="1"/>
  <c r="D8" i="8"/>
  <c r="D5" i="9" s="1"/>
  <c r="S8" i="8"/>
  <c r="C9" i="8"/>
  <c r="C6" i="9" s="1"/>
  <c r="F44" i="8"/>
  <c r="R12" i="8"/>
  <c r="P8" i="9" s="1"/>
  <c r="D9" i="8"/>
  <c r="D6" i="9" s="1"/>
  <c r="AH32" i="8"/>
  <c r="AI32" i="8" s="1"/>
  <c r="AP32" i="8" s="1"/>
  <c r="AH28" i="8"/>
  <c r="AI9" i="8"/>
  <c r="J17" i="8"/>
  <c r="J21" i="8" s="1"/>
  <c r="AH25" i="8"/>
  <c r="F45" i="8"/>
  <c r="F37" i="8"/>
  <c r="F33" i="8"/>
  <c r="F49" i="8"/>
  <c r="F53" i="8"/>
  <c r="F41" i="8"/>
  <c r="F25" i="8"/>
  <c r="F50" i="8"/>
  <c r="AH33" i="8"/>
  <c r="AJ34" i="8"/>
  <c r="AQ34" i="8" s="1"/>
  <c r="AJ27" i="8"/>
  <c r="AQ27" i="8" s="1"/>
  <c r="AH29" i="8"/>
  <c r="F23" i="8"/>
  <c r="AI27" i="8"/>
  <c r="AP27" i="8" s="1"/>
  <c r="AI34" i="8"/>
  <c r="AP34" i="8" s="1"/>
  <c r="AJ30" i="8"/>
  <c r="AQ30" i="8" s="1"/>
  <c r="AH23" i="8"/>
  <c r="F20" i="8"/>
  <c r="AH15" i="8"/>
  <c r="AI15" i="8" s="1"/>
  <c r="AP15" i="8" s="1"/>
  <c r="F15" i="8"/>
  <c r="F19" i="8"/>
  <c r="F22" i="8"/>
  <c r="AH16" i="8"/>
  <c r="AI16" i="8" s="1"/>
  <c r="AP16" i="8" s="1"/>
  <c r="AH20" i="8"/>
  <c r="AI20" i="8" s="1"/>
  <c r="AP20" i="8" s="1"/>
  <c r="AH19" i="8"/>
  <c r="AJ19" i="8" s="1"/>
  <c r="AQ19" i="8" s="1"/>
  <c r="AH21" i="8"/>
  <c r="AI21" i="8" s="1"/>
  <c r="AP21" i="8" s="1"/>
  <c r="AH22" i="8"/>
  <c r="AJ22" i="8" s="1"/>
  <c r="AH17" i="8"/>
  <c r="AI17" i="8" s="1"/>
  <c r="AP17" i="8" s="1"/>
  <c r="F21" i="8"/>
  <c r="AH11" i="8"/>
  <c r="AJ11" i="8" s="1"/>
  <c r="AM11" i="8" s="1"/>
  <c r="F17" i="8"/>
  <c r="F16" i="8"/>
  <c r="F12" i="8"/>
  <c r="AH12" i="8"/>
  <c r="AH13" i="8"/>
  <c r="F13" i="8"/>
  <c r="F14" i="8"/>
  <c r="AH14" i="8"/>
  <c r="AH18" i="8"/>
  <c r="F18" i="8"/>
  <c r="F11" i="8"/>
  <c r="AG13" i="8" l="1"/>
  <c r="B10" i="9"/>
  <c r="Q12" i="8"/>
  <c r="O6" i="9" s="1"/>
  <c r="G11" i="9" s="1"/>
  <c r="G13" i="9"/>
  <c r="G18" i="9" s="1"/>
  <c r="B16" i="8"/>
  <c r="AG15" i="8"/>
  <c r="B12" i="9"/>
  <c r="AM34" i="8"/>
  <c r="AL34" i="8"/>
  <c r="AN34" i="8"/>
  <c r="AL30" i="8"/>
  <c r="AM27" i="8"/>
  <c r="AN27" i="8"/>
  <c r="AL27" i="8"/>
  <c r="AM31" i="8"/>
  <c r="AL31" i="8"/>
  <c r="AN31" i="8"/>
  <c r="AM30" i="8"/>
  <c r="AN30" i="8"/>
  <c r="AI24" i="8"/>
  <c r="AP24" i="8" s="1"/>
  <c r="AM24" i="8"/>
  <c r="AL26" i="8"/>
  <c r="AI25" i="8"/>
  <c r="AP25" i="8" s="1"/>
  <c r="AJ26" i="8"/>
  <c r="AQ26" i="8" s="1"/>
  <c r="AJ25" i="8"/>
  <c r="AQ25" i="8" s="1"/>
  <c r="H10" i="12"/>
  <c r="J50" i="8"/>
  <c r="G40" i="9" s="1"/>
  <c r="G14" i="9"/>
  <c r="G19" i="9" s="1"/>
  <c r="AJ32" i="8"/>
  <c r="AQ32" i="8" s="1"/>
  <c r="L21" i="8"/>
  <c r="G34" i="9"/>
  <c r="J18" i="8"/>
  <c r="G15" i="9" s="1"/>
  <c r="G20" i="9" s="1"/>
  <c r="J38" i="8"/>
  <c r="G22" i="9" s="1"/>
  <c r="AI28" i="8"/>
  <c r="AP28" i="8" s="1"/>
  <c r="AJ28" i="8"/>
  <c r="AQ28" i="8" s="1"/>
  <c r="AL32" i="8"/>
  <c r="AI29" i="8"/>
  <c r="AP29" i="8" s="1"/>
  <c r="AJ29" i="8"/>
  <c r="AQ29" i="8" s="1"/>
  <c r="AI33" i="8"/>
  <c r="AP33" i="8" s="1"/>
  <c r="AJ33" i="8"/>
  <c r="AQ33" i="8" s="1"/>
  <c r="J54" i="8"/>
  <c r="G44" i="9" s="1"/>
  <c r="J52" i="8"/>
  <c r="G42" i="9" s="1"/>
  <c r="J55" i="8"/>
  <c r="G45" i="9" s="1"/>
  <c r="AJ23" i="8"/>
  <c r="AQ23" i="8" s="1"/>
  <c r="AI23" i="8"/>
  <c r="AP23" i="8" s="1"/>
  <c r="AL15" i="8"/>
  <c r="AJ15" i="8"/>
  <c r="AQ15" i="8" s="1"/>
  <c r="AJ16" i="8"/>
  <c r="AQ16" i="8" s="1"/>
  <c r="AL16" i="8"/>
  <c r="AL20" i="8"/>
  <c r="AJ20" i="8"/>
  <c r="AN20" i="8" s="1"/>
  <c r="AJ17" i="8"/>
  <c r="AQ17" i="8" s="1"/>
  <c r="AI19" i="8"/>
  <c r="AP19" i="8" s="1"/>
  <c r="AM19" i="8"/>
  <c r="AJ21" i="8"/>
  <c r="AQ21" i="8" s="1"/>
  <c r="AL21" i="8"/>
  <c r="AL17" i="8"/>
  <c r="AI22" i="8"/>
  <c r="AP22" i="8" s="1"/>
  <c r="AI11" i="8"/>
  <c r="AP11" i="8" s="1"/>
  <c r="S18" i="8"/>
  <c r="O15" i="9" s="1"/>
  <c r="AQ22" i="8"/>
  <c r="AM22" i="8"/>
  <c r="AI18" i="8"/>
  <c r="AP18" i="8" s="1"/>
  <c r="AJ18" i="8"/>
  <c r="AQ18" i="8" s="1"/>
  <c r="Q18" i="8"/>
  <c r="M15" i="9" s="1"/>
  <c r="AI14" i="8"/>
  <c r="AP14" i="8" s="1"/>
  <c r="AJ14" i="8"/>
  <c r="AQ14" i="8" s="1"/>
  <c r="P18" i="8"/>
  <c r="L15" i="9" s="1"/>
  <c r="R18" i="8"/>
  <c r="N15" i="9" s="1"/>
  <c r="AI13" i="8"/>
  <c r="AP13" i="8" s="1"/>
  <c r="AJ13" i="8"/>
  <c r="AQ13" i="8" s="1"/>
  <c r="AJ12" i="8"/>
  <c r="AQ12" i="8" s="1"/>
  <c r="AI12" i="8"/>
  <c r="AP12" i="8" s="1"/>
  <c r="AQ11" i="8"/>
  <c r="B17" i="8" l="1"/>
  <c r="B13" i="9"/>
  <c r="AG16" i="8"/>
  <c r="AN32" i="8"/>
  <c r="AL33" i="8"/>
  <c r="AM33" i="8"/>
  <c r="AN33" i="8"/>
  <c r="AM32" i="8"/>
  <c r="AM29" i="8"/>
  <c r="AL29" i="8"/>
  <c r="AL28" i="8"/>
  <c r="AN29" i="8"/>
  <c r="AN28" i="8"/>
  <c r="AM26" i="8"/>
  <c r="AM28" i="8"/>
  <c r="AN26" i="8"/>
  <c r="AM25" i="8"/>
  <c r="AM23" i="8"/>
  <c r="AL25" i="8"/>
  <c r="AN25" i="8"/>
  <c r="AL24" i="8"/>
  <c r="AN24" i="8"/>
  <c r="AN23" i="8"/>
  <c r="AL23" i="8"/>
  <c r="H11" i="12"/>
  <c r="H12" i="12" s="1"/>
  <c r="C10" i="12"/>
  <c r="J22" i="8"/>
  <c r="I19" i="9"/>
  <c r="AN15" i="8"/>
  <c r="AM15" i="8"/>
  <c r="AM16" i="8"/>
  <c r="AN16" i="8"/>
  <c r="AQ20" i="8"/>
  <c r="AM20" i="8"/>
  <c r="AN17" i="8"/>
  <c r="AM17" i="8"/>
  <c r="AN19" i="8"/>
  <c r="AL19" i="8"/>
  <c r="AM21" i="8"/>
  <c r="AN21" i="8"/>
  <c r="AL22" i="8"/>
  <c r="AN22" i="8"/>
  <c r="AM13" i="8"/>
  <c r="AL14" i="8"/>
  <c r="AN11" i="8"/>
  <c r="AL13" i="8"/>
  <c r="AM18" i="8"/>
  <c r="AL11" i="8"/>
  <c r="AN18" i="8"/>
  <c r="AN13" i="8"/>
  <c r="AN12" i="8"/>
  <c r="AM12" i="8"/>
  <c r="AL12" i="8"/>
  <c r="AM14" i="8"/>
  <c r="AJ313" i="8"/>
  <c r="R17" i="8" s="1"/>
  <c r="N14" i="9" s="1"/>
  <c r="AN14" i="8"/>
  <c r="AL18" i="8"/>
  <c r="AJ314" i="8"/>
  <c r="S17" i="8" s="1"/>
  <c r="O14" i="9" s="1"/>
  <c r="AJ311" i="8"/>
  <c r="AI312" i="8"/>
  <c r="N16" i="8" s="1"/>
  <c r="J13" i="9" s="1"/>
  <c r="AJ312" i="8"/>
  <c r="N17" i="8" s="1"/>
  <c r="J14" i="9" s="1"/>
  <c r="AI314" i="8"/>
  <c r="L54" i="8" s="1"/>
  <c r="I44" i="9" s="1"/>
  <c r="AI313" i="8"/>
  <c r="AI311" i="8"/>
  <c r="B14" i="9" l="1"/>
  <c r="AG17" i="8"/>
  <c r="B18" i="8"/>
  <c r="AM311" i="8"/>
  <c r="K27" i="8" s="1"/>
  <c r="AN311" i="8"/>
  <c r="K28" i="8" s="1"/>
  <c r="AL311" i="8"/>
  <c r="K26" i="8" s="1"/>
  <c r="S16" i="8"/>
  <c r="O13" i="9" s="1"/>
  <c r="J56" i="8"/>
  <c r="G46" i="9" s="1"/>
  <c r="N18" i="8"/>
  <c r="J15" i="9" s="1"/>
  <c r="M16" i="8"/>
  <c r="R16" i="8"/>
  <c r="N13" i="9" s="1"/>
  <c r="L53" i="8"/>
  <c r="I43" i="9" s="1"/>
  <c r="M47" i="8" l="1"/>
  <c r="M46" i="8"/>
  <c r="AG18" i="8"/>
  <c r="B19" i="8"/>
  <c r="B15" i="9"/>
  <c r="I12" i="9"/>
  <c r="Q42" i="8"/>
  <c r="R32" i="8" s="1"/>
  <c r="O16" i="8"/>
  <c r="O28" i="8"/>
  <c r="O17" i="8"/>
  <c r="O26" i="8"/>
  <c r="V34" i="8" s="1"/>
  <c r="P22" i="8"/>
  <c r="M20" i="9" s="1"/>
  <c r="O27" i="8"/>
  <c r="P17" i="8" s="1"/>
  <c r="N47" i="8" s="1"/>
  <c r="L22" i="8"/>
  <c r="I20" i="9" s="1"/>
  <c r="O47" i="8" l="1"/>
  <c r="AG19" i="8"/>
  <c r="B16" i="9"/>
  <c r="B20" i="8"/>
  <c r="M35" i="8"/>
  <c r="J36" i="9" s="1"/>
  <c r="M34" i="8"/>
  <c r="J35" i="9" s="1"/>
  <c r="K14" i="9"/>
  <c r="Q41" i="8"/>
  <c r="N24" i="9" s="1"/>
  <c r="N25" i="9"/>
  <c r="O18" i="8"/>
  <c r="L42" i="8"/>
  <c r="P16" i="8"/>
  <c r="L13" i="9" s="1"/>
  <c r="K13" i="9"/>
  <c r="L40" i="8"/>
  <c r="M42" i="8" s="1"/>
  <c r="J25" i="9" s="1"/>
  <c r="L52" i="8"/>
  <c r="I42" i="9" s="1"/>
  <c r="M32" i="8"/>
  <c r="M33" i="8" s="1"/>
  <c r="J32" i="9" s="1"/>
  <c r="Q17" i="8"/>
  <c r="L14" i="9"/>
  <c r="O31" i="9"/>
  <c r="O45" i="8" l="1"/>
  <c r="AG20" i="8"/>
  <c r="B21" i="8"/>
  <c r="B17" i="9"/>
  <c r="U37" i="8"/>
  <c r="U38" i="8" s="1"/>
  <c r="B4" i="12"/>
  <c r="C4" i="12" s="1"/>
  <c r="M14" i="9"/>
  <c r="P21" i="8"/>
  <c r="T17" i="8"/>
  <c r="P14" i="9" s="1"/>
  <c r="Q22" i="8"/>
  <c r="R22" i="8" s="1"/>
  <c r="O20" i="9" s="1"/>
  <c r="T18" i="8"/>
  <c r="I25" i="9"/>
  <c r="K15" i="9"/>
  <c r="J31" i="9"/>
  <c r="Q32" i="8"/>
  <c r="N31" i="9" s="1"/>
  <c r="N32" i="8"/>
  <c r="K31" i="9" s="1"/>
  <c r="I28" i="9"/>
  <c r="U34" i="8"/>
  <c r="M41" i="8" s="1"/>
  <c r="J24" i="9" s="1"/>
  <c r="L41" i="8"/>
  <c r="P42" i="8"/>
  <c r="M25" i="9" s="1"/>
  <c r="Q16" i="8"/>
  <c r="V29" i="8"/>
  <c r="N45" i="8" l="1"/>
  <c r="N46" i="8" s="1"/>
  <c r="O46" i="8" s="1"/>
  <c r="P45" i="8" s="1"/>
  <c r="AS13" i="8"/>
  <c r="AS18" i="8"/>
  <c r="AS19" i="8"/>
  <c r="AS27" i="8"/>
  <c r="AS32" i="8"/>
  <c r="AS28" i="8"/>
  <c r="AS31" i="8"/>
  <c r="AS15" i="8"/>
  <c r="AS12" i="8"/>
  <c r="AS17" i="8"/>
  <c r="AS23" i="8"/>
  <c r="AS20" i="8"/>
  <c r="AS29" i="8"/>
  <c r="AS33" i="8"/>
  <c r="AS30" i="8"/>
  <c r="AS26" i="8"/>
  <c r="AS25" i="8"/>
  <c r="AS14" i="8"/>
  <c r="AS22" i="8"/>
  <c r="AS24" i="8"/>
  <c r="AS21" i="8"/>
  <c r="AS16" i="8"/>
  <c r="AS34" i="8"/>
  <c r="AS11" i="8"/>
  <c r="AG21" i="8"/>
  <c r="B18" i="9"/>
  <c r="B22" i="8"/>
  <c r="E37" i="8"/>
  <c r="E38" i="8"/>
  <c r="E35" i="8"/>
  <c r="E36" i="8"/>
  <c r="E33" i="8"/>
  <c r="E34" i="8"/>
  <c r="AR34" i="8"/>
  <c r="AR33" i="8"/>
  <c r="AR32" i="8"/>
  <c r="E31" i="8"/>
  <c r="E32" i="8"/>
  <c r="AR30" i="8"/>
  <c r="AR31" i="8"/>
  <c r="E29" i="8"/>
  <c r="E30" i="8"/>
  <c r="AR29" i="8"/>
  <c r="E27" i="8"/>
  <c r="E28" i="8"/>
  <c r="AR28" i="8"/>
  <c r="AR27" i="8"/>
  <c r="E25" i="8"/>
  <c r="E26" i="8"/>
  <c r="AR26" i="8"/>
  <c r="AR23" i="8"/>
  <c r="AR25" i="8"/>
  <c r="E23" i="8"/>
  <c r="E24" i="8"/>
  <c r="AR24" i="8"/>
  <c r="E21" i="8"/>
  <c r="E22" i="8"/>
  <c r="N20" i="9"/>
  <c r="E15" i="8"/>
  <c r="E17" i="8"/>
  <c r="E13" i="8"/>
  <c r="E20" i="8"/>
  <c r="E14" i="8"/>
  <c r="E19" i="8"/>
  <c r="E16" i="8"/>
  <c r="E12" i="8"/>
  <c r="E18" i="8"/>
  <c r="AR15" i="8"/>
  <c r="E11" i="8"/>
  <c r="M19" i="9"/>
  <c r="M13" i="9"/>
  <c r="T16" i="8"/>
  <c r="P13" i="9" s="1"/>
  <c r="S32" i="8"/>
  <c r="P31" i="9" s="1"/>
  <c r="AR18" i="8"/>
  <c r="AR12" i="8"/>
  <c r="AR14" i="8"/>
  <c r="W34" i="8"/>
  <c r="M53" i="8"/>
  <c r="J43" i="9" s="1"/>
  <c r="I24" i="9"/>
  <c r="AR16" i="8"/>
  <c r="M55" i="8"/>
  <c r="J45" i="9" s="1"/>
  <c r="B10" i="12" s="1"/>
  <c r="AR13" i="8"/>
  <c r="R42" i="8"/>
  <c r="O25" i="9" s="1"/>
  <c r="G7" i="12" s="1"/>
  <c r="B7" i="12" s="1"/>
  <c r="C7" i="12" s="1"/>
  <c r="AR19" i="8"/>
  <c r="M54" i="8"/>
  <c r="AR21" i="8"/>
  <c r="AR22" i="8"/>
  <c r="M52" i="8"/>
  <c r="AR20" i="8"/>
  <c r="AR11" i="8"/>
  <c r="P41" i="8"/>
  <c r="M24" i="9" s="1"/>
  <c r="AR17" i="8"/>
  <c r="AG22" i="8" l="1"/>
  <c r="B23" i="8"/>
  <c r="B19" i="9"/>
  <c r="AK19" i="8"/>
  <c r="AK21" i="8"/>
  <c r="AK25" i="8"/>
  <c r="AK33" i="8"/>
  <c r="AK14" i="8"/>
  <c r="AK20" i="8"/>
  <c r="AK24" i="8"/>
  <c r="AK32" i="8"/>
  <c r="AK13" i="8"/>
  <c r="AK23" i="8"/>
  <c r="AK28" i="8"/>
  <c r="AK31" i="8"/>
  <c r="AK17" i="8"/>
  <c r="AK27" i="8"/>
  <c r="AK18" i="8"/>
  <c r="AK15" i="8"/>
  <c r="AK12" i="8"/>
  <c r="AK30" i="8"/>
  <c r="AK16" i="8"/>
  <c r="AK22" i="8"/>
  <c r="AK26" i="8"/>
  <c r="AK29" i="8"/>
  <c r="AK34" i="8"/>
  <c r="B3" i="12"/>
  <c r="C3" i="12" s="1"/>
  <c r="D3" i="12" s="1"/>
  <c r="D4" i="12" s="1"/>
  <c r="B5" i="12"/>
  <c r="C5" i="12" s="1"/>
  <c r="B9" i="12"/>
  <c r="C9" i="12" s="1"/>
  <c r="AK11" i="8"/>
  <c r="L20" i="8"/>
  <c r="J44" i="9"/>
  <c r="R41" i="8"/>
  <c r="O24" i="9" s="1"/>
  <c r="J42" i="9"/>
  <c r="B20" i="9" l="1"/>
  <c r="B24" i="8"/>
  <c r="AG23" i="8"/>
  <c r="D5" i="12"/>
  <c r="I18" i="9"/>
  <c r="P20" i="8"/>
  <c r="M18" i="9" s="1"/>
  <c r="B25" i="8" l="1"/>
  <c r="AG24" i="8"/>
  <c r="B21" i="9"/>
  <c r="B22" i="9" l="1"/>
  <c r="B26" i="8"/>
  <c r="AG25" i="8"/>
  <c r="B27" i="8" l="1"/>
  <c r="AG26" i="8"/>
  <c r="B23" i="9"/>
  <c r="B28" i="8" l="1"/>
  <c r="B24" i="9"/>
  <c r="AG27" i="8"/>
  <c r="AG28" i="8" l="1"/>
  <c r="B29" i="8"/>
  <c r="B25" i="9"/>
  <c r="AG29" i="8" l="1"/>
  <c r="B26" i="9"/>
  <c r="B30" i="8"/>
  <c r="B31" i="8" l="1"/>
  <c r="B27" i="9"/>
  <c r="AG30" i="8"/>
  <c r="B32" i="8" l="1"/>
  <c r="B28" i="9"/>
  <c r="AG31" i="8"/>
  <c r="B33" i="8" l="1"/>
  <c r="AG32" i="8"/>
  <c r="B29" i="9"/>
  <c r="AG33" i="8" l="1"/>
  <c r="B30" i="9"/>
  <c r="B34" i="8"/>
  <c r="AG34" i="8" l="1"/>
  <c r="B35" i="8"/>
  <c r="B31" i="9"/>
  <c r="B32" i="9" l="1"/>
  <c r="B36" i="8"/>
  <c r="B33" i="9" l="1"/>
  <c r="B37" i="8"/>
  <c r="B38" i="8" l="1"/>
  <c r="B34" i="9"/>
  <c r="B35" i="9" l="1"/>
  <c r="B39" i="8"/>
  <c r="B36" i="9" l="1"/>
  <c r="B40" i="8"/>
  <c r="B41" i="8" l="1"/>
  <c r="B37" i="9"/>
  <c r="B42" i="8" l="1"/>
  <c r="B38" i="9"/>
  <c r="B39" i="9" l="1"/>
  <c r="B43" i="8"/>
  <c r="B44" i="8" l="1"/>
  <c r="B40" i="9"/>
  <c r="B45" i="8" l="1"/>
  <c r="B41" i="9"/>
  <c r="B42" i="9" l="1"/>
  <c r="B46" i="8"/>
  <c r="B43" i="9" l="1"/>
  <c r="B47" i="8"/>
  <c r="B44" i="9" l="1"/>
  <c r="B48" i="8"/>
  <c r="B49" i="8" l="1"/>
  <c r="B45" i="9"/>
  <c r="B46" i="9" l="1"/>
  <c r="B50" i="8"/>
  <c r="B51" i="8" l="1"/>
  <c r="B47" i="9"/>
  <c r="B48" i="9" l="1"/>
  <c r="B52" i="8"/>
  <c r="B53" i="8" l="1"/>
  <c r="B49" i="9"/>
  <c r="B50" i="9" l="1"/>
  <c r="B54" i="8"/>
  <c r="B55" i="8" l="1"/>
  <c r="B51" i="9"/>
  <c r="B56" i="8" l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52" i="9"/>
  <c r="B53" i="9" l="1"/>
  <c r="S19" i="8" l="1"/>
  <c r="P17" i="9" s="1"/>
  <c r="S20" i="8"/>
  <c r="O20" i="8" s="1"/>
  <c r="S21" i="8"/>
  <c r="O21" i="8" s="1"/>
  <c r="V19" i="8"/>
  <c r="O22" i="8" s="1"/>
  <c r="V30" i="8"/>
  <c r="O32" i="8" s="1"/>
  <c r="L31" i="9" s="1"/>
  <c r="M12" i="8"/>
  <c r="N39" i="8" l="1"/>
  <c r="J17" i="9"/>
  <c r="M22" i="8"/>
  <c r="J20" i="9" s="1"/>
  <c r="L20" i="9"/>
  <c r="N22" i="8"/>
  <c r="K20" i="9" s="1"/>
  <c r="N21" i="8"/>
  <c r="K19" i="9" s="1"/>
  <c r="L19" i="9"/>
  <c r="M21" i="8"/>
  <c r="J19" i="9" s="1"/>
  <c r="N20" i="8"/>
  <c r="K18" i="9" s="1"/>
  <c r="M20" i="8"/>
  <c r="J18" i="9" s="1"/>
  <c r="L18" i="9"/>
  <c r="P32" i="8"/>
  <c r="M31" i="9" s="1"/>
  <c r="S22" i="8"/>
  <c r="P20" i="9" s="1"/>
  <c r="O42" i="8"/>
  <c r="L25" i="9" s="1"/>
  <c r="N54" i="8"/>
  <c r="N41" i="8"/>
  <c r="K24" i="9" s="1"/>
  <c r="B8" i="12" s="1"/>
  <c r="N55" i="8"/>
  <c r="N52" i="8"/>
  <c r="O41" i="8"/>
  <c r="L24" i="9" s="1"/>
  <c r="N42" i="8"/>
  <c r="K25" i="9" s="1"/>
  <c r="B6" i="12" s="1"/>
  <c r="C6" i="12" s="1"/>
  <c r="D6" i="12" s="1"/>
  <c r="D7" i="12" s="1"/>
  <c r="D8" i="12" s="1"/>
  <c r="D9" i="12" s="1"/>
  <c r="D10" i="12" s="1"/>
  <c r="D11" i="12" s="1"/>
  <c r="D12" i="12" s="1"/>
  <c r="B15" i="12" s="1"/>
  <c r="N53" i="8"/>
  <c r="P52" i="8" l="1"/>
  <c r="M42" i="9" s="1"/>
  <c r="O52" i="8"/>
  <c r="L42" i="9" s="1"/>
  <c r="K42" i="9"/>
  <c r="P55" i="8"/>
  <c r="M45" i="9" s="1"/>
  <c r="O55" i="8"/>
  <c r="L45" i="9" s="1"/>
  <c r="K45" i="9"/>
  <c r="K44" i="9"/>
  <c r="P54" i="8"/>
  <c r="M44" i="9" s="1"/>
  <c r="O54" i="8"/>
  <c r="L44" i="9" s="1"/>
  <c r="P19" i="9"/>
  <c r="P18" i="9"/>
  <c r="K43" i="9"/>
  <c r="P53" i="8"/>
  <c r="M43" i="9" s="1"/>
  <c r="O53" i="8"/>
  <c r="L43" i="9" s="1"/>
  <c r="O31" i="8"/>
  <c r="L30" i="9" s="1"/>
  <c r="K23" i="9"/>
</calcChain>
</file>

<file path=xl/comments1.xml><?xml version="1.0" encoding="utf-8"?>
<comments xmlns="http://schemas.openxmlformats.org/spreadsheetml/2006/main">
  <authors>
    <author>Revisor</author>
  </authors>
  <commentList>
    <comment ref="AR10" authorId="0" shapeId="0">
      <text>
        <r>
          <rPr>
            <sz val="9"/>
            <color indexed="81"/>
            <rFont val="Tahoma"/>
            <family val="2"/>
          </rPr>
          <t xml:space="preserve">Solo valido para regr. Y/X prefijada
</t>
        </r>
      </text>
    </comment>
    <comment ref="AS10" authorId="0" shapeId="0">
      <text>
        <r>
          <rPr>
            <sz val="9"/>
            <color indexed="81"/>
            <rFont val="Tahoma"/>
            <family val="2"/>
          </rPr>
          <t xml:space="preserve">Solo valido para regr. Y/X prefijada
</t>
        </r>
      </text>
    </comment>
  </commentList>
</comments>
</file>

<file path=xl/comments2.xml><?xml version="1.0" encoding="utf-8"?>
<comments xmlns="http://schemas.openxmlformats.org/spreadsheetml/2006/main">
  <authors>
    <author>Pedro Femia</author>
    <author>Pedro</author>
  </authors>
  <commentList>
    <comment ref="AC6" authorId="0" shapeId="0">
      <text>
        <r>
          <rPr>
            <b/>
            <sz val="8"/>
            <color indexed="81"/>
            <rFont val="Tahoma"/>
            <family val="2"/>
          </rPr>
          <t xml:space="preserve">Mostrar columnas para ver cálculos
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 xml:space="preserve">1=Tipe I 
2=tipe II
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0 = No
1 = Yes</t>
        </r>
      </text>
    </comment>
    <comment ref="D18" authorId="1" shapeId="0">
      <text>
        <r>
          <rPr>
            <b/>
            <sz val="8"/>
            <color indexed="81"/>
            <rFont val="Tahoma"/>
            <family val="2"/>
          </rPr>
          <t xml:space="preserve">0 = No
1 = Yes
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0    = Asymptotic "Normal" (cases 2.1 and 2.2)
0.5 = Asymptotic "nomal" (case 2.1)
1    = Asymptotic "Extra"
Otro = ERROR</t>
        </r>
      </text>
    </comment>
  </commentList>
</comments>
</file>

<file path=xl/sharedStrings.xml><?xml version="1.0" encoding="utf-8"?>
<sst xmlns="http://schemas.openxmlformats.org/spreadsheetml/2006/main" count="362" uniqueCount="281">
  <si>
    <t>Datos</t>
  </si>
  <si>
    <t>X</t>
  </si>
  <si>
    <t>Y</t>
  </si>
  <si>
    <t>X2</t>
  </si>
  <si>
    <t>Y2</t>
  </si>
  <si>
    <t>XY</t>
  </si>
  <si>
    <t>Y/X</t>
  </si>
  <si>
    <t>X/Y</t>
  </si>
  <si>
    <t>Suma</t>
  </si>
  <si>
    <t>Media</t>
  </si>
  <si>
    <t>Var</t>
  </si>
  <si>
    <t>DT</t>
  </si>
  <si>
    <t>X'X</t>
  </si>
  <si>
    <t>Y'Y</t>
  </si>
  <si>
    <t>X'Y</t>
  </si>
  <si>
    <t>Variabilidad</t>
  </si>
  <si>
    <t>SE</t>
  </si>
  <si>
    <t>Varianza de regresión</t>
  </si>
  <si>
    <t>Pendiente (Y/X)</t>
  </si>
  <si>
    <t>g.l.</t>
  </si>
  <si>
    <t>P</t>
  </si>
  <si>
    <t>Pronósticos</t>
  </si>
  <si>
    <t>E[Y]</t>
  </si>
  <si>
    <t>IC-</t>
  </si>
  <si>
    <t>IC+</t>
  </si>
  <si>
    <t>estimación</t>
  </si>
  <si>
    <t>Nivel de confianza para los intervalos</t>
  </si>
  <si>
    <t>Sumas</t>
  </si>
  <si>
    <r>
      <t>t</t>
    </r>
    <r>
      <rPr>
        <sz val="8"/>
        <rFont val="Arial"/>
        <family val="2"/>
      </rPr>
      <t>exp</t>
    </r>
  </si>
  <si>
    <t>Parámetros</t>
  </si>
  <si>
    <t>en promedio</t>
  </si>
  <si>
    <t>min</t>
  </si>
  <si>
    <t>max</t>
  </si>
  <si>
    <t>UTILIDADES ESTADÍSTICAS</t>
  </si>
  <si>
    <t>Bioestadística para las Ciencias de la Salud</t>
  </si>
  <si>
    <r>
      <t>(n-1) S</t>
    </r>
    <r>
      <rPr>
        <sz val="8"/>
        <rFont val="Arial"/>
        <family val="2"/>
      </rPr>
      <t>xy</t>
    </r>
    <r>
      <rPr>
        <sz val="10"/>
        <rFont val="Arial"/>
        <family val="2"/>
      </rPr>
      <t xml:space="preserve"> =</t>
    </r>
  </si>
  <si>
    <r>
      <t>(n-1) S²</t>
    </r>
    <r>
      <rPr>
        <sz val="8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</si>
  <si>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(n-1) S²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=</t>
    </r>
  </si>
  <si>
    <t xml:space="preserve"> = (XX)</t>
  </si>
  <si>
    <t xml:space="preserve"> = (YY)</t>
  </si>
  <si>
    <t xml:space="preserve"> = (XY)</t>
  </si>
  <si>
    <t>Coeficiente de Determinación:    R² =</t>
  </si>
  <si>
    <t>Texto</t>
  </si>
  <si>
    <r>
      <t>(*) t</t>
    </r>
    <r>
      <rPr>
        <b/>
        <sz val="8"/>
        <color indexed="23"/>
        <rFont val="Symbol"/>
        <family val="1"/>
        <charset val="2"/>
      </rPr>
      <t>a</t>
    </r>
    <r>
      <rPr>
        <b/>
        <sz val="8"/>
        <color indexed="23"/>
        <rFont val="Arial"/>
        <family val="2"/>
      </rPr>
      <t xml:space="preserve">;n-2  </t>
    </r>
    <r>
      <rPr>
        <b/>
        <sz val="11"/>
        <color indexed="23"/>
        <rFont val="Arial"/>
        <family val="2"/>
      </rPr>
      <t>=</t>
    </r>
  </si>
  <si>
    <t>Calculo SE(bo)</t>
  </si>
  <si>
    <t>Var 1:</t>
  </si>
  <si>
    <t>Var 2:</t>
  </si>
  <si>
    <t>Variable explicativa (X):</t>
  </si>
  <si>
    <t>Variable explicada (Y):</t>
  </si>
  <si>
    <t>Rol de las variables</t>
  </si>
  <si>
    <t>Var numero</t>
  </si>
  <si>
    <t>Breve</t>
  </si>
  <si>
    <t>largo</t>
  </si>
  <si>
    <t>corto</t>
  </si>
  <si>
    <t>modelo</t>
  </si>
  <si>
    <t>=multiplicador del sentido</t>
  </si>
  <si>
    <t>Diferencias</t>
  </si>
  <si>
    <t>ES</t>
  </si>
  <si>
    <r>
      <t xml:space="preserve"> t</t>
    </r>
    <r>
      <rPr>
        <b/>
        <sz val="8"/>
        <color indexed="23"/>
        <rFont val="Symbol"/>
        <family val="1"/>
        <charset val="2"/>
      </rPr>
      <t>a</t>
    </r>
    <r>
      <rPr>
        <b/>
        <sz val="8"/>
        <color indexed="23"/>
        <rFont val="Arial"/>
        <family val="2"/>
      </rPr>
      <t xml:space="preserve">;n-1  </t>
    </r>
    <r>
      <rPr>
        <b/>
        <sz val="11"/>
        <color indexed="23"/>
        <rFont val="Arial"/>
        <family val="2"/>
      </rPr>
      <t>=</t>
    </r>
  </si>
  <si>
    <t>texp</t>
  </si>
  <si>
    <t>IC y test</t>
  </si>
  <si>
    <r>
      <t>Medidas descriptivas e IC(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1-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2)</t>
    </r>
  </si>
  <si>
    <r>
      <t>IC(</t>
    </r>
    <r>
      <rPr>
        <b/>
        <sz val="10"/>
        <rFont val="Symbol"/>
        <family val="1"/>
        <charset val="2"/>
      </rPr>
      <t>m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</t>
    </r>
    <r>
      <rPr>
        <b/>
        <sz val="10"/>
        <rFont val="Symbol"/>
        <family val="1"/>
        <charset val="2"/>
      </rPr>
      <t>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/ test homogeneidad</t>
    </r>
  </si>
  <si>
    <t>Pedro Femia</t>
  </si>
  <si>
    <t>Variables y parámetros de cálculo</t>
  </si>
  <si>
    <t>Sentido dif (1/-1):</t>
  </si>
  <si>
    <t>-</t>
  </si>
  <si>
    <t>CV(%)</t>
  </si>
  <si>
    <t>n =</t>
  </si>
  <si>
    <t>●</t>
  </si>
  <si>
    <t>entradas:</t>
  </si>
  <si>
    <t>separador:</t>
  </si>
  <si>
    <t xml:space="preserve">; </t>
  </si>
  <si>
    <t>fmto</t>
  </si>
  <si>
    <t>Flag separador</t>
  </si>
  <si>
    <t/>
  </si>
  <si>
    <t>Report:</t>
  </si>
  <si>
    <t>&gt;&gt;&gt;</t>
  </si>
  <si>
    <t>±</t>
  </si>
  <si>
    <t>²</t>
  </si>
  <si>
    <t>mm</t>
  </si>
  <si>
    <t>cuad</t>
  </si>
  <si>
    <t>¿Incluir? (0/1)</t>
  </si>
  <si>
    <t>Hoy</t>
  </si>
  <si>
    <t>Caducidad</t>
  </si>
  <si>
    <t>valido</t>
  </si>
  <si>
    <t>&lt; debe ser 1 para que funcione la hoja</t>
  </si>
  <si>
    <t>Msge</t>
  </si>
  <si>
    <t xml:space="preserve">Versión de esta aplicación sin licencia valida!! </t>
  </si>
  <si>
    <t>Concordancia entre variables cuantitativas</t>
  </si>
  <si>
    <t>Coeficiente de Lin</t>
  </si>
  <si>
    <t>Carrasco &amp; Jover</t>
  </si>
  <si>
    <t xml:space="preserve">  R² =</t>
  </si>
  <si>
    <t>r =</t>
  </si>
  <si>
    <t>Concordancia (correlación de concordancia y correlación intraclase)</t>
  </si>
  <si>
    <t>Fuente</t>
  </si>
  <si>
    <t>gl</t>
  </si>
  <si>
    <t>SC</t>
  </si>
  <si>
    <t>CM</t>
  </si>
  <si>
    <t>Vexplicada</t>
  </si>
  <si>
    <t>Vtotal</t>
  </si>
  <si>
    <t>Vresidual</t>
  </si>
  <si>
    <t>F</t>
  </si>
  <si>
    <t>ANOVA regresión</t>
  </si>
  <si>
    <t>Constante</t>
  </si>
  <si>
    <t xml:space="preserve">Sumas </t>
  </si>
  <si>
    <t>Pretest</t>
  </si>
  <si>
    <t>Posttest</t>
  </si>
  <si>
    <t xml:space="preserve">Correlación lineal de Pearson: </t>
  </si>
  <si>
    <t>Utilidades Estadísticas /</t>
  </si>
  <si>
    <t>Pedro Femia Marzo</t>
  </si>
  <si>
    <t>pfemia@ugr.es</t>
  </si>
  <si>
    <t>Referencia:</t>
  </si>
  <si>
    <t>(acorde con directrices APA 17.0)</t>
  </si>
  <si>
    <t>Unidad Docente de Medicina</t>
  </si>
  <si>
    <t>Departamento de Estadística e I.O.</t>
  </si>
  <si>
    <t>Universidad de Granada</t>
  </si>
  <si>
    <t>Descripción de la aplicación</t>
  </si>
  <si>
    <t>Bibliografía</t>
  </si>
  <si>
    <t>Martín Andrés, A. y Luna del Castillo, J.D (2004)</t>
  </si>
  <si>
    <t>Ed. Norma (Madrid)</t>
  </si>
  <si>
    <r>
      <t>Referencia de esta aplicación</t>
    </r>
    <r>
      <rPr>
        <sz val="11"/>
        <rFont val="Calibri"/>
        <family val="2"/>
        <scheme val="minor"/>
      </rPr>
      <t/>
    </r>
  </si>
  <si>
    <t xml:space="preserve">Desarrollo: </t>
  </si>
  <si>
    <t>MS-Excel 2016</t>
  </si>
  <si>
    <t xml:space="preserve">Versión: </t>
  </si>
  <si>
    <t>2.0</t>
  </si>
  <si>
    <t>Año:</t>
  </si>
  <si>
    <t>URL:</t>
  </si>
  <si>
    <t xml:space="preserve">LICENSE </t>
  </si>
  <si>
    <t xml:space="preserve">This software is licensed under the Creative Commons Attribution </t>
  </si>
  <si>
    <t xml:space="preserve">International License (CC BY-NC-ND 4.0). You must agree with the terms of </t>
  </si>
  <si>
    <t xml:space="preserve">the license prior to use this software for any purpose.  Utilization implies the </t>
  </si>
  <si>
    <t>implicit agreement.</t>
  </si>
  <si>
    <t xml:space="preserve">You are free to use, share, copy and redistribute the material in any medium </t>
  </si>
  <si>
    <t>or format, under the following terms:</t>
  </si>
  <si>
    <t xml:space="preserve">- ATTRIBUTION.  You must give appropriate credit, provide a link to the </t>
  </si>
  <si>
    <t xml:space="preserve">license, and indicate if changes were made. You may do so in any </t>
  </si>
  <si>
    <t xml:space="preserve">reasonable manner, but not in any way that suggests the licensor endorses </t>
  </si>
  <si>
    <t>you or your use.</t>
  </si>
  <si>
    <t>- NON-COMERCIAL USE. You may not use the material for commercial</t>
  </si>
  <si>
    <t xml:space="preserve">purposes. NoDerivatives. If you remix, transform, or build upon the material, </t>
  </si>
  <si>
    <t>you may not  distribute the modified material.</t>
  </si>
  <si>
    <t>- NO ADDITIONAL RESTRICTIONS. You may not apply legal terms or</t>
  </si>
  <si>
    <t xml:space="preserve">technological measures that legally restrict others from doing anything the </t>
  </si>
  <si>
    <t>license permits.</t>
  </si>
  <si>
    <t>DISCLAIMER</t>
  </si>
  <si>
    <t xml:space="preserve">This software is provided "as is" without warranty of any kind. To the </t>
  </si>
  <si>
    <t xml:space="preserve">maximum extent permitted by applicable law, the authors further disclaims all </t>
  </si>
  <si>
    <t xml:space="preserve">warranties. The entire risk arising out of the use or performance of the </t>
  </si>
  <si>
    <t xml:space="preserve">products and documentation remains with recipient. </t>
  </si>
  <si>
    <t>Pedro Femia Marzo &amp; Antonio Martín-Andrés</t>
  </si>
  <si>
    <t>&lt; Inicio</t>
  </si>
  <si>
    <t>Aplicaciones implementando Delta</t>
  </si>
  <si>
    <t>Win-App</t>
  </si>
  <si>
    <t>Web-App</t>
  </si>
  <si>
    <t>Opciones</t>
  </si>
  <si>
    <t>R package</t>
  </si>
  <si>
    <t>Tipo II</t>
  </si>
  <si>
    <t>Sí</t>
  </si>
  <si>
    <t>Parámetros del modelo</t>
  </si>
  <si>
    <t>Clase</t>
  </si>
  <si>
    <t>D</t>
  </si>
  <si>
    <t>p</t>
  </si>
  <si>
    <t>Medidas</t>
  </si>
  <si>
    <r>
      <t xml:space="preserve">Conformidad
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i</t>
    </r>
  </si>
  <si>
    <r>
      <t xml:space="preserve">Predictividad
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i</t>
    </r>
  </si>
  <si>
    <r>
      <t xml:space="preserve">Acuerdo
</t>
    </r>
    <r>
      <rPr>
        <b/>
        <i/>
        <sz val="10"/>
        <rFont val="Arial"/>
        <family val="2"/>
      </rPr>
      <t>A</t>
    </r>
    <r>
      <rPr>
        <b/>
        <i/>
        <vertAlign val="subscript"/>
        <sz val="10"/>
        <rFont val="Arial"/>
        <family val="2"/>
      </rPr>
      <t>i</t>
    </r>
  </si>
  <si>
    <r>
      <t xml:space="preserve">Consistencia
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i</t>
    </r>
  </si>
  <si>
    <t>Delta 
(global)</t>
  </si>
  <si>
    <t>Visite el sitio web de Delta:</t>
  </si>
  <si>
    <t xml:space="preserve">http://www.ugr.es/~bioest/software/delta/ </t>
  </si>
  <si>
    <t>©</t>
  </si>
  <si>
    <t>web</t>
  </si>
  <si>
    <t>Bioestadística</t>
  </si>
  <si>
    <t>Estimation of asymptotic agreement measures according to the model Delta in tables 2x2</t>
  </si>
  <si>
    <t>Actualización:</t>
  </si>
  <si>
    <t>Para casos de matriz diagonal</t>
  </si>
  <si>
    <t>Cálculos</t>
  </si>
  <si>
    <t>Matriz de clasificación 2x2. Si un observador es un estándar, debe de aparecer por filas</t>
  </si>
  <si>
    <t>Sampling</t>
  </si>
  <si>
    <t>Varianzas</t>
  </si>
  <si>
    <t>n(1-D)
(x12+x21)/(ri+ci)^2</t>
  </si>
  <si>
    <t>Datos analizados</t>
  </si>
  <si>
    <t>Tipo I</t>
  </si>
  <si>
    <t>C1</t>
  </si>
  <si>
    <t>C2</t>
  </si>
  <si>
    <t>i</t>
  </si>
  <si>
    <t>n</t>
  </si>
  <si>
    <t>xii</t>
  </si>
  <si>
    <t>ci</t>
  </si>
  <si>
    <t>ri</t>
  </si>
  <si>
    <t>c1c2</t>
  </si>
  <si>
    <t>r1r2</t>
  </si>
  <si>
    <t>x12+x21</t>
  </si>
  <si>
    <t>x12 x21</t>
  </si>
  <si>
    <t>SQRT(x12 x21)</t>
  </si>
  <si>
    <t>Di</t>
  </si>
  <si>
    <t>Pi</t>
  </si>
  <si>
    <t>Ai</t>
  </si>
  <si>
    <t>Ci</t>
  </si>
  <si>
    <t>D global</t>
  </si>
  <si>
    <t>1-D</t>
  </si>
  <si>
    <t>1-Di</t>
  </si>
  <si>
    <t>1-Pi</t>
  </si>
  <si>
    <t>V(Di) MI</t>
  </si>
  <si>
    <t>V(Di) MII</t>
  </si>
  <si>
    <t>V(Pi)</t>
  </si>
  <si>
    <t>V(Ai) MI</t>
  </si>
  <si>
    <t>V(Ai) MII</t>
  </si>
  <si>
    <t>V(Ci)</t>
  </si>
  <si>
    <t>V(D) MI</t>
  </si>
  <si>
    <t>V(D) MII</t>
  </si>
  <si>
    <t>(ri+ci)^2</t>
  </si>
  <si>
    <t>n(1-D)/(ri+ci)^2</t>
  </si>
  <si>
    <t>R1</t>
  </si>
  <si>
    <t>R2</t>
  </si>
  <si>
    <t>R Standard</t>
  </si>
  <si>
    <t>Tipo de problema</t>
  </si>
  <si>
    <t>Kappa =</t>
  </si>
  <si>
    <t>A</t>
  </si>
  <si>
    <t>No</t>
  </si>
  <si>
    <t>SE(k) =</t>
  </si>
  <si>
    <t>B</t>
  </si>
  <si>
    <t>Pi(i)</t>
  </si>
  <si>
    <t xml:space="preserve">diagonal: </t>
  </si>
  <si>
    <t>Ie</t>
  </si>
  <si>
    <t>Asymptotic</t>
  </si>
  <si>
    <t>1-k</t>
  </si>
  <si>
    <t>Tipo de muestreo</t>
  </si>
  <si>
    <t>Destacar las medidas válidas</t>
  </si>
  <si>
    <t>(1-k)^2</t>
  </si>
  <si>
    <t>R es un estándar</t>
  </si>
  <si>
    <t>Tipo asintótico</t>
  </si>
  <si>
    <t xml:space="preserve">dependiendo del tipo de muestreo y de </t>
  </si>
  <si>
    <t>C</t>
  </si>
  <si>
    <t>Yes/No</t>
  </si>
  <si>
    <t>la presencia, o no, de un estándar</t>
  </si>
  <si>
    <t>T2</t>
  </si>
  <si>
    <t>Delta</t>
  </si>
  <si>
    <t>(la versión de Excel puede bloquear está función)</t>
  </si>
  <si>
    <t>Var(k)</t>
  </si>
  <si>
    <t>Formato</t>
  </si>
  <si>
    <t>∞∞</t>
  </si>
  <si>
    <t>kappa</t>
  </si>
  <si>
    <t>SE(k)</t>
  </si>
  <si>
    <t>SE(k)*</t>
  </si>
  <si>
    <t>*SE(k) has been calculated adding by 0.5 to all the data</t>
  </si>
  <si>
    <t>Índice</t>
  </si>
  <si>
    <t>Validez</t>
  </si>
  <si>
    <t>Muestreo</t>
  </si>
  <si>
    <t>Estimación</t>
  </si>
  <si>
    <t>Varianza</t>
  </si>
  <si>
    <t>Error estándar</t>
  </si>
  <si>
    <t>condicion</t>
  </si>
  <si>
    <t>Estandar</t>
  </si>
  <si>
    <t>I</t>
  </si>
  <si>
    <t>II</t>
  </si>
  <si>
    <t>Siempre</t>
  </si>
  <si>
    <t>R no es un estándar</t>
  </si>
  <si>
    <t>http:/</t>
  </si>
  <si>
    <t>Concord2</t>
  </si>
  <si>
    <r>
      <rPr>
        <sz val="9"/>
        <rFont val="Calibri"/>
        <family val="2"/>
        <scheme val="minor"/>
      </rPr>
      <t xml:space="preserve">Femia, P. (2018) </t>
    </r>
    <r>
      <rPr>
        <i/>
        <sz val="9"/>
        <rFont val="Calibri"/>
        <family val="2"/>
        <scheme val="minor"/>
      </rPr>
      <t xml:space="preserve">Concord2 </t>
    </r>
    <r>
      <rPr>
        <sz val="9"/>
        <rFont val="Calibri"/>
        <family val="2"/>
        <scheme val="minor"/>
      </rPr>
      <t>(versión 2.0) [Hoja de cálculo]</t>
    </r>
    <r>
      <rPr>
        <i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Universidad de Granada.</t>
    </r>
  </si>
  <si>
    <t>https://www.ugr.es/~pfemia/apps/Concord2</t>
  </si>
  <si>
    <t>Medidas de concordancia entre dos observadores (variable binaria o cuantitativa )</t>
  </si>
  <si>
    <t xml:space="preserve">permite inferir el nivel de concordancia entre dos observadores o dos medidas repetidas en escala cuantitativa o bien nominal. En este último </t>
  </si>
  <si>
    <t>caso, la aplicación solo considera el caso de variable binaria. Para una ampliación a variables nominales con más de dos categorías</t>
  </si>
  <si>
    <t>modelo Delta</t>
  </si>
  <si>
    <t>puede considerar el uso de las diferentes implementaciones del</t>
  </si>
  <si>
    <t>Variable binaria</t>
  </si>
  <si>
    <t>Variable cuantitativa</t>
  </si>
  <si>
    <r>
      <t xml:space="preserve">Se estiman los coeficiente </t>
    </r>
    <r>
      <rPr>
        <i/>
        <sz val="10"/>
        <rFont val="Arial"/>
        <family val="2"/>
      </rPr>
      <t xml:space="preserve">Kappa </t>
    </r>
    <r>
      <rPr>
        <sz val="10"/>
        <rFont val="Arial"/>
        <family val="2"/>
      </rPr>
      <t xml:space="preserve">(Cohen, 1964) y </t>
    </r>
    <r>
      <rPr>
        <i/>
        <sz val="10"/>
        <rFont val="Arial"/>
        <family val="2"/>
      </rPr>
      <t xml:space="preserve">Delta </t>
    </r>
    <r>
      <rPr>
        <sz val="10"/>
        <rFont val="Arial"/>
        <family val="2"/>
      </rPr>
      <t>(Martín &amp; Femia, 2004)</t>
    </r>
  </si>
  <si>
    <t xml:space="preserve">Adicionalmente, la aplicación contrasta la homogeneidad de medias, evalua la correlación lineal y proporciona el modelo de </t>
  </si>
  <si>
    <t>regresión lineal simple.</t>
  </si>
  <si>
    <t>Se estiman los coeficientes de concordancia de Lin (1989) y de Carrasco &amp; Jover (2003).</t>
  </si>
  <si>
    <r>
      <rPr>
        <i/>
        <sz val="10"/>
        <color rgb="FFD14500"/>
        <rFont val="Source Sans Pro"/>
        <family val="2"/>
      </rPr>
      <t>Concord2</t>
    </r>
    <r>
      <rPr>
        <sz val="10"/>
        <color rgb="FFD14500"/>
        <rFont val="Source Sans Pro"/>
        <family val="2"/>
      </rPr>
      <t> </t>
    </r>
    <r>
      <rPr>
        <sz val="10"/>
        <color rgb="FF333333"/>
        <rFont val="Source Sans Pro"/>
        <family val="2"/>
      </rPr>
      <t>© 2018 by </t>
    </r>
    <r>
      <rPr>
        <sz val="10"/>
        <color rgb="FFD14500"/>
        <rFont val="Source Sans Pro"/>
        <family val="2"/>
      </rPr>
      <t>Pedro Femia </t>
    </r>
    <r>
      <rPr>
        <sz val="10"/>
        <color rgb="FF333333"/>
        <rFont val="Source Sans Pro"/>
        <family val="2"/>
      </rPr>
      <t>is licensed under </t>
    </r>
    <r>
      <rPr>
        <sz val="10"/>
        <color rgb="FFD14500"/>
        <rFont val="Source Sans Pro"/>
        <family val="2"/>
      </rPr>
      <t>Creative Commons Attribution-NonCommercial-NoDerivatives 4.0 International </t>
    </r>
  </si>
  <si>
    <t>La aplicación proporciona también las medidas parciales de acuerdo derivadas del modelo Delta.</t>
  </si>
  <si>
    <t>Para más información sobre el modelo, puede consultar su página web así como la referencia bibliográfica.</t>
  </si>
  <si>
    <t>cc</t>
  </si>
  <si>
    <t>Licencia de la aplicación y descargo de responsabilidades.</t>
  </si>
  <si>
    <t>precisión</t>
  </si>
  <si>
    <t>MODELO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</si>
</sst>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"/>
    <numFmt numFmtId="166" formatCode="0.00000"/>
    <numFmt numFmtId="167" formatCode="0.0000000"/>
    <numFmt numFmtId="168" formatCode="0.0"/>
    <numFmt numFmtId="169" formatCode="0.000000"/>
    <numFmt numFmtId="170" formatCode="0.00000000"/>
    <numFmt numFmtId="171" formatCode="0.000000000"/>
    <numFmt numFmtId="172" formatCode="0.0000000000"/>
  </numFmts>
  <fonts count="9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8"/>
      <color indexed="12"/>
      <name val="Arial"/>
      <family val="2"/>
    </font>
    <font>
      <i/>
      <sz val="8"/>
      <color indexed="23"/>
      <name val="Arial"/>
      <family val="2"/>
    </font>
    <font>
      <sz val="10"/>
      <name val="Symbol"/>
      <family val="1"/>
      <charset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8"/>
      <color indexed="23"/>
      <name val="Symbol"/>
      <family val="1"/>
      <charset val="2"/>
    </font>
    <font>
      <b/>
      <sz val="8"/>
      <color indexed="23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color rgb="FFC00000"/>
      <name val="Arial"/>
      <family val="2"/>
    </font>
    <font>
      <b/>
      <sz val="10"/>
      <name val="Calibri"/>
      <family val="2"/>
    </font>
    <font>
      <sz val="9"/>
      <color theme="4" tint="-0.499984740745262"/>
      <name val="Arial"/>
      <family val="2"/>
    </font>
    <font>
      <i/>
      <sz val="9"/>
      <color theme="4" tint="-0.499984740745262"/>
      <name val="Arial"/>
      <family val="2"/>
    </font>
    <font>
      <u/>
      <sz val="10"/>
      <color indexed="12"/>
      <name val="Arial"/>
      <family val="2"/>
    </font>
    <font>
      <sz val="10"/>
      <color theme="9" tint="-0.499984740745262"/>
      <name val="Calibri"/>
      <family val="2"/>
    </font>
    <font>
      <sz val="10"/>
      <color theme="0" tint="-4.9989318521683403E-2"/>
      <name val="Arial"/>
      <family val="2"/>
    </font>
    <font>
      <sz val="10"/>
      <name val="Calibri"/>
      <family val="2"/>
    </font>
    <font>
      <b/>
      <sz val="9"/>
      <color rgb="FFFF0000"/>
      <name val="Arial"/>
      <family val="2"/>
    </font>
    <font>
      <b/>
      <sz val="12"/>
      <color indexed="18"/>
      <name val="Arial"/>
      <family val="2"/>
    </font>
    <font>
      <sz val="9"/>
      <color rgb="FFFF0000"/>
      <name val="Arial"/>
      <family val="2"/>
    </font>
    <font>
      <sz val="12"/>
      <color indexed="18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2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u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color theme="4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D14500"/>
      <name val="Source Sans Pro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u/>
      <sz val="8"/>
      <color indexed="18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u/>
      <sz val="8"/>
      <color theme="0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8"/>
      <color theme="4" tint="-0.499984740745262"/>
      <name val="Arial"/>
      <family val="2"/>
    </font>
    <font>
      <b/>
      <sz val="8"/>
      <name val="Arial"/>
      <family val="2"/>
    </font>
    <font>
      <b/>
      <sz val="8"/>
      <name val="Symbol"/>
      <family val="1"/>
      <charset val="2"/>
    </font>
    <font>
      <sz val="9"/>
      <color theme="0" tint="-0.499984740745262"/>
      <name val="Arial"/>
      <family val="2"/>
    </font>
    <font>
      <b/>
      <i/>
      <vertAlign val="subscript"/>
      <sz val="10"/>
      <name val="Arial"/>
      <family val="2"/>
    </font>
    <font>
      <i/>
      <sz val="8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48"/>
      <name val="Arial"/>
      <family val="2"/>
    </font>
    <font>
      <b/>
      <sz val="10"/>
      <color theme="4" tint="-0.499984740745262"/>
      <name val="Arial"/>
      <family val="2"/>
    </font>
    <font>
      <u/>
      <sz val="10"/>
      <name val="Arial"/>
      <family val="2"/>
    </font>
    <font>
      <sz val="10"/>
      <color theme="4" tint="-0.499984740745262"/>
      <name val="Arial"/>
      <family val="2"/>
    </font>
    <font>
      <sz val="10"/>
      <color indexed="23"/>
      <name val="Calibri"/>
      <family val="2"/>
    </font>
    <font>
      <b/>
      <sz val="8"/>
      <color indexed="81"/>
      <name val="Tahoma"/>
      <family val="2"/>
    </font>
    <font>
      <i/>
      <u/>
      <sz val="10"/>
      <color indexed="12"/>
      <name val="Arial"/>
      <family val="2"/>
    </font>
    <font>
      <sz val="10"/>
      <color rgb="FF333333"/>
      <name val="Source Sans Pro"/>
      <family val="2"/>
    </font>
    <font>
      <i/>
      <sz val="10"/>
      <color rgb="FFD14500"/>
      <name val="Source Sans Pro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55">
    <xf numFmtId="0" fontId="0" fillId="0" borderId="0" xfId="0"/>
    <xf numFmtId="0" fontId="6" fillId="0" borderId="0" xfId="0" applyFont="1" applyBorder="1"/>
    <xf numFmtId="0" fontId="0" fillId="0" borderId="1" xfId="0" applyBorder="1"/>
    <xf numFmtId="0" fontId="0" fillId="0" borderId="0" xfId="0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165" fontId="0" fillId="0" borderId="0" xfId="0" applyNumberFormat="1" applyBorder="1"/>
    <xf numFmtId="0" fontId="10" fillId="0" borderId="0" xfId="0" applyFont="1" applyFill="1"/>
    <xf numFmtId="0" fontId="10" fillId="0" borderId="0" xfId="0" applyFont="1" applyFill="1" applyBorder="1"/>
    <xf numFmtId="0" fontId="6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Border="1" applyProtection="1">
      <protection locked="0"/>
    </xf>
    <xf numFmtId="0" fontId="8" fillId="0" borderId="0" xfId="0" applyFont="1" applyBorder="1"/>
    <xf numFmtId="165" fontId="10" fillId="0" borderId="0" xfId="0" applyNumberFormat="1" applyFont="1" applyFill="1" applyBorder="1"/>
    <xf numFmtId="164" fontId="7" fillId="0" borderId="0" xfId="0" applyNumberFormat="1" applyFont="1" applyBorder="1" applyProtection="1">
      <protection locked="0"/>
    </xf>
    <xf numFmtId="0" fontId="10" fillId="0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13" fillId="2" borderId="3" xfId="0" applyFont="1" applyFill="1" applyBorder="1" applyProtection="1">
      <protection locked="0"/>
    </xf>
    <xf numFmtId="0" fontId="4" fillId="3" borderId="1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6" fillId="0" borderId="0" xfId="0" applyFont="1" applyBorder="1" applyAlignment="1">
      <alignment horizontal="center"/>
    </xf>
    <xf numFmtId="0" fontId="0" fillId="0" borderId="3" xfId="0" applyBorder="1"/>
    <xf numFmtId="0" fontId="6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2" fontId="13" fillId="0" borderId="0" xfId="0" applyNumberFormat="1" applyFont="1" applyBorder="1"/>
    <xf numFmtId="0" fontId="6" fillId="0" borderId="1" xfId="0" applyFont="1" applyFill="1" applyBorder="1" applyAlignment="1">
      <alignment horizontal="left"/>
    </xf>
    <xf numFmtId="0" fontId="13" fillId="0" borderId="1" xfId="0" applyFont="1" applyBorder="1"/>
    <xf numFmtId="165" fontId="13" fillId="0" borderId="0" xfId="0" applyNumberFormat="1" applyFont="1" applyBorder="1"/>
    <xf numFmtId="165" fontId="13" fillId="0" borderId="3" xfId="0" applyNumberFormat="1" applyFont="1" applyBorder="1" applyAlignment="1">
      <alignment horizontal="right"/>
    </xf>
    <xf numFmtId="0" fontId="13" fillId="0" borderId="3" xfId="0" applyFont="1" applyBorder="1"/>
    <xf numFmtId="165" fontId="13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right" vertical="center" textRotation="90"/>
    </xf>
    <xf numFmtId="0" fontId="13" fillId="0" borderId="0" xfId="0" applyFont="1" applyBorder="1" applyAlignment="1">
      <alignment horizontal="center"/>
    </xf>
    <xf numFmtId="165" fontId="13" fillId="0" borderId="3" xfId="0" applyNumberFormat="1" applyFont="1" applyBorder="1"/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13" fillId="2" borderId="0" xfId="0" applyFont="1" applyFill="1" applyBorder="1" applyProtection="1">
      <protection locked="0"/>
    </xf>
    <xf numFmtId="164" fontId="13" fillId="0" borderId="0" xfId="0" applyNumberFormat="1" applyFont="1" applyFill="1" applyBorder="1" applyProtection="1">
      <protection locked="0"/>
    </xf>
    <xf numFmtId="0" fontId="11" fillId="0" borderId="7" xfId="0" applyFont="1" applyBorder="1"/>
    <xf numFmtId="0" fontId="0" fillId="0" borderId="8" xfId="0" applyBorder="1"/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" fontId="13" fillId="0" borderId="3" xfId="0" applyNumberFormat="1" applyFont="1" applyBorder="1"/>
    <xf numFmtId="164" fontId="13" fillId="0" borderId="3" xfId="0" applyNumberFormat="1" applyFont="1" applyBorder="1"/>
    <xf numFmtId="0" fontId="13" fillId="0" borderId="4" xfId="0" applyFont="1" applyBorder="1"/>
    <xf numFmtId="0" fontId="13" fillId="0" borderId="4" xfId="0" applyFont="1" applyBorder="1" applyAlignment="1">
      <alignment horizontal="right"/>
    </xf>
    <xf numFmtId="0" fontId="6" fillId="3" borderId="0" xfId="0" applyFont="1" applyFill="1" applyBorder="1"/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1" fillId="0" borderId="9" xfId="0" applyFont="1" applyBorder="1" applyAlignment="1" applyProtection="1">
      <alignment horizontal="left"/>
    </xf>
    <xf numFmtId="0" fontId="0" fillId="0" borderId="10" xfId="0" applyBorder="1" applyProtection="1"/>
    <xf numFmtId="168" fontId="13" fillId="0" borderId="3" xfId="0" applyNumberFormat="1" applyFont="1" applyFill="1" applyBorder="1" applyProtection="1"/>
    <xf numFmtId="165" fontId="13" fillId="0" borderId="3" xfId="0" applyNumberFormat="1" applyFont="1" applyBorder="1" applyProtection="1"/>
    <xf numFmtId="0" fontId="13" fillId="0" borderId="3" xfId="0" applyFont="1" applyBorder="1" applyProtection="1"/>
    <xf numFmtId="0" fontId="6" fillId="0" borderId="6" xfId="0" applyFont="1" applyBorder="1" applyProtection="1"/>
    <xf numFmtId="0" fontId="0" fillId="0" borderId="11" xfId="0" applyBorder="1" applyProtection="1"/>
    <xf numFmtId="0" fontId="0" fillId="0" borderId="3" xfId="0" applyBorder="1" applyProtection="1"/>
    <xf numFmtId="0" fontId="0" fillId="0" borderId="12" xfId="0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7" fillId="0" borderId="0" xfId="1" applyFont="1" applyFill="1" applyBorder="1" applyAlignment="1" applyProtection="1">
      <alignment horizontal="right"/>
    </xf>
    <xf numFmtId="0" fontId="18" fillId="0" borderId="0" xfId="0" applyFont="1"/>
    <xf numFmtId="0" fontId="0" fillId="0" borderId="0" xfId="0" applyFill="1" applyBorder="1"/>
    <xf numFmtId="9" fontId="13" fillId="4" borderId="0" xfId="2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6" fillId="0" borderId="1" xfId="0" applyFont="1" applyBorder="1" applyProtection="1"/>
    <xf numFmtId="0" fontId="0" fillId="0" borderId="1" xfId="0" applyBorder="1" applyProtection="1"/>
    <xf numFmtId="0" fontId="6" fillId="0" borderId="0" xfId="0" applyFont="1" applyProtection="1"/>
    <xf numFmtId="0" fontId="0" fillId="0" borderId="12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18" fillId="0" borderId="0" xfId="0" applyFont="1" applyProtection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2" fontId="13" fillId="0" borderId="3" xfId="0" applyNumberFormat="1" applyFont="1" applyBorder="1" applyProtection="1"/>
    <xf numFmtId="164" fontId="13" fillId="0" borderId="3" xfId="0" applyNumberFormat="1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left"/>
    </xf>
    <xf numFmtId="0" fontId="13" fillId="0" borderId="1" xfId="0" applyFont="1" applyBorder="1" applyProtection="1"/>
    <xf numFmtId="0" fontId="6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 vertical="top" wrapText="1"/>
    </xf>
    <xf numFmtId="0" fontId="13" fillId="0" borderId="4" xfId="0" applyFont="1" applyBorder="1" applyProtection="1"/>
    <xf numFmtId="0" fontId="8" fillId="0" borderId="0" xfId="0" applyFont="1" applyBorder="1" applyProtection="1"/>
    <xf numFmtId="165" fontId="0" fillId="0" borderId="0" xfId="0" applyNumberFormat="1" applyBorder="1" applyProtection="1"/>
    <xf numFmtId="0" fontId="10" fillId="0" borderId="0" xfId="0" applyFont="1" applyFill="1" applyBorder="1" applyProtection="1"/>
    <xf numFmtId="0" fontId="6" fillId="0" borderId="0" xfId="0" applyFont="1" applyBorder="1" applyAlignment="1" applyProtection="1">
      <alignment horizontal="right"/>
    </xf>
    <xf numFmtId="165" fontId="10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4" fontId="7" fillId="0" borderId="0" xfId="0" applyNumberFormat="1" applyFont="1" applyBorder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1" fillId="4" borderId="3" xfId="0" applyFont="1" applyFill="1" applyBorder="1" applyProtection="1">
      <protection locked="0"/>
    </xf>
    <xf numFmtId="164" fontId="13" fillId="0" borderId="3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4" borderId="0" xfId="0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/>
    </xf>
    <xf numFmtId="0" fontId="0" fillId="0" borderId="0" xfId="0" quotePrefix="1" applyBorder="1" applyProtection="1"/>
    <xf numFmtId="164" fontId="13" fillId="0" borderId="3" xfId="0" applyNumberFormat="1" applyFont="1" applyBorder="1" applyAlignment="1" applyProtection="1">
      <alignment horizontal="right"/>
    </xf>
    <xf numFmtId="164" fontId="13" fillId="0" borderId="6" xfId="0" applyNumberFormat="1" applyFont="1" applyBorder="1" applyProtection="1"/>
    <xf numFmtId="0" fontId="20" fillId="0" borderId="0" xfId="0" applyFont="1"/>
    <xf numFmtId="0" fontId="21" fillId="0" borderId="0" xfId="0" applyFont="1" applyBorder="1" applyAlignment="1">
      <alignment horizontal="right"/>
    </xf>
    <xf numFmtId="165" fontId="20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20" fillId="0" borderId="1" xfId="0" applyFont="1" applyBorder="1"/>
    <xf numFmtId="0" fontId="20" fillId="0" borderId="0" xfId="0" applyFont="1" applyAlignment="1"/>
    <xf numFmtId="165" fontId="20" fillId="0" borderId="0" xfId="0" applyNumberFormat="1" applyFont="1" applyAlignment="1">
      <alignment horizontal="center"/>
    </xf>
    <xf numFmtId="0" fontId="0" fillId="0" borderId="1" xfId="0" applyBorder="1" applyAlignment="1" applyProtection="1">
      <alignment horizontal="right"/>
    </xf>
    <xf numFmtId="0" fontId="13" fillId="2" borderId="3" xfId="0" quotePrefix="1" applyFont="1" applyFill="1" applyBorder="1" applyProtection="1">
      <protection locked="0"/>
    </xf>
    <xf numFmtId="0" fontId="13" fillId="3" borderId="0" xfId="0" quotePrefix="1" applyFont="1" applyFill="1" applyBorder="1"/>
    <xf numFmtId="0" fontId="0" fillId="0" borderId="1" xfId="0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0" fontId="25" fillId="0" borderId="0" xfId="0" applyFont="1" applyFill="1" applyBorder="1"/>
    <xf numFmtId="0" fontId="25" fillId="3" borderId="0" xfId="0" applyFont="1" applyFill="1" applyBorder="1"/>
    <xf numFmtId="0" fontId="6" fillId="0" borderId="9" xfId="0" applyFont="1" applyBorder="1" applyAlignment="1" applyProtection="1">
      <alignment horizontal="left"/>
    </xf>
    <xf numFmtId="0" fontId="24" fillId="0" borderId="0" xfId="0" applyFont="1" applyBorder="1" applyAlignment="1">
      <alignment horizontal="right" wrapText="1"/>
    </xf>
    <xf numFmtId="167" fontId="0" fillId="4" borderId="0" xfId="0" applyNumberFormat="1" applyFill="1" applyBorder="1" applyProtection="1">
      <protection locked="0"/>
    </xf>
    <xf numFmtId="0" fontId="6" fillId="0" borderId="0" xfId="0" applyFont="1" applyBorder="1" applyAlignment="1">
      <alignment horizontal="right" wrapText="1"/>
    </xf>
    <xf numFmtId="0" fontId="28" fillId="0" borderId="0" xfId="0" applyFont="1"/>
    <xf numFmtId="0" fontId="14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vertical="center" wrapText="1"/>
    </xf>
    <xf numFmtId="0" fontId="13" fillId="0" borderId="13" xfId="0" applyFont="1" applyBorder="1" applyProtection="1"/>
    <xf numFmtId="164" fontId="13" fillId="0" borderId="13" xfId="0" applyNumberFormat="1" applyFont="1" applyBorder="1" applyAlignment="1" applyProtection="1">
      <alignment horizontal="right"/>
    </xf>
    <xf numFmtId="164" fontId="13" fillId="0" borderId="13" xfId="0" applyNumberFormat="1" applyFont="1" applyBorder="1" applyProtection="1"/>
    <xf numFmtId="0" fontId="0" fillId="0" borderId="13" xfId="0" applyBorder="1" applyProtection="1"/>
    <xf numFmtId="166" fontId="13" fillId="0" borderId="4" xfId="0" applyNumberFormat="1" applyFont="1" applyBorder="1" applyAlignment="1" applyProtection="1">
      <alignment horizontal="right"/>
    </xf>
    <xf numFmtId="164" fontId="13" fillId="0" borderId="4" xfId="0" applyNumberFormat="1" applyFont="1" applyBorder="1" applyAlignment="1" applyProtection="1">
      <alignment horizontal="right"/>
    </xf>
    <xf numFmtId="0" fontId="0" fillId="0" borderId="4" xfId="0" applyBorder="1" applyProtection="1"/>
    <xf numFmtId="0" fontId="13" fillId="0" borderId="14" xfId="0" applyFont="1" applyBorder="1" applyProtection="1"/>
    <xf numFmtId="164" fontId="13" fillId="0" borderId="14" xfId="0" applyNumberFormat="1" applyFont="1" applyBorder="1" applyAlignment="1" applyProtection="1">
      <alignment horizontal="right"/>
    </xf>
    <xf numFmtId="0" fontId="0" fillId="5" borderId="1" xfId="0" applyFill="1" applyBorder="1"/>
    <xf numFmtId="0" fontId="29" fillId="0" borderId="0" xfId="0" applyFont="1"/>
    <xf numFmtId="0" fontId="29" fillId="0" borderId="0" xfId="0" quotePrefix="1" applyFont="1"/>
    <xf numFmtId="0" fontId="13" fillId="4" borderId="3" xfId="0" quotePrefix="1" applyFont="1" applyFill="1" applyBorder="1" applyProtection="1">
      <protection locked="0"/>
    </xf>
    <xf numFmtId="2" fontId="0" fillId="0" borderId="12" xfId="0" applyNumberFormat="1" applyBorder="1" applyProtection="1"/>
    <xf numFmtId="164" fontId="0" fillId="0" borderId="12" xfId="0" applyNumberFormat="1" applyBorder="1" applyProtection="1"/>
    <xf numFmtId="165" fontId="0" fillId="0" borderId="12" xfId="0" applyNumberFormat="1" applyBorder="1" applyProtection="1"/>
    <xf numFmtId="165" fontId="13" fillId="0" borderId="3" xfId="0" quotePrefix="1" applyNumberFormat="1" applyFont="1" applyBorder="1"/>
    <xf numFmtId="0" fontId="0" fillId="0" borderId="14" xfId="0" applyBorder="1"/>
    <xf numFmtId="164" fontId="0" fillId="0" borderId="14" xfId="0" applyNumberFormat="1" applyBorder="1"/>
    <xf numFmtId="165" fontId="0" fillId="0" borderId="14" xfId="0" applyNumberFormat="1" applyBorder="1" applyAlignment="1">
      <alignment horizontal="right"/>
    </xf>
    <xf numFmtId="166" fontId="0" fillId="0" borderId="14" xfId="0" applyNumberFormat="1" applyBorder="1"/>
    <xf numFmtId="165" fontId="13" fillId="0" borderId="14" xfId="0" quotePrefix="1" applyNumberFormat="1" applyFont="1" applyBorder="1"/>
    <xf numFmtId="0" fontId="6" fillId="0" borderId="14" xfId="0" applyFont="1" applyBorder="1" applyAlignment="1">
      <alignment horizontal="left" vertical="center"/>
    </xf>
    <xf numFmtId="2" fontId="0" fillId="0" borderId="14" xfId="0" applyNumberFormat="1" applyBorder="1"/>
    <xf numFmtId="165" fontId="0" fillId="0" borderId="14" xfId="0" applyNumberFormat="1" applyBorder="1"/>
    <xf numFmtId="0" fontId="13" fillId="7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/>
    <xf numFmtId="0" fontId="30" fillId="8" borderId="0" xfId="0" quotePrefix="1" applyFont="1" applyFill="1" applyBorder="1"/>
    <xf numFmtId="0" fontId="28" fillId="0" borderId="0" xfId="0" applyFont="1" applyBorder="1" applyProtection="1"/>
    <xf numFmtId="0" fontId="13" fillId="0" borderId="1" xfId="0" applyFont="1" applyBorder="1" applyAlignment="1">
      <alignment horizontal="right"/>
    </xf>
    <xf numFmtId="0" fontId="0" fillId="8" borderId="0" xfId="0" applyFill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 textRotation="9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165" fontId="0" fillId="0" borderId="0" xfId="0" applyNumberFormat="1" applyFill="1" applyBorder="1" applyProtection="1"/>
    <xf numFmtId="0" fontId="8" fillId="0" borderId="0" xfId="0" applyFont="1" applyBorder="1" applyAlignment="1" applyProtection="1">
      <alignment horizontal="right"/>
    </xf>
    <xf numFmtId="2" fontId="0" fillId="6" borderId="3" xfId="0" applyNumberFormat="1" applyFill="1" applyBorder="1" applyProtection="1">
      <protection locked="0"/>
    </xf>
    <xf numFmtId="2" fontId="0" fillId="0" borderId="0" xfId="0" applyNumberFormat="1"/>
    <xf numFmtId="2" fontId="0" fillId="0" borderId="3" xfId="0" applyNumberFormat="1" applyBorder="1"/>
    <xf numFmtId="2" fontId="0" fillId="0" borderId="3" xfId="0" applyNumberFormat="1" applyBorder="1" applyProtection="1"/>
    <xf numFmtId="2" fontId="0" fillId="0" borderId="3" xfId="0" applyNumberFormat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164" fontId="0" fillId="0" borderId="0" xfId="0" applyNumberFormat="1"/>
    <xf numFmtId="164" fontId="0" fillId="0" borderId="0" xfId="0" applyNumberFormat="1" applyBorder="1" applyProtection="1"/>
    <xf numFmtId="165" fontId="0" fillId="0" borderId="4" xfId="0" applyNumberFormat="1" applyBorder="1" applyProtection="1"/>
    <xf numFmtId="164" fontId="0" fillId="0" borderId="4" xfId="0" applyNumberFormat="1" applyBorder="1" applyProtection="1"/>
    <xf numFmtId="0" fontId="13" fillId="0" borderId="15" xfId="0" applyFont="1" applyBorder="1"/>
    <xf numFmtId="0" fontId="0" fillId="0" borderId="15" xfId="0" applyBorder="1"/>
    <xf numFmtId="0" fontId="6" fillId="0" borderId="15" xfId="0" applyFont="1" applyBorder="1" applyAlignment="1">
      <alignment horizontal="right"/>
    </xf>
    <xf numFmtId="165" fontId="0" fillId="0" borderId="0" xfId="0" applyNumberFormat="1" applyAlignment="1" applyProtection="1">
      <alignment horizontal="right"/>
    </xf>
    <xf numFmtId="1" fontId="0" fillId="0" borderId="0" xfId="0" applyNumberFormat="1"/>
    <xf numFmtId="0" fontId="31" fillId="3" borderId="0" xfId="0" applyFont="1" applyFill="1" applyBorder="1"/>
    <xf numFmtId="0" fontId="0" fillId="0" borderId="14" xfId="0" applyBorder="1" applyProtection="1"/>
    <xf numFmtId="165" fontId="0" fillId="0" borderId="14" xfId="0" applyNumberFormat="1" applyBorder="1" applyProtection="1"/>
    <xf numFmtId="164" fontId="0" fillId="0" borderId="14" xfId="0" applyNumberFormat="1" applyBorder="1" applyProtection="1"/>
    <xf numFmtId="0" fontId="14" fillId="0" borderId="0" xfId="0" applyFont="1"/>
    <xf numFmtId="0" fontId="14" fillId="0" borderId="0" xfId="0" applyFont="1" applyProtection="1"/>
    <xf numFmtId="0" fontId="32" fillId="0" borderId="0" xfId="0" applyFont="1" applyProtection="1"/>
    <xf numFmtId="0" fontId="14" fillId="0" borderId="0" xfId="0" applyFont="1" applyFill="1" applyBorder="1" applyProtection="1"/>
    <xf numFmtId="0" fontId="14" fillId="0" borderId="0" xfId="0" applyFont="1" applyFill="1" applyBorder="1"/>
    <xf numFmtId="0" fontId="0" fillId="0" borderId="0" xfId="0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right"/>
    </xf>
    <xf numFmtId="0" fontId="0" fillId="6" borderId="0" xfId="0" applyFill="1"/>
    <xf numFmtId="0" fontId="14" fillId="0" borderId="4" xfId="0" applyFont="1" applyBorder="1"/>
    <xf numFmtId="0" fontId="0" fillId="0" borderId="4" xfId="0" applyBorder="1"/>
    <xf numFmtId="0" fontId="29" fillId="0" borderId="4" xfId="0" applyFont="1" applyBorder="1"/>
    <xf numFmtId="0" fontId="35" fillId="0" borderId="0" xfId="0" applyFont="1"/>
    <xf numFmtId="0" fontId="36" fillId="0" borderId="0" xfId="0" applyFont="1"/>
    <xf numFmtId="0" fontId="1" fillId="0" borderId="0" xfId="0" quotePrefix="1" applyFont="1"/>
    <xf numFmtId="0" fontId="14" fillId="0" borderId="0" xfId="0" applyFont="1" applyBorder="1" applyAlignment="1" applyProtection="1">
      <alignment horizontal="left"/>
    </xf>
    <xf numFmtId="0" fontId="0" fillId="6" borderId="4" xfId="0" applyFill="1" applyBorder="1"/>
    <xf numFmtId="0" fontId="35" fillId="0" borderId="4" xfId="0" applyFont="1" applyBorder="1"/>
    <xf numFmtId="0" fontId="36" fillId="0" borderId="4" xfId="0" applyFont="1" applyBorder="1"/>
    <xf numFmtId="0" fontId="1" fillId="0" borderId="4" xfId="0" quotePrefix="1" applyFont="1" applyBorder="1"/>
    <xf numFmtId="0" fontId="37" fillId="0" borderId="0" xfId="0" applyFont="1"/>
    <xf numFmtId="2" fontId="14" fillId="0" borderId="0" xfId="0" applyNumberFormat="1" applyFont="1"/>
    <xf numFmtId="168" fontId="13" fillId="0" borderId="3" xfId="0" applyNumberFormat="1" applyFont="1" applyBorder="1" applyProtection="1"/>
    <xf numFmtId="168" fontId="13" fillId="0" borderId="13" xfId="0" applyNumberFormat="1" applyFont="1" applyBorder="1" applyProtection="1"/>
    <xf numFmtId="168" fontId="13" fillId="0" borderId="4" xfId="0" applyNumberFormat="1" applyFont="1" applyBorder="1" applyAlignment="1" applyProtection="1">
      <alignment horizontal="right"/>
    </xf>
    <xf numFmtId="0" fontId="35" fillId="0" borderId="0" xfId="0" applyFont="1" applyBorder="1"/>
    <xf numFmtId="0" fontId="1" fillId="0" borderId="4" xfId="0" applyFont="1" applyBorder="1" applyAlignment="1">
      <alignment horizontal="right"/>
    </xf>
    <xf numFmtId="0" fontId="29" fillId="0" borderId="0" xfId="0" applyFont="1" applyBorder="1"/>
    <xf numFmtId="0" fontId="1" fillId="0" borderId="0" xfId="0" applyFont="1"/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4" fontId="33" fillId="0" borderId="0" xfId="0" applyNumberFormat="1" applyFont="1" applyAlignment="1" applyProtection="1"/>
    <xf numFmtId="0" fontId="33" fillId="0" borderId="0" xfId="0" applyFont="1" applyAlignment="1" applyProtection="1"/>
    <xf numFmtId="14" fontId="0" fillId="6" borderId="0" xfId="0" applyNumberFormat="1" applyFill="1"/>
    <xf numFmtId="0" fontId="38" fillId="10" borderId="0" xfId="0" applyFont="1" applyFill="1" applyProtection="1"/>
    <xf numFmtId="0" fontId="39" fillId="10" borderId="0" xfId="0" applyFont="1" applyFill="1" applyProtection="1"/>
    <xf numFmtId="0" fontId="40" fillId="10" borderId="0" xfId="0" applyFont="1" applyFill="1" applyProtection="1"/>
    <xf numFmtId="0" fontId="41" fillId="10" borderId="0" xfId="0" applyFont="1" applyFill="1" applyProtection="1"/>
    <xf numFmtId="0" fontId="38" fillId="10" borderId="19" xfId="0" applyFont="1" applyFill="1" applyBorder="1" applyAlignment="1" applyProtection="1">
      <alignment horizontal="center"/>
    </xf>
    <xf numFmtId="0" fontId="42" fillId="10" borderId="0" xfId="0" applyFont="1" applyFill="1" applyProtection="1"/>
    <xf numFmtId="0" fontId="1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65" fontId="0" fillId="0" borderId="0" xfId="0" applyNumberFormat="1"/>
    <xf numFmtId="165" fontId="1" fillId="0" borderId="0" xfId="2" applyNumberFormat="1" applyFont="1" applyBorder="1" applyAlignment="1">
      <alignment horizontal="right"/>
    </xf>
    <xf numFmtId="164" fontId="13" fillId="0" borderId="6" xfId="0" applyNumberFormat="1" applyFont="1" applyBorder="1" applyAlignment="1" applyProtection="1">
      <alignment horizontal="right"/>
    </xf>
    <xf numFmtId="168" fontId="0" fillId="0" borderId="0" xfId="0" applyNumberFormat="1"/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/>
    </xf>
    <xf numFmtId="0" fontId="1" fillId="0" borderId="4" xfId="0" applyFont="1" applyBorder="1"/>
    <xf numFmtId="168" fontId="0" fillId="0" borderId="4" xfId="0" applyNumberFormat="1" applyBorder="1"/>
    <xf numFmtId="0" fontId="6" fillId="3" borderId="0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/>
    </xf>
    <xf numFmtId="2" fontId="13" fillId="6" borderId="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/>
    </xf>
    <xf numFmtId="0" fontId="13" fillId="2" borderId="12" xfId="0" applyFont="1" applyFill="1" applyBorder="1" applyProtection="1">
      <protection locked="0"/>
    </xf>
    <xf numFmtId="0" fontId="18" fillId="0" borderId="1" xfId="0" applyFont="1" applyBorder="1"/>
    <xf numFmtId="0" fontId="13" fillId="4" borderId="20" xfId="0" quotePrefix="1" applyFont="1" applyFill="1" applyBorder="1" applyProtection="1">
      <protection locked="0"/>
    </xf>
    <xf numFmtId="167" fontId="0" fillId="4" borderId="1" xfId="0" applyNumberFormat="1" applyFill="1" applyBorder="1" applyProtection="1">
      <protection locked="0"/>
    </xf>
    <xf numFmtId="0" fontId="10" fillId="0" borderId="1" xfId="0" applyFont="1" applyFill="1" applyBorder="1"/>
    <xf numFmtId="0" fontId="13" fillId="2" borderId="20" xfId="0" quotePrefix="1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8" fillId="0" borderId="1" xfId="0" applyFont="1" applyBorder="1"/>
    <xf numFmtId="0" fontId="28" fillId="0" borderId="1" xfId="0" applyFont="1" applyBorder="1"/>
    <xf numFmtId="0" fontId="1" fillId="0" borderId="0" xfId="0" applyFont="1" applyBorder="1"/>
    <xf numFmtId="0" fontId="13" fillId="9" borderId="0" xfId="0" applyFont="1" applyFill="1" applyBorder="1"/>
    <xf numFmtId="0" fontId="0" fillId="0" borderId="0" xfId="0" applyFill="1" applyBorder="1" applyAlignment="1" applyProtection="1"/>
    <xf numFmtId="9" fontId="0" fillId="0" borderId="0" xfId="0" applyNumberFormat="1"/>
    <xf numFmtId="9" fontId="13" fillId="2" borderId="0" xfId="2" applyNumberFormat="1" applyFont="1" applyFill="1" applyBorder="1" applyAlignment="1" applyProtection="1">
      <alignment horizontal="center"/>
      <protection locked="0"/>
    </xf>
    <xf numFmtId="0" fontId="45" fillId="12" borderId="0" xfId="0" applyFont="1" applyFill="1" applyAlignment="1" applyProtection="1">
      <alignment horizontal="right" vertical="center"/>
    </xf>
    <xf numFmtId="0" fontId="46" fillId="12" borderId="0" xfId="0" applyFont="1" applyFill="1" applyBorder="1" applyAlignment="1" applyProtection="1">
      <alignment horizontal="center"/>
    </xf>
    <xf numFmtId="0" fontId="46" fillId="12" borderId="0" xfId="0" applyFont="1" applyFill="1" applyBorder="1" applyAlignment="1" applyProtection="1">
      <alignment horizontal="center" vertical="center"/>
    </xf>
    <xf numFmtId="0" fontId="46" fillId="12" borderId="0" xfId="0" applyFont="1" applyFill="1" applyAlignment="1" applyProtection="1">
      <alignment horizontal="center" vertical="center"/>
    </xf>
    <xf numFmtId="0" fontId="45" fillId="12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47" fillId="12" borderId="9" xfId="4" applyFont="1" applyFill="1" applyBorder="1" applyAlignment="1">
      <alignment vertical="center"/>
    </xf>
    <xf numFmtId="0" fontId="49" fillId="11" borderId="13" xfId="4" applyFont="1" applyFill="1" applyBorder="1" applyAlignment="1">
      <alignment horizontal="left" vertical="center"/>
    </xf>
    <xf numFmtId="0" fontId="50" fillId="11" borderId="13" xfId="4" applyFont="1" applyFill="1" applyBorder="1" applyAlignment="1">
      <alignment vertical="center"/>
    </xf>
    <xf numFmtId="0" fontId="51" fillId="11" borderId="13" xfId="4" applyFont="1" applyFill="1" applyBorder="1"/>
    <xf numFmtId="0" fontId="51" fillId="11" borderId="10" xfId="4" applyFont="1" applyFill="1" applyBorder="1"/>
    <xf numFmtId="0" fontId="51" fillId="0" borderId="0" xfId="4" applyFont="1"/>
    <xf numFmtId="0" fontId="1" fillId="0" borderId="0" xfId="4"/>
    <xf numFmtId="0" fontId="47" fillId="12" borderId="21" xfId="4" applyFont="1" applyFill="1" applyBorder="1" applyAlignment="1">
      <alignment vertical="top"/>
    </xf>
    <xf numFmtId="0" fontId="52" fillId="11" borderId="4" xfId="4" applyFont="1" applyFill="1" applyBorder="1" applyAlignment="1">
      <alignment vertical="top"/>
    </xf>
    <xf numFmtId="0" fontId="51" fillId="11" borderId="4" xfId="4" applyFont="1" applyFill="1" applyBorder="1" applyAlignment="1">
      <alignment vertical="top"/>
    </xf>
    <xf numFmtId="0" fontId="50" fillId="11" borderId="4" xfId="4" applyFont="1" applyFill="1" applyBorder="1" applyAlignment="1">
      <alignment vertical="top"/>
    </xf>
    <xf numFmtId="0" fontId="51" fillId="11" borderId="8" xfId="4" applyFont="1" applyFill="1" applyBorder="1" applyAlignment="1">
      <alignment vertical="top"/>
    </xf>
    <xf numFmtId="0" fontId="51" fillId="0" borderId="0" xfId="4" applyFont="1" applyAlignment="1">
      <alignment vertical="top"/>
    </xf>
    <xf numFmtId="0" fontId="47" fillId="12" borderId="21" xfId="4" applyFont="1" applyFill="1" applyBorder="1" applyAlignment="1">
      <alignment vertical="center"/>
    </xf>
    <xf numFmtId="0" fontId="53" fillId="11" borderId="0" xfId="4" applyFont="1" applyFill="1" applyBorder="1" applyAlignment="1">
      <alignment vertical="center"/>
    </xf>
    <xf numFmtId="0" fontId="54" fillId="11" borderId="0" xfId="4" applyFont="1" applyFill="1" applyBorder="1" applyAlignment="1">
      <alignment vertical="center"/>
    </xf>
    <xf numFmtId="0" fontId="55" fillId="11" borderId="0" xfId="1" applyFont="1" applyFill="1" applyBorder="1" applyAlignment="1" applyProtection="1">
      <alignment vertical="center"/>
    </xf>
    <xf numFmtId="0" fontId="54" fillId="11" borderId="9" xfId="4" applyFont="1" applyFill="1" applyBorder="1" applyAlignment="1">
      <alignment vertical="center"/>
    </xf>
    <xf numFmtId="0" fontId="56" fillId="11" borderId="0" xfId="4" applyFont="1" applyFill="1" applyBorder="1" applyAlignment="1">
      <alignment vertical="center" wrapText="1"/>
    </xf>
    <xf numFmtId="0" fontId="57" fillId="11" borderId="0" xfId="4" applyFont="1" applyFill="1" applyBorder="1" applyAlignment="1">
      <alignment vertical="center" wrapText="1"/>
    </xf>
    <xf numFmtId="0" fontId="58" fillId="11" borderId="9" xfId="4" applyFont="1" applyFill="1" applyBorder="1" applyAlignment="1">
      <alignment vertical="center" wrapText="1"/>
    </xf>
    <xf numFmtId="0" fontId="51" fillId="11" borderId="0" xfId="4" applyFont="1" applyFill="1" applyBorder="1" applyAlignment="1">
      <alignment vertical="center"/>
    </xf>
    <xf numFmtId="0" fontId="51" fillId="11" borderId="22" xfId="4" applyFont="1" applyFill="1" applyBorder="1" applyAlignment="1">
      <alignment vertical="center"/>
    </xf>
    <xf numFmtId="0" fontId="51" fillId="0" borderId="0" xfId="4" applyFont="1" applyAlignment="1">
      <alignment vertical="center"/>
    </xf>
    <xf numFmtId="0" fontId="50" fillId="12" borderId="21" xfId="4" applyFont="1" applyFill="1" applyBorder="1"/>
    <xf numFmtId="0" fontId="54" fillId="11" borderId="0" xfId="4" applyFont="1" applyFill="1" applyBorder="1"/>
    <xf numFmtId="0" fontId="54" fillId="11" borderId="21" xfId="4" applyFont="1" applyFill="1" applyBorder="1"/>
    <xf numFmtId="0" fontId="51" fillId="11" borderId="21" xfId="4" applyFont="1" applyFill="1" applyBorder="1" applyAlignment="1"/>
    <xf numFmtId="0" fontId="51" fillId="11" borderId="0" xfId="4" applyFont="1" applyFill="1" applyBorder="1"/>
    <xf numFmtId="0" fontId="51" fillId="11" borderId="22" xfId="4" applyFont="1" applyFill="1" applyBorder="1"/>
    <xf numFmtId="0" fontId="50" fillId="11" borderId="21" xfId="4" applyFont="1" applyFill="1" applyBorder="1"/>
    <xf numFmtId="0" fontId="50" fillId="12" borderId="7" xfId="4" applyFont="1" applyFill="1" applyBorder="1"/>
    <xf numFmtId="0" fontId="54" fillId="11" borderId="4" xfId="4" applyFont="1" applyFill="1" applyBorder="1"/>
    <xf numFmtId="0" fontId="54" fillId="11" borderId="7" xfId="4" applyFont="1" applyFill="1" applyBorder="1"/>
    <xf numFmtId="0" fontId="50" fillId="11" borderId="7" xfId="4" applyFont="1" applyFill="1" applyBorder="1"/>
    <xf numFmtId="0" fontId="59" fillId="0" borderId="0" xfId="4" applyFont="1" applyFill="1"/>
    <xf numFmtId="0" fontId="50" fillId="0" borderId="0" xfId="4" applyFont="1" applyFill="1"/>
    <xf numFmtId="0" fontId="60" fillId="0" borderId="0" xfId="4" applyFont="1" applyFill="1" applyAlignment="1">
      <alignment horizontal="right" vertical="center"/>
    </xf>
    <xf numFmtId="0" fontId="59" fillId="3" borderId="0" xfId="4" applyFont="1" applyFill="1" applyBorder="1" applyAlignment="1" applyProtection="1">
      <alignment horizontal="left"/>
    </xf>
    <xf numFmtId="0" fontId="50" fillId="0" borderId="0" xfId="4" applyFont="1"/>
    <xf numFmtId="0" fontId="50" fillId="0" borderId="0" xfId="4" applyFont="1" applyBorder="1" applyProtection="1"/>
    <xf numFmtId="0" fontId="50" fillId="0" borderId="0" xfId="4" applyFont="1" applyAlignment="1" applyProtection="1">
      <alignment vertical="center"/>
    </xf>
    <xf numFmtId="0" fontId="50" fillId="3" borderId="0" xfId="4" applyFont="1" applyFill="1" applyAlignment="1" applyProtection="1">
      <alignment horizontal="left"/>
    </xf>
    <xf numFmtId="0" fontId="58" fillId="3" borderId="0" xfId="4" applyFont="1" applyFill="1" applyAlignment="1" applyProtection="1">
      <alignment horizontal="left"/>
    </xf>
    <xf numFmtId="0" fontId="50" fillId="0" borderId="0" xfId="4" applyFont="1" applyFill="1" applyAlignment="1">
      <alignment horizontal="left"/>
    </xf>
    <xf numFmtId="0" fontId="62" fillId="0" borderId="0" xfId="4" applyFont="1" applyAlignment="1">
      <alignment horizontal="left" vertical="top" wrapText="1"/>
    </xf>
    <xf numFmtId="0" fontId="24" fillId="0" borderId="0" xfId="4" applyFont="1"/>
    <xf numFmtId="0" fontId="1" fillId="0" borderId="0" xfId="4" applyFont="1"/>
    <xf numFmtId="0" fontId="1" fillId="0" borderId="0" xfId="4" quotePrefix="1" applyFont="1"/>
    <xf numFmtId="0" fontId="45" fillId="12" borderId="0" xfId="0" applyFont="1" applyFill="1" applyAlignment="1">
      <alignment vertical="center"/>
    </xf>
    <xf numFmtId="0" fontId="45" fillId="12" borderId="0" xfId="0" applyFont="1" applyFill="1" applyAlignment="1" applyProtection="1">
      <alignment vertical="center"/>
    </xf>
    <xf numFmtId="0" fontId="46" fillId="12" borderId="0" xfId="0" applyFont="1" applyFill="1" applyAlignment="1" applyProtection="1">
      <alignment vertical="center"/>
    </xf>
    <xf numFmtId="0" fontId="39" fillId="12" borderId="1" xfId="0" applyFont="1" applyFill="1" applyBorder="1" applyAlignment="1" applyProtection="1">
      <alignment vertical="center"/>
    </xf>
    <xf numFmtId="0" fontId="39" fillId="12" borderId="1" xfId="0" applyFont="1" applyFill="1" applyBorder="1" applyAlignment="1" applyProtection="1">
      <alignment horizontal="left" vertical="center"/>
    </xf>
    <xf numFmtId="0" fontId="41" fillId="12" borderId="1" xfId="0" applyFont="1" applyFill="1" applyBorder="1" applyAlignment="1" applyProtection="1">
      <alignment horizontal="right" vertical="center"/>
    </xf>
    <xf numFmtId="0" fontId="41" fillId="12" borderId="1" xfId="0" applyFont="1" applyFill="1" applyBorder="1" applyAlignment="1" applyProtection="1">
      <alignment vertical="center"/>
    </xf>
    <xf numFmtId="0" fontId="39" fillId="12" borderId="0" xfId="0" applyFont="1" applyFill="1" applyBorder="1" applyAlignment="1" applyProtection="1">
      <alignment vertical="center"/>
    </xf>
    <xf numFmtId="0" fontId="63" fillId="12" borderId="1" xfId="0" applyFont="1" applyFill="1" applyBorder="1" applyAlignment="1" applyProtection="1">
      <alignment horizontal="center" vertical="center"/>
    </xf>
    <xf numFmtId="0" fontId="64" fillId="12" borderId="1" xfId="0" applyFont="1" applyFill="1" applyBorder="1" applyAlignment="1" applyProtection="1">
      <alignment vertical="center"/>
    </xf>
    <xf numFmtId="0" fontId="63" fillId="12" borderId="1" xfId="0" applyFont="1" applyFill="1" applyBorder="1" applyAlignment="1" applyProtection="1">
      <alignment vertical="center"/>
    </xf>
    <xf numFmtId="0" fontId="65" fillId="12" borderId="1" xfId="1" applyFont="1" applyFill="1" applyBorder="1" applyAlignment="1" applyProtection="1">
      <alignment vertical="center"/>
    </xf>
    <xf numFmtId="0" fontId="66" fillId="12" borderId="0" xfId="5" applyFont="1" applyFill="1" applyBorder="1"/>
    <xf numFmtId="0" fontId="67" fillId="12" borderId="0" xfId="5" applyFont="1" applyFill="1" applyBorder="1"/>
    <xf numFmtId="0" fontId="66" fillId="12" borderId="0" xfId="5" applyFont="1" applyFill="1" applyBorder="1" applyAlignment="1">
      <alignment horizontal="right"/>
    </xf>
    <xf numFmtId="0" fontId="66" fillId="12" borderId="0" xfId="5" applyFont="1" applyFill="1" applyBorder="1" applyProtection="1">
      <protection locked="0"/>
    </xf>
    <xf numFmtId="0" fontId="68" fillId="12" borderId="0" xfId="1" applyFont="1" applyFill="1" applyBorder="1" applyAlignment="1" applyProtection="1">
      <protection locked="0"/>
    </xf>
    <xf numFmtId="0" fontId="66" fillId="12" borderId="21" xfId="5" applyFont="1" applyFill="1" applyBorder="1" applyProtection="1">
      <protection locked="0"/>
    </xf>
    <xf numFmtId="0" fontId="69" fillId="3" borderId="0" xfId="5" applyFont="1" applyFill="1" applyBorder="1"/>
    <xf numFmtId="0" fontId="64" fillId="3" borderId="0" xfId="5" applyFont="1" applyFill="1" applyBorder="1"/>
    <xf numFmtId="0" fontId="64" fillId="3" borderId="0" xfId="5" applyFont="1" applyFill="1" applyBorder="1" applyProtection="1"/>
    <xf numFmtId="0" fontId="70" fillId="3" borderId="0" xfId="5" applyFont="1" applyFill="1" applyBorder="1" applyProtection="1"/>
    <xf numFmtId="0" fontId="70" fillId="3" borderId="0" xfId="5" applyFont="1" applyFill="1" applyBorder="1" applyProtection="1">
      <protection locked="0"/>
    </xf>
    <xf numFmtId="0" fontId="70" fillId="3" borderId="21" xfId="5" applyFont="1" applyFill="1" applyBorder="1" applyProtection="1">
      <protection locked="0"/>
    </xf>
    <xf numFmtId="0" fontId="70" fillId="3" borderId="0" xfId="5" applyFont="1" applyFill="1" applyBorder="1"/>
    <xf numFmtId="0" fontId="70" fillId="0" borderId="0" xfId="5" applyFont="1"/>
    <xf numFmtId="0" fontId="64" fillId="0" borderId="0" xfId="5" applyFont="1"/>
    <xf numFmtId="14" fontId="63" fillId="0" borderId="0" xfId="5" applyNumberFormat="1" applyFont="1" applyAlignment="1">
      <alignment horizontal="left"/>
    </xf>
    <xf numFmtId="0" fontId="70" fillId="0" borderId="0" xfId="5" applyFont="1" applyProtection="1"/>
    <xf numFmtId="0" fontId="70" fillId="0" borderId="0" xfId="5" applyFont="1" applyProtection="1">
      <protection locked="0"/>
    </xf>
    <xf numFmtId="0" fontId="70" fillId="2" borderId="21" xfId="5" applyFont="1" applyFill="1" applyBorder="1" applyProtection="1">
      <protection locked="0"/>
    </xf>
    <xf numFmtId="0" fontId="1" fillId="0" borderId="0" xfId="5"/>
    <xf numFmtId="0" fontId="46" fillId="12" borderId="0" xfId="5" applyFont="1" applyFill="1" applyAlignment="1">
      <alignment horizontal="center"/>
    </xf>
    <xf numFmtId="0" fontId="6" fillId="0" borderId="1" xfId="5" applyFont="1" applyBorder="1" applyAlignment="1">
      <alignment horizontal="left"/>
    </xf>
    <xf numFmtId="0" fontId="1" fillId="0" borderId="1" xfId="5" applyBorder="1"/>
    <xf numFmtId="0" fontId="1" fillId="0" borderId="0" xfId="5" applyProtection="1"/>
    <xf numFmtId="0" fontId="1" fillId="0" borderId="0" xfId="5" applyProtection="1">
      <protection locked="0"/>
    </xf>
    <xf numFmtId="0" fontId="1" fillId="0" borderId="2" xfId="5" applyBorder="1" applyProtection="1">
      <protection locked="0"/>
    </xf>
    <xf numFmtId="0" fontId="1" fillId="0" borderId="17" xfId="5" applyBorder="1" applyProtection="1">
      <protection locked="0"/>
    </xf>
    <xf numFmtId="0" fontId="1" fillId="0" borderId="23" xfId="5" applyBorder="1" applyProtection="1">
      <protection locked="0"/>
    </xf>
    <xf numFmtId="0" fontId="1" fillId="0" borderId="24" xfId="5" applyBorder="1" applyProtection="1">
      <protection locked="0"/>
    </xf>
    <xf numFmtId="0" fontId="1" fillId="0" borderId="0" xfId="5" applyBorder="1" applyProtection="1">
      <protection locked="0"/>
    </xf>
    <xf numFmtId="0" fontId="6" fillId="0" borderId="2" xfId="5" applyFont="1" applyBorder="1" applyProtection="1">
      <protection locked="0"/>
    </xf>
    <xf numFmtId="0" fontId="1" fillId="2" borderId="0" xfId="5" applyFill="1" applyProtection="1">
      <protection locked="0"/>
    </xf>
    <xf numFmtId="0" fontId="6" fillId="0" borderId="0" xfId="5" applyFont="1" applyAlignment="1">
      <alignment horizontal="left"/>
    </xf>
    <xf numFmtId="0" fontId="1" fillId="0" borderId="0" xfId="5" applyAlignment="1" applyProtection="1">
      <alignment horizontal="right"/>
      <protection locked="0"/>
    </xf>
    <xf numFmtId="0" fontId="1" fillId="0" borderId="25" xfId="5" applyBorder="1" applyProtection="1">
      <protection locked="0"/>
    </xf>
    <xf numFmtId="0" fontId="1" fillId="0" borderId="26" xfId="5" applyBorder="1" applyProtection="1">
      <protection locked="0"/>
    </xf>
    <xf numFmtId="0" fontId="1" fillId="0" borderId="27" xfId="5" applyBorder="1" applyProtection="1">
      <protection locked="0"/>
    </xf>
    <xf numFmtId="0" fontId="6" fillId="0" borderId="0" xfId="5" applyFont="1" applyAlignment="1">
      <alignment horizontal="right"/>
    </xf>
    <xf numFmtId="0" fontId="1" fillId="0" borderId="0" xfId="5" applyAlignment="1">
      <alignment horizontal="left"/>
    </xf>
    <xf numFmtId="170" fontId="1" fillId="0" borderId="0" xfId="5" applyNumberFormat="1" applyProtection="1"/>
    <xf numFmtId="169" fontId="1" fillId="0" borderId="0" xfId="5" applyNumberFormat="1" applyProtection="1">
      <protection locked="0"/>
    </xf>
    <xf numFmtId="0" fontId="6" fillId="0" borderId="0" xfId="5" applyFont="1" applyAlignment="1" applyProtection="1">
      <alignment horizontal="right"/>
      <protection locked="0"/>
    </xf>
    <xf numFmtId="0" fontId="72" fillId="0" borderId="0" xfId="5" applyFont="1" applyAlignment="1" applyProtection="1">
      <alignment horizontal="right"/>
      <protection locked="0"/>
    </xf>
    <xf numFmtId="0" fontId="6" fillId="0" borderId="25" xfId="5" applyFont="1" applyBorder="1" applyAlignment="1" applyProtection="1">
      <alignment horizontal="right"/>
      <protection locked="0"/>
    </xf>
    <xf numFmtId="0" fontId="6" fillId="0" borderId="0" xfId="5" applyFont="1" applyBorder="1" applyAlignment="1" applyProtection="1">
      <alignment horizontal="right"/>
      <protection locked="0"/>
    </xf>
    <xf numFmtId="0" fontId="6" fillId="0" borderId="26" xfId="5" applyFont="1" applyBorder="1" applyAlignment="1" applyProtection="1">
      <alignment horizontal="right"/>
      <protection locked="0"/>
    </xf>
    <xf numFmtId="0" fontId="6" fillId="0" borderId="27" xfId="5" applyFont="1" applyBorder="1" applyAlignment="1" applyProtection="1">
      <alignment horizontal="right"/>
      <protection locked="0"/>
    </xf>
    <xf numFmtId="0" fontId="6" fillId="0" borderId="28" xfId="5" applyFont="1" applyBorder="1" applyAlignment="1" applyProtection="1">
      <alignment horizontal="right"/>
      <protection locked="0"/>
    </xf>
    <xf numFmtId="0" fontId="6" fillId="0" borderId="29" xfId="5" applyFont="1" applyBorder="1" applyAlignment="1" applyProtection="1">
      <alignment horizontal="right"/>
      <protection locked="0"/>
    </xf>
    <xf numFmtId="0" fontId="6" fillId="0" borderId="30" xfId="5" applyFont="1" applyBorder="1" applyAlignment="1" applyProtection="1">
      <alignment horizontal="right"/>
      <protection locked="0"/>
    </xf>
    <xf numFmtId="0" fontId="6" fillId="2" borderId="0" xfId="5" applyFont="1" applyFill="1" applyAlignment="1" applyProtection="1">
      <alignment horizontal="right"/>
      <protection locked="0"/>
    </xf>
    <xf numFmtId="0" fontId="1" fillId="2" borderId="0" xfId="5" applyFont="1" applyFill="1" applyProtection="1">
      <protection locked="0"/>
    </xf>
    <xf numFmtId="0" fontId="1" fillId="0" borderId="0" xfId="5" applyAlignment="1">
      <alignment horizontal="center"/>
    </xf>
    <xf numFmtId="167" fontId="1" fillId="0" borderId="0" xfId="5" applyNumberFormat="1" applyProtection="1">
      <protection locked="0"/>
    </xf>
    <xf numFmtId="165" fontId="1" fillId="0" borderId="25" xfId="5" applyNumberFormat="1" applyBorder="1" applyProtection="1">
      <protection locked="0"/>
    </xf>
    <xf numFmtId="164" fontId="1" fillId="0" borderId="0" xfId="5" applyNumberFormat="1" applyBorder="1" applyProtection="1">
      <protection locked="0"/>
    </xf>
    <xf numFmtId="164" fontId="1" fillId="0" borderId="26" xfId="5" applyNumberFormat="1" applyBorder="1" applyProtection="1">
      <protection locked="0"/>
    </xf>
    <xf numFmtId="164" fontId="1" fillId="0" borderId="27" xfId="5" applyNumberFormat="1" applyBorder="1" applyProtection="1">
      <protection locked="0"/>
    </xf>
    <xf numFmtId="166" fontId="1" fillId="0" borderId="0" xfId="5" applyNumberFormat="1" applyProtection="1">
      <protection locked="0"/>
    </xf>
    <xf numFmtId="171" fontId="1" fillId="0" borderId="25" xfId="5" applyNumberFormat="1" applyBorder="1" applyProtection="1">
      <protection locked="0"/>
    </xf>
    <xf numFmtId="170" fontId="1" fillId="0" borderId="0" xfId="5" applyNumberFormat="1" applyBorder="1" applyProtection="1">
      <protection locked="0"/>
    </xf>
    <xf numFmtId="0" fontId="71" fillId="0" borderId="0" xfId="5" applyFont="1" applyAlignment="1" applyProtection="1">
      <alignment horizontal="center"/>
    </xf>
    <xf numFmtId="0" fontId="1" fillId="0" borderId="31" xfId="5" applyBorder="1" applyProtection="1">
      <protection locked="0"/>
    </xf>
    <xf numFmtId="0" fontId="1" fillId="0" borderId="1" xfId="5" applyBorder="1" applyProtection="1">
      <protection locked="0"/>
    </xf>
    <xf numFmtId="0" fontId="1" fillId="0" borderId="32" xfId="5" applyBorder="1" applyProtection="1">
      <protection locked="0"/>
    </xf>
    <xf numFmtId="0" fontId="1" fillId="0" borderId="33" xfId="5" applyBorder="1" applyProtection="1">
      <protection locked="0"/>
    </xf>
    <xf numFmtId="0" fontId="6" fillId="0" borderId="0" xfId="5" applyFont="1"/>
    <xf numFmtId="0" fontId="1" fillId="0" borderId="0" xfId="5" applyFont="1"/>
    <xf numFmtId="0" fontId="4" fillId="0" borderId="0" xfId="5" applyFont="1"/>
    <xf numFmtId="0" fontId="1" fillId="0" borderId="0" xfId="5" applyBorder="1"/>
    <xf numFmtId="0" fontId="1" fillId="0" borderId="0" xfId="5" applyBorder="1" applyAlignment="1">
      <alignment horizontal="left"/>
    </xf>
    <xf numFmtId="165" fontId="1" fillId="0" borderId="0" xfId="5" applyNumberFormat="1" applyFont="1"/>
    <xf numFmtId="165" fontId="1" fillId="0" borderId="0" xfId="5" applyNumberFormat="1" applyFont="1" applyAlignment="1">
      <alignment horizontal="center"/>
    </xf>
    <xf numFmtId="164" fontId="1" fillId="0" borderId="0" xfId="5" applyNumberFormat="1" applyBorder="1" applyAlignment="1">
      <alignment horizontal="right"/>
    </xf>
    <xf numFmtId="0" fontId="32" fillId="0" borderId="0" xfId="5" applyFont="1" applyAlignment="1" applyProtection="1">
      <alignment horizontal="center"/>
    </xf>
    <xf numFmtId="0" fontId="1" fillId="2" borderId="0" xfId="5" applyFill="1" applyAlignment="1" applyProtection="1">
      <alignment horizontal="center"/>
      <protection locked="0"/>
    </xf>
    <xf numFmtId="0" fontId="1" fillId="0" borderId="0" xfId="5" applyFill="1" applyAlignment="1">
      <alignment horizontal="right"/>
    </xf>
    <xf numFmtId="0" fontId="1" fillId="0" borderId="0" xfId="5" applyFont="1" applyFill="1" applyAlignment="1">
      <alignment horizontal="left"/>
    </xf>
    <xf numFmtId="0" fontId="1" fillId="2" borderId="0" xfId="5" applyFont="1" applyFill="1" applyAlignment="1" applyProtection="1">
      <alignment horizontal="center"/>
      <protection locked="0"/>
    </xf>
    <xf numFmtId="0" fontId="44" fillId="0" borderId="0" xfId="5" applyFont="1"/>
    <xf numFmtId="0" fontId="3" fillId="0" borderId="0" xfId="5" applyFont="1"/>
    <xf numFmtId="0" fontId="3" fillId="0" borderId="0" xfId="5" applyFont="1" applyFill="1" applyAlignment="1">
      <alignment horizontal="left"/>
    </xf>
    <xf numFmtId="0" fontId="46" fillId="12" borderId="1" xfId="5" applyFont="1" applyFill="1" applyBorder="1" applyAlignment="1">
      <alignment horizontal="center"/>
    </xf>
    <xf numFmtId="0" fontId="6" fillId="0" borderId="1" xfId="5" applyFont="1" applyBorder="1"/>
    <xf numFmtId="0" fontId="3" fillId="0" borderId="1" xfId="5" applyFont="1" applyFill="1" applyBorder="1" applyAlignment="1">
      <alignment horizontal="left"/>
    </xf>
    <xf numFmtId="0" fontId="1" fillId="0" borderId="1" xfId="5" applyFont="1" applyBorder="1"/>
    <xf numFmtId="0" fontId="6" fillId="0" borderId="4" xfId="5" applyFont="1" applyBorder="1" applyAlignment="1">
      <alignment horizontal="right"/>
    </xf>
    <xf numFmtId="0" fontId="26" fillId="0" borderId="4" xfId="5" applyFont="1" applyBorder="1" applyAlignment="1">
      <alignment horizontal="center"/>
    </xf>
    <xf numFmtId="0" fontId="73" fillId="0" borderId="4" xfId="5" applyFont="1" applyFill="1" applyBorder="1" applyAlignment="1">
      <alignment horizontal="center"/>
    </xf>
    <xf numFmtId="0" fontId="1" fillId="0" borderId="0" xfId="5" applyFont="1" applyBorder="1"/>
    <xf numFmtId="0" fontId="74" fillId="0" borderId="0" xfId="5" applyFont="1" applyAlignment="1">
      <alignment horizontal="center"/>
    </xf>
    <xf numFmtId="0" fontId="8" fillId="0" borderId="0" xfId="5" applyFont="1"/>
    <xf numFmtId="165" fontId="1" fillId="0" borderId="0" xfId="5" applyNumberFormat="1" applyAlignment="1">
      <alignment horizontal="center"/>
    </xf>
    <xf numFmtId="166" fontId="1" fillId="0" borderId="0" xfId="5" applyNumberFormat="1" applyAlignment="1">
      <alignment horizontal="center"/>
    </xf>
    <xf numFmtId="0" fontId="74" fillId="0" borderId="0" xfId="5" applyFont="1" applyAlignment="1">
      <alignment horizontal="right"/>
    </xf>
    <xf numFmtId="0" fontId="74" fillId="0" borderId="0" xfId="5" applyFont="1" applyAlignment="1">
      <alignment horizontal="left"/>
    </xf>
    <xf numFmtId="0" fontId="8" fillId="0" borderId="4" xfId="5" applyFont="1" applyBorder="1"/>
    <xf numFmtId="165" fontId="1" fillId="0" borderId="4" xfId="5" applyNumberFormat="1" applyBorder="1" applyAlignment="1">
      <alignment horizontal="center"/>
    </xf>
    <xf numFmtId="166" fontId="1" fillId="0" borderId="4" xfId="5" applyNumberFormat="1" applyBorder="1" applyAlignment="1">
      <alignment horizontal="center"/>
    </xf>
    <xf numFmtId="0" fontId="1" fillId="0" borderId="0" xfId="5" applyAlignment="1">
      <alignment horizontal="right"/>
    </xf>
    <xf numFmtId="0" fontId="6" fillId="0" borderId="0" xfId="5" applyFont="1" applyAlignment="1">
      <alignment horizontal="center"/>
    </xf>
    <xf numFmtId="0" fontId="76" fillId="0" borderId="35" xfId="5" applyFont="1" applyBorder="1" applyAlignment="1">
      <alignment horizontal="center"/>
    </xf>
    <xf numFmtId="166" fontId="1" fillId="0" borderId="35" xfId="5" applyNumberFormat="1" applyBorder="1"/>
    <xf numFmtId="166" fontId="1" fillId="0" borderId="36" xfId="5" applyNumberFormat="1" applyBorder="1"/>
    <xf numFmtId="0" fontId="77" fillId="0" borderId="0" xfId="5" applyFont="1"/>
    <xf numFmtId="0" fontId="76" fillId="0" borderId="3" xfId="5" applyFont="1" applyBorder="1" applyAlignment="1">
      <alignment horizontal="center"/>
    </xf>
    <xf numFmtId="166" fontId="1" fillId="0" borderId="3" xfId="5" applyNumberFormat="1" applyBorder="1"/>
    <xf numFmtId="166" fontId="1" fillId="0" borderId="38" xfId="5" applyNumberFormat="1" applyBorder="1"/>
    <xf numFmtId="0" fontId="78" fillId="0" borderId="0" xfId="5" applyFont="1"/>
    <xf numFmtId="166" fontId="1" fillId="0" borderId="3" xfId="5" applyNumberFormat="1" applyFont="1" applyBorder="1"/>
    <xf numFmtId="0" fontId="76" fillId="0" borderId="20" xfId="5" applyFont="1" applyBorder="1" applyAlignment="1">
      <alignment horizontal="center"/>
    </xf>
    <xf numFmtId="166" fontId="1" fillId="0" borderId="20" xfId="5" applyNumberFormat="1" applyFont="1" applyBorder="1"/>
    <xf numFmtId="166" fontId="1" fillId="0" borderId="20" xfId="5" applyNumberFormat="1" applyBorder="1"/>
    <xf numFmtId="166" fontId="1" fillId="0" borderId="40" xfId="5" applyNumberFormat="1" applyBorder="1"/>
    <xf numFmtId="0" fontId="1" fillId="0" borderId="0" xfId="5" applyBorder="1" applyAlignment="1">
      <alignment horizontal="center"/>
    </xf>
    <xf numFmtId="0" fontId="76" fillId="0" borderId="0" xfId="5" applyFont="1" applyBorder="1" applyAlignment="1">
      <alignment horizontal="center"/>
    </xf>
    <xf numFmtId="166" fontId="1" fillId="0" borderId="0" xfId="5" applyNumberFormat="1" applyBorder="1"/>
    <xf numFmtId="0" fontId="76" fillId="0" borderId="0" xfId="5" applyFont="1" applyBorder="1"/>
    <xf numFmtId="0" fontId="6" fillId="0" borderId="35" xfId="5" applyFont="1" applyBorder="1" applyAlignment="1">
      <alignment horizontal="center"/>
    </xf>
    <xf numFmtId="0" fontId="6" fillId="0" borderId="20" xfId="5" applyFont="1" applyBorder="1" applyAlignment="1">
      <alignment horizontal="center"/>
    </xf>
    <xf numFmtId="0" fontId="6" fillId="0" borderId="0" xfId="5" applyFont="1" applyFill="1" applyBorder="1"/>
    <xf numFmtId="0" fontId="65" fillId="0" borderId="0" xfId="1" applyFont="1" applyFill="1" applyBorder="1" applyAlignment="1" applyProtection="1"/>
    <xf numFmtId="0" fontId="70" fillId="0" borderId="0" xfId="5" applyFont="1" applyBorder="1"/>
    <xf numFmtId="0" fontId="70" fillId="0" borderId="1" xfId="5" applyFont="1" applyFill="1" applyBorder="1"/>
    <xf numFmtId="0" fontId="70" fillId="0" borderId="1" xfId="5" applyFont="1" applyBorder="1"/>
    <xf numFmtId="0" fontId="1" fillId="0" borderId="0" xfId="5" applyFont="1" applyProtection="1">
      <protection locked="0"/>
    </xf>
    <xf numFmtId="171" fontId="1" fillId="0" borderId="0" xfId="5" applyNumberFormat="1"/>
    <xf numFmtId="0" fontId="70" fillId="0" borderId="0" xfId="5" applyFont="1" applyFill="1" applyBorder="1"/>
    <xf numFmtId="0" fontId="39" fillId="2" borderId="0" xfId="5" applyFont="1" applyFill="1"/>
    <xf numFmtId="0" fontId="70" fillId="2" borderId="0" xfId="5" applyFont="1" applyFill="1"/>
    <xf numFmtId="0" fontId="70" fillId="2" borderId="0" xfId="5" applyFont="1" applyFill="1" applyAlignment="1">
      <alignment horizontal="right"/>
    </xf>
    <xf numFmtId="0" fontId="64" fillId="2" borderId="0" xfId="5" applyFont="1" applyFill="1"/>
    <xf numFmtId="0" fontId="65" fillId="2" borderId="0" xfId="1" applyFont="1" applyFill="1" applyAlignment="1" applyProtection="1"/>
    <xf numFmtId="0" fontId="70" fillId="2" borderId="0" xfId="5" applyFont="1" applyFill="1" applyBorder="1"/>
    <xf numFmtId="0" fontId="70" fillId="2" borderId="21" xfId="5" applyFont="1" applyFill="1" applyBorder="1"/>
    <xf numFmtId="0" fontId="63" fillId="2" borderId="0" xfId="5" applyFont="1" applyFill="1"/>
    <xf numFmtId="0" fontId="6" fillId="2" borderId="0" xfId="5" applyFont="1" applyFill="1"/>
    <xf numFmtId="0" fontId="1" fillId="2" borderId="21" xfId="5" applyFill="1" applyBorder="1"/>
    <xf numFmtId="0" fontId="79" fillId="0" borderId="0" xfId="5" applyFont="1" applyFill="1" applyBorder="1"/>
    <xf numFmtId="0" fontId="79" fillId="0" borderId="22" xfId="5" applyFont="1" applyFill="1" applyBorder="1"/>
    <xf numFmtId="0" fontId="79" fillId="0" borderId="0" xfId="5" applyFont="1" applyFill="1"/>
    <xf numFmtId="0" fontId="80" fillId="0" borderId="0" xfId="5" applyFont="1"/>
    <xf numFmtId="0" fontId="1" fillId="2" borderId="0" xfId="5" applyFill="1"/>
    <xf numFmtId="0" fontId="1" fillId="0" borderId="2" xfId="5" applyBorder="1"/>
    <xf numFmtId="0" fontId="1" fillId="0" borderId="17" xfId="5" applyBorder="1"/>
    <xf numFmtId="0" fontId="1" fillId="0" borderId="23" xfId="5" applyBorder="1"/>
    <xf numFmtId="0" fontId="1" fillId="0" borderId="24" xfId="5" applyBorder="1"/>
    <xf numFmtId="0" fontId="6" fillId="0" borderId="2" xfId="5" applyFont="1" applyBorder="1"/>
    <xf numFmtId="0" fontId="81" fillId="0" borderId="0" xfId="5" applyFont="1"/>
    <xf numFmtId="0" fontId="79" fillId="0" borderId="4" xfId="5" applyFont="1" applyFill="1" applyBorder="1"/>
    <xf numFmtId="0" fontId="79" fillId="0" borderId="8" xfId="5" applyFont="1" applyFill="1" applyBorder="1"/>
    <xf numFmtId="0" fontId="79" fillId="0" borderId="7" xfId="5" applyFont="1" applyFill="1" applyBorder="1"/>
    <xf numFmtId="0" fontId="82" fillId="0" borderId="0" xfId="5" applyFont="1"/>
    <xf numFmtId="0" fontId="1" fillId="0" borderId="25" xfId="5" applyBorder="1"/>
    <xf numFmtId="0" fontId="1" fillId="0" borderId="26" xfId="5" applyBorder="1"/>
    <xf numFmtId="0" fontId="1" fillId="0" borderId="27" xfId="5" applyBorder="1"/>
    <xf numFmtId="0" fontId="1" fillId="0" borderId="22" xfId="5" applyBorder="1"/>
    <xf numFmtId="0" fontId="79" fillId="0" borderId="15" xfId="5" applyFont="1" applyFill="1" applyBorder="1"/>
    <xf numFmtId="0" fontId="79" fillId="0" borderId="44" xfId="5" applyFont="1" applyFill="1" applyBorder="1"/>
    <xf numFmtId="0" fontId="1" fillId="0" borderId="0" xfId="5" applyFont="1" applyAlignment="1">
      <alignment horizontal="right"/>
    </xf>
    <xf numFmtId="0" fontId="72" fillId="0" borderId="0" xfId="5" applyFont="1" applyAlignment="1">
      <alignment horizontal="right"/>
    </xf>
    <xf numFmtId="0" fontId="6" fillId="0" borderId="25" xfId="5" applyFont="1" applyBorder="1" applyAlignment="1">
      <alignment horizontal="right"/>
    </xf>
    <xf numFmtId="0" fontId="6" fillId="0" borderId="0" xfId="5" applyFont="1" applyBorder="1" applyAlignment="1">
      <alignment horizontal="right"/>
    </xf>
    <xf numFmtId="0" fontId="6" fillId="0" borderId="26" xfId="5" applyFont="1" applyBorder="1" applyAlignment="1">
      <alignment horizontal="right"/>
    </xf>
    <xf numFmtId="0" fontId="6" fillId="0" borderId="27" xfId="5" applyFont="1" applyBorder="1" applyAlignment="1">
      <alignment horizontal="right"/>
    </xf>
    <xf numFmtId="0" fontId="6" fillId="0" borderId="28" xfId="5" applyFont="1" applyBorder="1" applyAlignment="1">
      <alignment horizontal="right"/>
    </xf>
    <xf numFmtId="0" fontId="6" fillId="0" borderId="29" xfId="5" applyFont="1" applyBorder="1" applyAlignment="1">
      <alignment horizontal="right"/>
    </xf>
    <xf numFmtId="0" fontId="6" fillId="0" borderId="30" xfId="5" applyFont="1" applyBorder="1" applyAlignment="1">
      <alignment horizontal="right"/>
    </xf>
    <xf numFmtId="0" fontId="6" fillId="2" borderId="0" xfId="5" applyFont="1" applyFill="1" applyAlignment="1">
      <alignment horizontal="right"/>
    </xf>
    <xf numFmtId="0" fontId="1" fillId="4" borderId="0" xfId="5" applyFont="1" applyFill="1" applyProtection="1">
      <protection locked="0"/>
    </xf>
    <xf numFmtId="0" fontId="1" fillId="0" borderId="4" xfId="5" applyBorder="1"/>
    <xf numFmtId="0" fontId="1" fillId="0" borderId="8" xfId="5" applyBorder="1"/>
    <xf numFmtId="0" fontId="20" fillId="0" borderId="0" xfId="5" applyFont="1" applyBorder="1"/>
    <xf numFmtId="0" fontId="20" fillId="0" borderId="22" xfId="5" applyFont="1" applyBorder="1"/>
    <xf numFmtId="0" fontId="20" fillId="0" borderId="0" xfId="5" applyFont="1"/>
    <xf numFmtId="165" fontId="1" fillId="0" borderId="25" xfId="5" applyNumberFormat="1" applyBorder="1"/>
    <xf numFmtId="164" fontId="1" fillId="0" borderId="0" xfId="5" applyNumberFormat="1" applyBorder="1"/>
    <xf numFmtId="164" fontId="1" fillId="0" borderId="26" xfId="5" applyNumberFormat="1" applyBorder="1"/>
    <xf numFmtId="164" fontId="1" fillId="0" borderId="27" xfId="5" applyNumberFormat="1" applyBorder="1"/>
    <xf numFmtId="166" fontId="1" fillId="0" borderId="0" xfId="5" applyNumberFormat="1"/>
    <xf numFmtId="171" fontId="1" fillId="0" borderId="25" xfId="5" applyNumberFormat="1" applyBorder="1"/>
    <xf numFmtId="170" fontId="1" fillId="0" borderId="0" xfId="5" applyNumberFormat="1" applyBorder="1"/>
    <xf numFmtId="0" fontId="20" fillId="0" borderId="4" xfId="5" applyFont="1" applyBorder="1"/>
    <xf numFmtId="0" fontId="20" fillId="0" borderId="8" xfId="5" applyFont="1" applyBorder="1"/>
    <xf numFmtId="0" fontId="20" fillId="0" borderId="7" xfId="5" applyFont="1" applyBorder="1"/>
    <xf numFmtId="0" fontId="20" fillId="0" borderId="15" xfId="5" applyFont="1" applyBorder="1"/>
    <xf numFmtId="0" fontId="20" fillId="0" borderId="44" xfId="5" applyFont="1" applyBorder="1"/>
    <xf numFmtId="0" fontId="1" fillId="0" borderId="31" xfId="5" applyBorder="1"/>
    <xf numFmtId="0" fontId="1" fillId="0" borderId="32" xfId="5" applyBorder="1"/>
    <xf numFmtId="0" fontId="1" fillId="0" borderId="33" xfId="5" applyBorder="1"/>
    <xf numFmtId="0" fontId="8" fillId="0" borderId="0" xfId="5" applyFont="1" applyAlignment="1">
      <alignment horizontal="right"/>
    </xf>
    <xf numFmtId="165" fontId="1" fillId="0" borderId="0" xfId="5" applyNumberFormat="1"/>
    <xf numFmtId="165" fontId="20" fillId="0" borderId="0" xfId="5" applyNumberFormat="1" applyFont="1" applyAlignment="1">
      <alignment horizontal="right"/>
    </xf>
    <xf numFmtId="0" fontId="20" fillId="0" borderId="0" xfId="5" applyFont="1" applyAlignment="1">
      <alignment horizontal="left"/>
    </xf>
    <xf numFmtId="169" fontId="20" fillId="0" borderId="0" xfId="5" applyNumberFormat="1" applyFont="1"/>
    <xf numFmtId="169" fontId="20" fillId="0" borderId="0" xfId="5" applyNumberFormat="1" applyFont="1" applyBorder="1"/>
    <xf numFmtId="164" fontId="6" fillId="0" borderId="0" xfId="5" applyNumberFormat="1" applyFont="1"/>
    <xf numFmtId="0" fontId="20" fillId="0" borderId="1" xfId="5" applyFont="1" applyBorder="1" applyAlignment="1">
      <alignment horizontal="left"/>
    </xf>
    <xf numFmtId="167" fontId="20" fillId="0" borderId="1" xfId="5" applyNumberFormat="1" applyFont="1" applyBorder="1"/>
    <xf numFmtId="167" fontId="20" fillId="0" borderId="0" xfId="5" applyNumberFormat="1" applyFont="1" applyBorder="1"/>
    <xf numFmtId="164" fontId="20" fillId="0" borderId="0" xfId="5" applyNumberFormat="1" applyFont="1"/>
    <xf numFmtId="0" fontId="1" fillId="4" borderId="0" xfId="5" applyFont="1" applyFill="1" applyAlignment="1" applyProtection="1">
      <alignment horizontal="center"/>
      <protection locked="0"/>
    </xf>
    <xf numFmtId="0" fontId="1" fillId="13" borderId="0" xfId="5" applyFill="1" applyAlignment="1">
      <alignment horizontal="right"/>
    </xf>
    <xf numFmtId="0" fontId="8" fillId="0" borderId="0" xfId="5" applyFont="1" applyFill="1" applyAlignment="1">
      <alignment horizontal="left"/>
    </xf>
    <xf numFmtId="0" fontId="1" fillId="13" borderId="0" xfId="5" applyFill="1"/>
    <xf numFmtId="0" fontId="1" fillId="0" borderId="0" xfId="5" applyFont="1" applyBorder="1" applyAlignment="1">
      <alignment horizontal="right"/>
    </xf>
    <xf numFmtId="0" fontId="20" fillId="0" borderId="1" xfId="5" applyFont="1" applyBorder="1"/>
    <xf numFmtId="172" fontId="1" fillId="0" borderId="0" xfId="5" applyNumberFormat="1"/>
    <xf numFmtId="0" fontId="6" fillId="0" borderId="0" xfId="5" applyFont="1" applyBorder="1" applyAlignment="1">
      <alignment horizontal="left"/>
    </xf>
    <xf numFmtId="0" fontId="83" fillId="0" borderId="0" xfId="5" applyFont="1" applyBorder="1"/>
    <xf numFmtId="170" fontId="20" fillId="0" borderId="0" xfId="5" applyNumberFormat="1" applyFont="1"/>
    <xf numFmtId="171" fontId="1" fillId="0" borderId="35" xfId="5" applyNumberFormat="1" applyBorder="1"/>
    <xf numFmtId="171" fontId="1" fillId="0" borderId="36" xfId="5" applyNumberFormat="1" applyBorder="1"/>
    <xf numFmtId="1" fontId="1" fillId="0" borderId="0" xfId="5" applyNumberFormat="1" applyFont="1"/>
    <xf numFmtId="171" fontId="1" fillId="0" borderId="3" xfId="5" applyNumberFormat="1" applyBorder="1"/>
    <xf numFmtId="171" fontId="1" fillId="0" borderId="38" xfId="5" applyNumberFormat="1" applyBorder="1"/>
    <xf numFmtId="171" fontId="1" fillId="0" borderId="3" xfId="5" applyNumberFormat="1" applyFont="1" applyBorder="1"/>
    <xf numFmtId="171" fontId="1" fillId="0" borderId="20" xfId="5" applyNumberFormat="1" applyFont="1" applyBorder="1"/>
    <xf numFmtId="171" fontId="1" fillId="0" borderId="20" xfId="5" applyNumberFormat="1" applyBorder="1"/>
    <xf numFmtId="171" fontId="1" fillId="0" borderId="40" xfId="5" applyNumberFormat="1" applyBorder="1"/>
    <xf numFmtId="171" fontId="1" fillId="0" borderId="0" xfId="5" applyNumberFormat="1" applyBorder="1"/>
    <xf numFmtId="0" fontId="46" fillId="12" borderId="1" xfId="0" applyFont="1" applyFill="1" applyBorder="1" applyAlignment="1" applyProtection="1">
      <alignment vertical="center"/>
    </xf>
    <xf numFmtId="0" fontId="61" fillId="0" borderId="0" xfId="4" applyFont="1" applyFill="1"/>
    <xf numFmtId="0" fontId="2" fillId="0" borderId="0" xfId="1" applyAlignment="1" applyProtection="1"/>
    <xf numFmtId="0" fontId="85" fillId="0" borderId="0" xfId="1" applyFont="1" applyAlignment="1" applyProtection="1"/>
    <xf numFmtId="0" fontId="1" fillId="11" borderId="0" xfId="4" applyFill="1"/>
    <xf numFmtId="0" fontId="48" fillId="11" borderId="13" xfId="4" applyFont="1" applyFill="1" applyBorder="1" applyAlignment="1">
      <alignment vertical="center"/>
    </xf>
    <xf numFmtId="0" fontId="2" fillId="0" borderId="0" xfId="1" applyFill="1" applyAlignment="1" applyProtection="1">
      <alignment horizontal="left"/>
    </xf>
    <xf numFmtId="0" fontId="1" fillId="0" borderId="0" xfId="4" applyAlignment="1">
      <alignment horizontal="left"/>
    </xf>
    <xf numFmtId="0" fontId="1" fillId="0" borderId="13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4" applyAlignment="1">
      <alignment horizontal="right"/>
    </xf>
    <xf numFmtId="0" fontId="0" fillId="0" borderId="22" xfId="0" applyBorder="1" applyProtection="1"/>
    <xf numFmtId="0" fontId="1" fillId="6" borderId="16" xfId="0" applyFont="1" applyFill="1" applyBorder="1" applyProtection="1">
      <protection locked="0"/>
    </xf>
    <xf numFmtId="164" fontId="13" fillId="0" borderId="13" xfId="0" applyNumberFormat="1" applyFont="1" applyFill="1" applyBorder="1" applyProtection="1"/>
    <xf numFmtId="0" fontId="1" fillId="0" borderId="15" xfId="0" applyFont="1" applyBorder="1" applyAlignment="1">
      <alignment horizontal="right"/>
    </xf>
    <xf numFmtId="0" fontId="3" fillId="0" borderId="0" xfId="5" applyFont="1" applyAlignment="1">
      <alignment horizontal="left"/>
    </xf>
    <xf numFmtId="0" fontId="46" fillId="12" borderId="0" xfId="5" applyFont="1" applyFill="1"/>
    <xf numFmtId="0" fontId="45" fillId="12" borderId="0" xfId="5" applyFont="1" applyFill="1" applyAlignment="1">
      <alignment horizontal="left"/>
    </xf>
    <xf numFmtId="0" fontId="66" fillId="12" borderId="0" xfId="5" applyFont="1" applyFill="1" applyAlignment="1">
      <alignment horizontal="left"/>
    </xf>
    <xf numFmtId="0" fontId="88" fillId="0" borderId="0" xfId="5" applyFont="1"/>
    <xf numFmtId="0" fontId="89" fillId="0" borderId="0" xfId="5" applyFont="1"/>
    <xf numFmtId="0" fontId="57" fillId="11" borderId="13" xfId="4" applyFont="1" applyFill="1" applyBorder="1" applyAlignment="1">
      <alignment horizontal="center" vertical="center" wrapText="1"/>
    </xf>
    <xf numFmtId="0" fontId="57" fillId="11" borderId="10" xfId="4" applyFont="1" applyFill="1" applyBorder="1" applyAlignment="1">
      <alignment horizontal="center" vertical="center" wrapText="1"/>
    </xf>
    <xf numFmtId="0" fontId="53" fillId="11" borderId="0" xfId="4" applyFont="1" applyFill="1" applyBorder="1" applyAlignment="1">
      <alignment horizontal="left" wrapText="1"/>
    </xf>
    <xf numFmtId="0" fontId="54" fillId="11" borderId="0" xfId="4" applyFont="1" applyFill="1" applyBorder="1" applyAlignment="1">
      <alignment horizontal="left"/>
    </xf>
    <xf numFmtId="0" fontId="62" fillId="11" borderId="0" xfId="0" applyFont="1" applyFill="1" applyAlignment="1">
      <alignment horizontal="left" vertical="center" wrapText="1"/>
    </xf>
    <xf numFmtId="0" fontId="62" fillId="11" borderId="22" xfId="0" applyFont="1" applyFill="1" applyBorder="1" applyAlignment="1">
      <alignment horizontal="left" vertical="center" wrapText="1"/>
    </xf>
    <xf numFmtId="0" fontId="62" fillId="11" borderId="4" xfId="0" applyFont="1" applyFill="1" applyBorder="1" applyAlignment="1">
      <alignment horizontal="left" vertical="center" wrapText="1"/>
    </xf>
    <xf numFmtId="0" fontId="62" fillId="11" borderId="8" xfId="0" applyFont="1" applyFill="1" applyBorder="1" applyAlignment="1">
      <alignment horizontal="left" vertical="center" wrapText="1"/>
    </xf>
    <xf numFmtId="0" fontId="50" fillId="0" borderId="0" xfId="4" applyNumberFormat="1" applyFont="1" applyFill="1" applyAlignment="1">
      <alignment horizontal="left"/>
    </xf>
    <xf numFmtId="0" fontId="71" fillId="9" borderId="0" xfId="5" applyFont="1" applyFill="1" applyAlignment="1" applyProtection="1">
      <alignment horizontal="center"/>
    </xf>
    <xf numFmtId="0" fontId="6" fillId="0" borderId="0" xfId="5" applyFont="1" applyAlignment="1" applyProtection="1">
      <alignment horizontal="right" wrapText="1"/>
      <protection locked="0"/>
    </xf>
    <xf numFmtId="0" fontId="3" fillId="0" borderId="0" xfId="5" applyFont="1" applyAlignment="1">
      <alignment horizontal="left"/>
    </xf>
    <xf numFmtId="0" fontId="74" fillId="0" borderId="0" xfId="5" applyFont="1" applyAlignment="1">
      <alignment horizontal="right"/>
    </xf>
    <xf numFmtId="0" fontId="6" fillId="0" borderId="34" xfId="5" applyFont="1" applyBorder="1" applyAlignment="1">
      <alignment horizontal="center" vertical="center" wrapText="1"/>
    </xf>
    <xf numFmtId="0" fontId="6" fillId="0" borderId="37" xfId="5" applyFont="1" applyBorder="1" applyAlignment="1">
      <alignment horizontal="center" vertical="center"/>
    </xf>
    <xf numFmtId="0" fontId="6" fillId="0" borderId="39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35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2" fillId="3" borderId="0" xfId="1" applyFill="1" applyBorder="1" applyAlignment="1" applyProtection="1">
      <alignment horizontal="left" vertical="center"/>
    </xf>
    <xf numFmtId="0" fontId="2" fillId="0" borderId="0" xfId="1" applyBorder="1" applyAlignment="1" applyProtection="1">
      <alignment horizontal="left"/>
    </xf>
    <xf numFmtId="0" fontId="6" fillId="0" borderId="41" xfId="5" applyFont="1" applyBorder="1" applyAlignment="1">
      <alignment horizontal="center" vertical="center" wrapText="1"/>
    </xf>
    <xf numFmtId="0" fontId="6" fillId="0" borderId="42" xfId="5" applyFont="1" applyBorder="1" applyAlignment="1">
      <alignment horizontal="center" vertical="center"/>
    </xf>
    <xf numFmtId="0" fontId="6" fillId="0" borderId="43" xfId="5" applyFont="1" applyBorder="1" applyAlignment="1">
      <alignment horizontal="center" vertical="center" wrapText="1"/>
    </xf>
    <xf numFmtId="0" fontId="6" fillId="0" borderId="42" xfId="5" applyFont="1" applyBorder="1" applyAlignment="1">
      <alignment horizontal="center" vertical="center" wrapText="1"/>
    </xf>
    <xf numFmtId="0" fontId="6" fillId="0" borderId="35" xfId="5" applyFont="1" applyBorder="1" applyAlignment="1">
      <alignment horizontal="center" wrapText="1"/>
    </xf>
    <xf numFmtId="0" fontId="6" fillId="0" borderId="20" xfId="5" applyFont="1" applyBorder="1" applyAlignment="1">
      <alignment horizontal="center"/>
    </xf>
    <xf numFmtId="0" fontId="6" fillId="0" borderId="14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right" wrapText="1"/>
    </xf>
    <xf numFmtId="0" fontId="1" fillId="6" borderId="17" xfId="0" applyFont="1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164" fontId="13" fillId="0" borderId="0" xfId="0" applyNumberFormat="1" applyFont="1" applyBorder="1" applyAlignment="1" applyProtection="1">
      <alignment horizontal="right"/>
    </xf>
    <xf numFmtId="2" fontId="13" fillId="0" borderId="0" xfId="0" applyNumberFormat="1" applyFont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24" fillId="0" borderId="3" xfId="0" applyFont="1" applyBorder="1" applyAlignment="1">
      <alignment horizontal="right" wrapText="1"/>
    </xf>
    <xf numFmtId="0" fontId="6" fillId="0" borderId="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14" fontId="38" fillId="10" borderId="0" xfId="0" applyNumberFormat="1" applyFont="1" applyFill="1" applyAlignment="1" applyProtection="1">
      <alignment horizontal="center"/>
    </xf>
    <xf numFmtId="14" fontId="40" fillId="7" borderId="0" xfId="0" applyNumberFormat="1" applyFont="1" applyFill="1" applyAlignment="1" applyProtection="1">
      <alignment horizontal="center"/>
    </xf>
    <xf numFmtId="0" fontId="40" fillId="7" borderId="0" xfId="0" applyFont="1" applyFill="1" applyAlignment="1" applyProtection="1">
      <alignment horizontal="center"/>
    </xf>
    <xf numFmtId="0" fontId="40" fillId="10" borderId="0" xfId="0" applyFont="1" applyFill="1" applyAlignment="1" applyProtection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 wrapText="1"/>
    </xf>
    <xf numFmtId="0" fontId="2" fillId="3" borderId="0" xfId="1" applyFill="1" applyAlignment="1" applyProtection="1">
      <alignment horizontal="left"/>
    </xf>
    <xf numFmtId="0" fontId="62" fillId="0" borderId="0" xfId="0" applyFont="1" applyAlignment="1">
      <alignment horizontal="left" vertical="top" wrapText="1"/>
    </xf>
    <xf numFmtId="0" fontId="62" fillId="0" borderId="4" xfId="0" applyFont="1" applyBorder="1" applyAlignment="1">
      <alignment horizontal="left" vertical="top" wrapText="1"/>
    </xf>
    <xf numFmtId="0" fontId="6" fillId="0" borderId="0" xfId="5" applyFont="1" applyAlignment="1">
      <alignment horizontal="right" wrapText="1"/>
    </xf>
  </cellXfs>
  <cellStyles count="6">
    <cellStyle name="Hipervínculo" xfId="1" builtinId="8"/>
    <cellStyle name="Hipervínculo 2" xfId="3"/>
    <cellStyle name="Normal" xfId="0" builtinId="0"/>
    <cellStyle name="Normal 2" xfId="4"/>
    <cellStyle name="Normal 4" xfId="5"/>
    <cellStyle name="Porcentaje" xfId="2" builtinId="5"/>
  </cellStyles>
  <dxfs count="29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1.png"/><Relationship Id="rId1" Type="http://schemas.openxmlformats.org/officeDocument/2006/relationships/hyperlink" Target="#CC!A1"/><Relationship Id="rId6" Type="http://schemas.openxmlformats.org/officeDocument/2006/relationships/image" Target="../media/image2.png"/><Relationship Id="rId5" Type="http://schemas.openxmlformats.org/officeDocument/2006/relationships/hyperlink" Target="https://www.ugr.es/~bioest/software/delta/cmd.php?seccion=home" TargetMode="External"/><Relationship Id="rId4" Type="http://schemas.openxmlformats.org/officeDocument/2006/relationships/hyperlink" Target="https://creativecommons.org/licenses/by-nc-nd/4.0/?ref=chooser-v1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gr.es/~bioest/software/delta/Delta.exe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g"/><Relationship Id="rId2" Type="http://schemas.openxmlformats.org/officeDocument/2006/relationships/image" Target="../media/image2.png"/><Relationship Id="rId1" Type="http://schemas.openxmlformats.org/officeDocument/2006/relationships/hyperlink" Target="https://www.ugr.es/~bioest/software/delta/cmd.php?seccion=home" TargetMode="External"/><Relationship Id="rId6" Type="http://schemas.openxmlformats.org/officeDocument/2006/relationships/hyperlink" Target="https://cran.r-project.org/package=DeltaMAN" TargetMode="External"/><Relationship Id="rId5" Type="http://schemas.openxmlformats.org/officeDocument/2006/relationships/image" Target="../media/image4.jpeg"/><Relationship Id="rId4" Type="http://schemas.openxmlformats.org/officeDocument/2006/relationships/hyperlink" Target="https://www.ugr.es/~bioest/software/delta/app/delta.php" TargetMode="External"/><Relationship Id="rId9" Type="http://schemas.openxmlformats.org/officeDocument/2006/relationships/image" Target="../media/image6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7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hyperlink" Target="https://creativecommons.org/licenses/by-nc-nd/4.0/?ref=chooser-v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104896</xdr:colOff>
      <xdr:row>2</xdr:row>
      <xdr:rowOff>53603</xdr:rowOff>
    </xdr:from>
    <xdr:to>
      <xdr:col>14</xdr:col>
      <xdr:colOff>142875</xdr:colOff>
      <xdr:row>3</xdr:row>
      <xdr:rowOff>114300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546" y="644153"/>
          <a:ext cx="914279" cy="346447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26056</xdr:colOff>
      <xdr:row>4</xdr:row>
      <xdr:rowOff>19010</xdr:rowOff>
    </xdr:from>
    <xdr:to>
      <xdr:col>13</xdr:col>
      <xdr:colOff>183494</xdr:colOff>
      <xdr:row>5</xdr:row>
      <xdr:rowOff>38139</xdr:rowOff>
    </xdr:to>
    <xdr:sp macro="" textlink="">
      <xdr:nvSpPr>
        <xdr:cNvPr id="3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8093731" y="1038185"/>
          <a:ext cx="157438" cy="21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57150</xdr:rowOff>
    </xdr:to>
    <xdr:sp macro="" textlink="">
      <xdr:nvSpPr>
        <xdr:cNvPr id="4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8267700" y="1019175"/>
          <a:ext cx="1905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57150</xdr:rowOff>
    </xdr:to>
    <xdr:sp macro="" textlink="">
      <xdr:nvSpPr>
        <xdr:cNvPr id="5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467725" y="1019175"/>
          <a:ext cx="1905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600075</xdr:colOff>
      <xdr:row>4</xdr:row>
      <xdr:rowOff>0</xdr:rowOff>
    </xdr:from>
    <xdr:to>
      <xdr:col>13</xdr:col>
      <xdr:colOff>190500</xdr:colOff>
      <xdr:row>5</xdr:row>
      <xdr:rowOff>57150</xdr:rowOff>
    </xdr:to>
    <xdr:sp macro="" textlink="">
      <xdr:nvSpPr>
        <xdr:cNvPr id="6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067675" y="1019175"/>
          <a:ext cx="1905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5</xdr:row>
      <xdr:rowOff>28575</xdr:rowOff>
    </xdr:to>
    <xdr:sp macro="" textlink="">
      <xdr:nvSpPr>
        <xdr:cNvPr id="7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067675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28575</xdr:rowOff>
    </xdr:to>
    <xdr:sp macro="" textlink="">
      <xdr:nvSpPr>
        <xdr:cNvPr id="8" name="AutoShape 6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267700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28575</xdr:rowOff>
    </xdr:to>
    <xdr:sp macro="" textlink="">
      <xdr:nvSpPr>
        <xdr:cNvPr id="9" name="AutoShape 7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467725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5</xdr:row>
      <xdr:rowOff>28575</xdr:rowOff>
    </xdr:to>
    <xdr:sp macro="" textlink="">
      <xdr:nvSpPr>
        <xdr:cNvPr id="10" name="AutoShape 8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667750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5</xdr:row>
      <xdr:rowOff>28575</xdr:rowOff>
    </xdr:to>
    <xdr:sp macro="" textlink="">
      <xdr:nvSpPr>
        <xdr:cNvPr id="11" name="AutoShape 9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067675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28575</xdr:rowOff>
    </xdr:to>
    <xdr:sp macro="" textlink="">
      <xdr:nvSpPr>
        <xdr:cNvPr id="12" name="AutoShape 10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267700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28575</xdr:rowOff>
    </xdr:to>
    <xdr:sp macro="" textlink="">
      <xdr:nvSpPr>
        <xdr:cNvPr id="13" name="AutoShape 11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467725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5</xdr:row>
      <xdr:rowOff>28575</xdr:rowOff>
    </xdr:to>
    <xdr:sp macro="" textlink="">
      <xdr:nvSpPr>
        <xdr:cNvPr id="14" name="AutoShape 12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667750" y="1019175"/>
          <a:ext cx="1905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190500</xdr:rowOff>
    </xdr:to>
    <xdr:sp macro="" textlink="">
      <xdr:nvSpPr>
        <xdr:cNvPr id="8194" name="AutoShape 2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391400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4</xdr:row>
      <xdr:rowOff>190500</xdr:rowOff>
    </xdr:to>
    <xdr:sp macro="" textlink="">
      <xdr:nvSpPr>
        <xdr:cNvPr id="8195" name="AutoShape 3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591425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4</xdr:row>
      <xdr:rowOff>190500</xdr:rowOff>
    </xdr:to>
    <xdr:sp macro="" textlink="">
      <xdr:nvSpPr>
        <xdr:cNvPr id="8196" name="AutoShape 4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791450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4</xdr:row>
      <xdr:rowOff>190500</xdr:rowOff>
    </xdr:to>
    <xdr:sp macro="" textlink="">
      <xdr:nvSpPr>
        <xdr:cNvPr id="8197" name="AutoShape 5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991475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13</xdr:row>
      <xdr:rowOff>104775</xdr:rowOff>
    </xdr:from>
    <xdr:to>
      <xdr:col>1</xdr:col>
      <xdr:colOff>524342</xdr:colOff>
      <xdr:row>15</xdr:row>
      <xdr:rowOff>6897</xdr:rowOff>
    </xdr:to>
    <xdr:pic>
      <xdr:nvPicPr>
        <xdr:cNvPr id="22" name="Imagen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3D463E4-F5AA-89DE-8063-58D171FC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8150" y="2705100"/>
          <a:ext cx="229067" cy="225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3</xdr:row>
      <xdr:rowOff>28576</xdr:rowOff>
    </xdr:from>
    <xdr:to>
      <xdr:col>15</xdr:col>
      <xdr:colOff>400050</xdr:colOff>
      <xdr:row>14</xdr:row>
      <xdr:rowOff>95251</xdr:rowOff>
    </xdr:to>
    <xdr:sp macro="" textlink="">
      <xdr:nvSpPr>
        <xdr:cNvPr id="2" name="Rectángulo: esquinas redondeadas 16">
          <a:extLst>
            <a:ext uri="{FF2B5EF4-FFF2-40B4-BE49-F238E27FC236}">
              <a16:creationId xmlns:a16="http://schemas.microsoft.com/office/drawing/2014/main" xmlns="" id="{A15F9BA2-6221-1BE5-5D98-52DCDFAC7F1A}"/>
            </a:ext>
          </a:extLst>
        </xdr:cNvPr>
        <xdr:cNvSpPr/>
      </xdr:nvSpPr>
      <xdr:spPr>
        <a:xfrm>
          <a:off x="8039100" y="676276"/>
          <a:ext cx="2495550" cy="1885950"/>
        </a:xfrm>
        <a:prstGeom prst="roundRect">
          <a:avLst>
            <a:gd name="adj" fmla="val 12098"/>
          </a:avLst>
        </a:prstGeom>
        <a:noFill/>
        <a:ln w="12700">
          <a:solidFill>
            <a:schemeClr val="tx2">
              <a:lumMod val="50000"/>
              <a:alpha val="42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</xdr:col>
      <xdr:colOff>47626</xdr:colOff>
      <xdr:row>46</xdr:row>
      <xdr:rowOff>19050</xdr:rowOff>
    </xdr:from>
    <xdr:to>
      <xdr:col>2</xdr:col>
      <xdr:colOff>373248</xdr:colOff>
      <xdr:row>48</xdr:row>
      <xdr:rowOff>16422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3D463E4-F5AA-89DE-8063-58D171FC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1" y="7029450"/>
          <a:ext cx="325622" cy="321222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3</xdr:row>
      <xdr:rowOff>133351</xdr:rowOff>
    </xdr:from>
    <xdr:to>
      <xdr:col>13</xdr:col>
      <xdr:colOff>28575</xdr:colOff>
      <xdr:row>5</xdr:row>
      <xdr:rowOff>133351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0BF0FDB-6F9F-A282-C4FC-F45B035AA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781051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14</xdr:col>
      <xdr:colOff>257175</xdr:colOff>
      <xdr:row>5</xdr:row>
      <xdr:rowOff>95250</xdr:rowOff>
    </xdr:from>
    <xdr:to>
      <xdr:col>14</xdr:col>
      <xdr:colOff>666750</xdr:colOff>
      <xdr:row>8</xdr:row>
      <xdr:rowOff>0</xdr:rowOff>
    </xdr:to>
    <xdr:pic>
      <xdr:nvPicPr>
        <xdr:cNvPr id="6" name="Imagen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7E6715A-5E5F-9F71-480E-1A7F0E84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7632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13</xdr:col>
      <xdr:colOff>166188</xdr:colOff>
      <xdr:row>10</xdr:row>
      <xdr:rowOff>19050</xdr:rowOff>
    </xdr:from>
    <xdr:to>
      <xdr:col>13</xdr:col>
      <xdr:colOff>628650</xdr:colOff>
      <xdr:row>12</xdr:row>
      <xdr:rowOff>85724</xdr:rowOff>
    </xdr:to>
    <xdr:pic>
      <xdr:nvPicPr>
        <xdr:cNvPr id="7" name="Imag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89294B58-8F9C-0621-9CDA-6124362B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488" y="1838325"/>
          <a:ext cx="462462" cy="390524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5</xdr:row>
      <xdr:rowOff>101963</xdr:rowOff>
    </xdr:from>
    <xdr:to>
      <xdr:col>13</xdr:col>
      <xdr:colOff>590550</xdr:colOff>
      <xdr:row>7</xdr:row>
      <xdr:rowOff>123825</xdr:rowOff>
    </xdr:to>
    <xdr:pic>
      <xdr:nvPicPr>
        <xdr:cNvPr id="8" name="Imagen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57863B2D-F6BE-C84F-E447-78B09A7D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083038"/>
          <a:ext cx="371475" cy="36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57150</xdr:rowOff>
    </xdr:from>
    <xdr:to>
      <xdr:col>4</xdr:col>
      <xdr:colOff>161813</xdr:colOff>
      <xdr:row>3</xdr:row>
      <xdr:rowOff>57110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19075"/>
          <a:ext cx="895238" cy="32381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3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4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5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6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28575</xdr:rowOff>
    </xdr:to>
    <xdr:sp macro="" textlink="">
      <xdr:nvSpPr>
        <xdr:cNvPr id="7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28575</xdr:rowOff>
    </xdr:to>
    <xdr:sp macro="" textlink="">
      <xdr:nvSpPr>
        <xdr:cNvPr id="8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9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0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11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2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57150</xdr:rowOff>
    </xdr:to>
    <xdr:sp macro="" textlink="">
      <xdr:nvSpPr>
        <xdr:cNvPr id="13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57150</xdr:rowOff>
    </xdr:to>
    <xdr:sp macro="" textlink="">
      <xdr:nvSpPr>
        <xdr:cNvPr id="14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15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6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17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8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57150</xdr:rowOff>
    </xdr:to>
    <xdr:sp macro="" textlink="">
      <xdr:nvSpPr>
        <xdr:cNvPr id="19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57150</xdr:rowOff>
    </xdr:to>
    <xdr:sp macro="" textlink="">
      <xdr:nvSpPr>
        <xdr:cNvPr id="20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26056</xdr:colOff>
      <xdr:row>5</xdr:row>
      <xdr:rowOff>19010</xdr:rowOff>
    </xdr:from>
    <xdr:to>
      <xdr:col>3</xdr:col>
      <xdr:colOff>183494</xdr:colOff>
      <xdr:row>6</xdr:row>
      <xdr:rowOff>38139</xdr:rowOff>
    </xdr:to>
    <xdr:sp macro="" textlink="">
      <xdr:nvSpPr>
        <xdr:cNvPr id="21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73856" y="828635"/>
          <a:ext cx="157438" cy="181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22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57150</xdr:rowOff>
    </xdr:to>
    <xdr:sp macro="" textlink="">
      <xdr:nvSpPr>
        <xdr:cNvPr id="23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600075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24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25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26" name="AutoShape 6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28575</xdr:rowOff>
    </xdr:to>
    <xdr:sp macro="" textlink="">
      <xdr:nvSpPr>
        <xdr:cNvPr id="27" name="AutoShape 7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28575</xdr:rowOff>
    </xdr:to>
    <xdr:sp macro="" textlink="">
      <xdr:nvSpPr>
        <xdr:cNvPr id="28" name="AutoShape 8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29" name="AutoShape 9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30" name="AutoShape 10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28575</xdr:rowOff>
    </xdr:to>
    <xdr:sp macro="" textlink="">
      <xdr:nvSpPr>
        <xdr:cNvPr id="31" name="AutoShape 11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28575</xdr:rowOff>
    </xdr:to>
    <xdr:sp macro="" textlink="">
      <xdr:nvSpPr>
        <xdr:cNvPr id="32" name="AutoShape 12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5</xdr:row>
      <xdr:rowOff>19050</xdr:rowOff>
    </xdr:to>
    <xdr:sp macro="" textlink="">
      <xdr:nvSpPr>
        <xdr:cNvPr id="9217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4</xdr:row>
      <xdr:rowOff>0</xdr:rowOff>
    </xdr:from>
    <xdr:to>
      <xdr:col>3</xdr:col>
      <xdr:colOff>390525</xdr:colOff>
      <xdr:row>5</xdr:row>
      <xdr:rowOff>19050</xdr:rowOff>
    </xdr:to>
    <xdr:sp macro="" textlink="">
      <xdr:nvSpPr>
        <xdr:cNvPr id="9218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4</xdr:row>
      <xdr:rowOff>0</xdr:rowOff>
    </xdr:from>
    <xdr:to>
      <xdr:col>3</xdr:col>
      <xdr:colOff>590550</xdr:colOff>
      <xdr:row>5</xdr:row>
      <xdr:rowOff>19050</xdr:rowOff>
    </xdr:to>
    <xdr:sp macro="" textlink="">
      <xdr:nvSpPr>
        <xdr:cNvPr id="9219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4</xdr:row>
      <xdr:rowOff>0</xdr:rowOff>
    </xdr:from>
    <xdr:to>
      <xdr:col>4</xdr:col>
      <xdr:colOff>28575</xdr:colOff>
      <xdr:row>5</xdr:row>
      <xdr:rowOff>19050</xdr:rowOff>
    </xdr:to>
    <xdr:sp macro="" textlink="">
      <xdr:nvSpPr>
        <xdr:cNvPr id="9220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6</xdr:row>
      <xdr:rowOff>161925</xdr:rowOff>
    </xdr:from>
    <xdr:to>
      <xdr:col>7</xdr:col>
      <xdr:colOff>752475</xdr:colOff>
      <xdr:row>14</xdr:row>
      <xdr:rowOff>38100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5057775" y="1295400"/>
          <a:ext cx="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P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ller\T-Programaci&#243;n\Excel\Calculo%20Estad&#237;stico\Calcul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ersiones_M/T2x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\Documents\Laboratorio\Taller%20(NAS)\T-Programaci&#243;n\Excel\Calculo%20Estad&#237;stico\Calculos%20en%20Excel%20_M\+%20(SIM)%20Medidas%20repetidas%20(R7G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Laboratorio\Taller%20(NAS)\T-Programaci&#243;n\Excel\Calculo%20Estad&#237;stico\Calculos%20en%20Excel%20_M\+%20Inferencia%201%20proporcion_20181117_por_lo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ersiones_M/Test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Calcu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ab/T-Programaci&#243;n/Excel/Calculo%20Estad&#237;stico/Calculos%20en%20Excel%20_M/+%20Inferencia%201%20proporcion_201906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ab/T-Programaci&#243;n/Excel/Calculo%20Estad&#237;stico/Calculos%20en%20Excel%20_M/+%20Inferencia%201%20media%20VANormal_20161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Simulación"/>
      <sheetName val="Interpolación"/>
      <sheetName val="Tabla"/>
      <sheetName val="CC"/>
      <sheetName val="!I"/>
    </sheetNames>
    <sheetDataSet>
      <sheetData sheetId="0"/>
      <sheetData sheetId="1">
        <row r="4">
          <cell r="F4">
            <v>1</v>
          </cell>
        </row>
      </sheetData>
      <sheetData sheetId="2">
        <row r="5">
          <cell r="E5">
            <v>1</v>
          </cell>
        </row>
        <row r="15">
          <cell r="F15">
            <v>0</v>
          </cell>
          <cell r="G15">
            <v>0</v>
          </cell>
          <cell r="N15">
            <v>-4.8215783350918487E-2</v>
          </cell>
          <cell r="P15">
            <v>0</v>
          </cell>
          <cell r="U15">
            <v>7</v>
          </cell>
        </row>
        <row r="16">
          <cell r="F16">
            <v>9.99</v>
          </cell>
          <cell r="G16">
            <v>7.5</v>
          </cell>
          <cell r="N16">
            <v>0.86313470162086403</v>
          </cell>
          <cell r="P16">
            <v>0.98490814922329728</v>
          </cell>
          <cell r="U16">
            <v>8</v>
          </cell>
        </row>
        <row r="17">
          <cell r="F17">
            <v>19.98</v>
          </cell>
          <cell r="G17">
            <v>10</v>
          </cell>
          <cell r="N17">
            <v>0.21708065080779113</v>
          </cell>
          <cell r="P17">
            <v>-2.2633730989358808E-2</v>
          </cell>
          <cell r="U17">
            <v>3</v>
          </cell>
        </row>
        <row r="18">
          <cell r="F18">
            <v>30</v>
          </cell>
          <cell r="G18">
            <v>7</v>
          </cell>
          <cell r="N18">
            <v>-3.1999569077736587E-2</v>
          </cell>
          <cell r="P18">
            <v>-8.0625429121333704E-5</v>
          </cell>
        </row>
        <row r="19">
          <cell r="F19">
            <v>12</v>
          </cell>
        </row>
        <row r="32">
          <cell r="F32">
            <v>0</v>
          </cell>
          <cell r="G32">
            <v>0</v>
          </cell>
          <cell r="N32">
            <v>0.63555555555555554</v>
          </cell>
          <cell r="P32">
            <v>0</v>
          </cell>
        </row>
        <row r="33">
          <cell r="F33">
            <v>15</v>
          </cell>
          <cell r="G33">
            <v>30</v>
          </cell>
          <cell r="N33">
            <v>0.4622222222222222</v>
          </cell>
          <cell r="P33">
            <v>3.7666666666666666</v>
          </cell>
        </row>
        <row r="34">
          <cell r="F34">
            <v>30</v>
          </cell>
          <cell r="G34">
            <v>7</v>
          </cell>
          <cell r="N34">
            <v>-9.7777777777777783E-2</v>
          </cell>
          <cell r="P34">
            <v>-0.11777777777777777</v>
          </cell>
        </row>
        <row r="49">
          <cell r="M49">
            <v>0</v>
          </cell>
        </row>
        <row r="50">
          <cell r="M50">
            <v>0.23333333333333334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orrador"/>
      <sheetName val="Descriptiva"/>
      <sheetName val="Interpolación"/>
      <sheetName val="IC-medias"/>
      <sheetName val="IC- 1 proporción"/>
      <sheetName val="IC-Poisson"/>
      <sheetName val="Test 1 proporción"/>
      <sheetName val="Test homg. 2 Poisson"/>
      <sheetName val="2 proporciones indeps"/>
      <sheetName val="Tabla 2x2"/>
      <sheetName val="Tabla 2x2 (2)"/>
      <sheetName val="tendencia proporciones"/>
      <sheetName val="tendencia proporciones (2)"/>
      <sheetName val="McNemar"/>
      <sheetName val="Acuerdo 2x2 asintotico"/>
      <sheetName val="Test diagnostico binario"/>
      <sheetName val="Equivalencia de proporciones"/>
      <sheetName val="Test 1 media (con frecs)"/>
      <sheetName val="Test Student-Welch"/>
      <sheetName val="Test Student apareadas"/>
      <sheetName val="Regresión"/>
      <sheetName val="Correlacion y tam muestra"/>
      <sheetName val="Simula muestras apareadas"/>
      <sheetName val="Test Wilcoxon m. apareadas"/>
      <sheetName val="D'Agostino"/>
      <sheetName val="Simula Caso unico"/>
      <sheetName val="Simula normal"/>
      <sheetName val="Simula Poisson"/>
      <sheetName val="Simula ANOVA1"/>
      <sheetName val="Datos ANOVA1"/>
      <sheetName val="Hoja1"/>
      <sheetName val="D'Agostino (bk-con macro)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535</v>
          </cell>
        </row>
        <row r="9">
          <cell r="C9">
            <v>327</v>
          </cell>
        </row>
        <row r="11">
          <cell r="C11">
            <v>1.959963984540054</v>
          </cell>
        </row>
        <row r="15">
          <cell r="C15">
            <v>0.61121495327102804</v>
          </cell>
        </row>
        <row r="16">
          <cell r="C16">
            <v>0.38878504672897196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>
            <v>148</v>
          </cell>
          <cell r="D5">
            <v>77</v>
          </cell>
          <cell r="E5">
            <v>225</v>
          </cell>
        </row>
        <row r="6">
          <cell r="C6">
            <v>115</v>
          </cell>
          <cell r="D6">
            <v>52</v>
          </cell>
          <cell r="E6">
            <v>167</v>
          </cell>
        </row>
        <row r="7">
          <cell r="C7">
            <v>263</v>
          </cell>
          <cell r="D7">
            <v>129</v>
          </cell>
        </row>
        <row r="19">
          <cell r="D19">
            <v>0.1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Test X2"/>
      <sheetName val="Test McNemar"/>
      <sheetName val="Acuerdo nominal (2x2)"/>
      <sheetName val="Prevalencia"/>
      <sheetName val="Test aproximados"/>
      <sheetName val="MH01 (2)"/>
      <sheetName val="CC"/>
      <sheetName val="!"/>
      <sheetName val="Report"/>
      <sheetName val="Fisher"/>
      <sheetName val="MH01"/>
      <sheetName val="MH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O1" t="str">
            <v/>
          </cell>
        </row>
      </sheetData>
      <sheetData sheetId="12">
        <row r="9">
          <cell r="E9">
            <v>95</v>
          </cell>
        </row>
        <row r="13">
          <cell r="E13">
            <v>1.9599639845400536</v>
          </cell>
        </row>
        <row r="18">
          <cell r="E18">
            <v>0.44186046511627908</v>
          </cell>
        </row>
        <row r="19">
          <cell r="E19">
            <v>0.55813953488372092</v>
          </cell>
        </row>
        <row r="50">
          <cell r="E50">
            <v>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N=1000x7 de Mathematica"/>
      <sheetName val="Base de datos"/>
      <sheetName val="Modelo"/>
      <sheetName val="Interpolación"/>
      <sheetName val="SPSS outpu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1_Proporcion"/>
      <sheetName val="MH0l"/>
      <sheetName val="Tabla ejercicios"/>
      <sheetName val="Banco de enunciados"/>
      <sheetName val="Datos"/>
      <sheetName val="Referencias"/>
    </sheetNames>
    <sheetDataSet>
      <sheetData sheetId="0">
        <row r="26">
          <cell r="G26" t="str">
            <v>d</v>
          </cell>
        </row>
      </sheetData>
      <sheetData sheetId="1">
        <row r="8">
          <cell r="E8">
            <v>1941415</v>
          </cell>
        </row>
        <row r="9">
          <cell r="E9">
            <v>18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1 muestra"/>
      <sheetName val="2 muestras independientes"/>
      <sheetName val="RMI"/>
      <sheetName val="!0"/>
      <sheetName val="2 muestras relacionadas"/>
      <sheetName val="CC"/>
      <sheetName val="MH0ll"/>
      <sheetName val="RMA"/>
      <sheetName val="!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K2" t="str">
            <v>±</v>
          </cell>
        </row>
      </sheetData>
      <sheetData sheetId="8">
        <row r="30">
          <cell r="C30" t="str">
            <v>±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orrador"/>
      <sheetName val="Descriptiva"/>
      <sheetName val="Interpolación"/>
      <sheetName val="IC-medias"/>
      <sheetName val="IC- 1 proporción"/>
      <sheetName val="IC-Poisson"/>
      <sheetName val="Test 1 proporción"/>
      <sheetName val="Test homg. 2 Poisson"/>
      <sheetName val="2 proporciones indeps"/>
      <sheetName val="Tabla 2x2"/>
      <sheetName val="Tabla 2x2 (2)"/>
      <sheetName val="tendencia proporciones"/>
      <sheetName val="tendencia proporciones (2)"/>
      <sheetName val="McNemar"/>
      <sheetName val="Acuerdo 2x2 asintotico"/>
      <sheetName val="Test diagnostico binario"/>
      <sheetName val="Equivalencia de proporciones"/>
      <sheetName val="Test 1 media (con frecs)"/>
      <sheetName val="Test Student-Welch"/>
      <sheetName val="Test Student apareadas"/>
      <sheetName val="Regresión"/>
      <sheetName val="Correlacion y tam muestra"/>
      <sheetName val="Simula muestras apareadas"/>
      <sheetName val="Test Wilcoxon m. apareadas"/>
      <sheetName val="D'Agostino"/>
      <sheetName val="Simula Caso unico"/>
      <sheetName val="Simula normal"/>
      <sheetName val="Simula Poisson"/>
      <sheetName val="Simula ANOVA1"/>
      <sheetName val="Datos ANOVA1"/>
      <sheetName val="Hoja1"/>
      <sheetName val="D'Agostino (bk-con mac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C8">
            <v>535</v>
          </cell>
        </row>
        <row r="9">
          <cell r="C9">
            <v>327</v>
          </cell>
        </row>
        <row r="11">
          <cell r="C11">
            <v>1.959963984540054</v>
          </cell>
        </row>
        <row r="15">
          <cell r="C15">
            <v>0.61121495327102804</v>
          </cell>
        </row>
        <row r="16">
          <cell r="C16">
            <v>0.38878504672897196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C5">
            <v>148</v>
          </cell>
          <cell r="D5">
            <v>77</v>
          </cell>
          <cell r="E5">
            <v>225</v>
          </cell>
        </row>
        <row r="6">
          <cell r="C6">
            <v>115</v>
          </cell>
          <cell r="D6">
            <v>52</v>
          </cell>
          <cell r="E6">
            <v>167</v>
          </cell>
        </row>
        <row r="7">
          <cell r="C7">
            <v>263</v>
          </cell>
          <cell r="D7">
            <v>129</v>
          </cell>
        </row>
        <row r="19">
          <cell r="D19">
            <v>0.1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Inferencias"/>
      <sheetName val="CC"/>
      <sheetName val="MH0l"/>
      <sheetName val="Tabla ejercicios"/>
      <sheetName val="Banco de enunciados"/>
      <sheetName val="Lotes"/>
    </sheetNames>
    <sheetDataSet>
      <sheetData sheetId="0"/>
      <sheetData sheetId="1"/>
      <sheetData sheetId="2"/>
      <sheetData sheetId="3">
        <row r="8">
          <cell r="E8">
            <v>84</v>
          </cell>
        </row>
        <row r="9">
          <cell r="E9">
            <v>10</v>
          </cell>
        </row>
        <row r="13">
          <cell r="E13">
            <v>1.9599639845400536</v>
          </cell>
        </row>
        <row r="19">
          <cell r="E19">
            <v>0.88095238095238093</v>
          </cell>
        </row>
        <row r="52">
          <cell r="E52">
            <v>0.2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1_media"/>
      <sheetName val="Simulador"/>
      <sheetName val="MH0ll"/>
      <sheetName val="Examenes"/>
    </sheetNames>
    <sheetDataSet>
      <sheetData sheetId="0"/>
      <sheetData sheetId="1"/>
      <sheetData sheetId="2"/>
      <sheetData sheetId="3">
        <row r="3">
          <cell r="O3" t="str">
            <v xml:space="preserve">;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gr.es/~pfemia/apps/Descrip" TargetMode="External"/><Relationship Id="rId2" Type="http://schemas.openxmlformats.org/officeDocument/2006/relationships/hyperlink" Target="https://www.ugr.es/~pfemia/apps/Concord2" TargetMode="External"/><Relationship Id="rId1" Type="http://schemas.openxmlformats.org/officeDocument/2006/relationships/hyperlink" Target="mailto:pfemia@ugr.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gr.es/~bioest/software/delta/cmd.php?seccion=download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gr.es/~bioest/software/delt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ugr.es/local/bioest" TargetMode="External"/><Relationship Id="rId1" Type="http://schemas.openxmlformats.org/officeDocument/2006/relationships/hyperlink" Target="http://www.ugr.es/local/pfemia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workbookViewId="0">
      <selection activeCell="K27" sqref="K27"/>
    </sheetView>
  </sheetViews>
  <sheetFormatPr baseColWidth="10" defaultRowHeight="12.75" x14ac:dyDescent="0.2"/>
  <cols>
    <col min="1" max="1" width="2.140625" style="294" customWidth="1"/>
    <col min="2" max="2" width="14.140625" style="294" customWidth="1"/>
    <col min="3" max="4" width="2" style="294" customWidth="1"/>
    <col min="5" max="5" width="12.5703125" style="294" customWidth="1"/>
    <col min="6" max="6" width="1.5703125" style="294" customWidth="1"/>
    <col min="7" max="7" width="11.42578125" style="294"/>
    <col min="8" max="8" width="24.85546875" style="294" customWidth="1"/>
    <col min="9" max="9" width="12.140625" style="294" customWidth="1"/>
    <col min="10" max="12" width="11.42578125" style="294"/>
    <col min="13" max="13" width="1.7109375" style="294" customWidth="1"/>
    <col min="14" max="16384" width="11.42578125" style="294"/>
  </cols>
  <sheetData>
    <row r="1" spans="1:19" ht="23.25" customHeight="1" x14ac:dyDescent="0.2">
      <c r="A1" s="288"/>
      <c r="B1" s="575" t="s">
        <v>109</v>
      </c>
      <c r="C1" s="575"/>
      <c r="D1" s="575"/>
      <c r="E1" s="574"/>
      <c r="F1" s="289" t="s">
        <v>260</v>
      </c>
      <c r="G1" s="574"/>
      <c r="H1" s="574"/>
      <c r="I1" s="290"/>
      <c r="J1" s="290"/>
      <c r="K1" s="290"/>
      <c r="L1" s="290"/>
      <c r="M1" s="290"/>
      <c r="N1" s="291"/>
      <c r="O1" s="291"/>
      <c r="P1" s="291"/>
      <c r="Q1" s="291"/>
      <c r="R1" s="292"/>
      <c r="S1" s="293"/>
    </row>
    <row r="2" spans="1:19" ht="23.25" customHeight="1" x14ac:dyDescent="0.2">
      <c r="A2" s="295"/>
      <c r="B2" s="296" t="s">
        <v>263</v>
      </c>
      <c r="C2" s="297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7"/>
      <c r="O2" s="297"/>
      <c r="P2" s="297"/>
      <c r="Q2" s="297"/>
      <c r="R2" s="299"/>
      <c r="S2" s="300"/>
    </row>
    <row r="3" spans="1:19" ht="22.5" customHeight="1" x14ac:dyDescent="0.2">
      <c r="A3" s="301"/>
      <c r="B3" s="302" t="s">
        <v>110</v>
      </c>
      <c r="C3" s="303"/>
      <c r="D3" s="304" t="s">
        <v>111</v>
      </c>
      <c r="E3" s="303"/>
      <c r="F3" s="305"/>
      <c r="G3" s="306" t="s">
        <v>112</v>
      </c>
      <c r="H3" s="307"/>
      <c r="I3" s="591" t="s">
        <v>113</v>
      </c>
      <c r="J3" s="591"/>
      <c r="K3" s="591"/>
      <c r="L3" s="592"/>
      <c r="M3" s="308"/>
      <c r="N3" s="309"/>
      <c r="O3" s="574"/>
      <c r="P3" s="309"/>
      <c r="Q3" s="309"/>
      <c r="R3" s="310"/>
      <c r="S3" s="311"/>
    </row>
    <row r="4" spans="1:19" ht="11.25" customHeight="1" x14ac:dyDescent="0.25">
      <c r="A4" s="312"/>
      <c r="B4" s="313" t="s">
        <v>114</v>
      </c>
      <c r="C4" s="313"/>
      <c r="D4" s="313"/>
      <c r="E4" s="313"/>
      <c r="F4" s="314"/>
      <c r="G4" s="593" t="s">
        <v>261</v>
      </c>
      <c r="H4" s="593"/>
      <c r="I4" s="593"/>
      <c r="J4" s="593"/>
      <c r="K4" s="593"/>
      <c r="L4" s="593"/>
      <c r="M4" s="315"/>
      <c r="N4" s="316"/>
      <c r="O4" s="316"/>
      <c r="P4" s="316"/>
      <c r="Q4" s="316"/>
      <c r="R4" s="317"/>
      <c r="S4" s="293"/>
    </row>
    <row r="5" spans="1:19" ht="15.75" customHeight="1" x14ac:dyDescent="0.25">
      <c r="A5" s="312"/>
      <c r="B5" s="313" t="s">
        <v>115</v>
      </c>
      <c r="C5" s="313"/>
      <c r="D5" s="313"/>
      <c r="E5" s="313"/>
      <c r="F5" s="314"/>
      <c r="G5" s="594" t="str">
        <f>C33</f>
        <v>https://www.ugr.es/~pfemia/apps/Concord2</v>
      </c>
      <c r="H5" s="594"/>
      <c r="I5" s="594"/>
      <c r="J5" s="594"/>
      <c r="K5" s="594"/>
      <c r="L5" s="594"/>
      <c r="M5" s="318"/>
      <c r="N5" s="595" t="s">
        <v>274</v>
      </c>
      <c r="O5" s="595"/>
      <c r="P5" s="595"/>
      <c r="Q5" s="595"/>
      <c r="R5" s="596"/>
      <c r="S5" s="293"/>
    </row>
    <row r="6" spans="1:19" ht="15" x14ac:dyDescent="0.25">
      <c r="A6" s="319"/>
      <c r="B6" s="320" t="s">
        <v>116</v>
      </c>
      <c r="C6" s="320"/>
      <c r="D6" s="320"/>
      <c r="E6" s="320"/>
      <c r="F6" s="321"/>
      <c r="G6" s="320"/>
      <c r="H6" s="320"/>
      <c r="I6" s="320"/>
      <c r="J6" s="320"/>
      <c r="K6" s="320"/>
      <c r="L6" s="320"/>
      <c r="M6" s="322"/>
      <c r="N6" s="597"/>
      <c r="O6" s="597"/>
      <c r="P6" s="597"/>
      <c r="Q6" s="597"/>
      <c r="R6" s="598"/>
      <c r="S6" s="293"/>
    </row>
    <row r="8" spans="1:19" ht="15" x14ac:dyDescent="0.25">
      <c r="A8" s="323" t="s">
        <v>117</v>
      </c>
      <c r="B8" s="324"/>
    </row>
    <row r="9" spans="1:19" ht="15" x14ac:dyDescent="0.25">
      <c r="A9" s="325" t="s">
        <v>69</v>
      </c>
      <c r="B9" s="571" t="str">
        <f>F1</f>
        <v>Concord2</v>
      </c>
      <c r="C9" s="294" t="s">
        <v>264</v>
      </c>
    </row>
    <row r="10" spans="1:19" x14ac:dyDescent="0.2">
      <c r="C10" s="294" t="s">
        <v>265</v>
      </c>
    </row>
    <row r="11" spans="1:19" x14ac:dyDescent="0.2">
      <c r="C11" s="294" t="s">
        <v>267</v>
      </c>
      <c r="I11" s="573" t="s">
        <v>266</v>
      </c>
    </row>
    <row r="13" spans="1:19" x14ac:dyDescent="0.2">
      <c r="B13" s="572" t="s">
        <v>268</v>
      </c>
      <c r="C13" s="294" t="s">
        <v>270</v>
      </c>
    </row>
    <row r="14" spans="1:19" x14ac:dyDescent="0.2">
      <c r="B14" s="580" t="s">
        <v>66</v>
      </c>
      <c r="C14" s="294" t="s">
        <v>275</v>
      </c>
    </row>
    <row r="15" spans="1:19" x14ac:dyDescent="0.2">
      <c r="B15" s="580" t="s">
        <v>66</v>
      </c>
      <c r="C15" s="294" t="s">
        <v>276</v>
      </c>
    </row>
    <row r="17" spans="1:7" x14ac:dyDescent="0.2">
      <c r="B17" s="572" t="s">
        <v>269</v>
      </c>
      <c r="E17" s="294" t="s">
        <v>273</v>
      </c>
    </row>
    <row r="18" spans="1:7" x14ac:dyDescent="0.2">
      <c r="B18" s="580" t="s">
        <v>66</v>
      </c>
      <c r="C18" s="294" t="s">
        <v>271</v>
      </c>
    </row>
    <row r="19" spans="1:7" x14ac:dyDescent="0.2">
      <c r="C19" s="294" t="s">
        <v>272</v>
      </c>
    </row>
    <row r="21" spans="1:7" x14ac:dyDescent="0.2">
      <c r="B21" s="572" t="s">
        <v>277</v>
      </c>
      <c r="C21" s="294" t="s">
        <v>278</v>
      </c>
    </row>
    <row r="23" spans="1:7" ht="15" x14ac:dyDescent="0.25">
      <c r="A23" s="326" t="s">
        <v>118</v>
      </c>
      <c r="B23" s="327"/>
      <c r="C23" s="328"/>
      <c r="D23" s="327"/>
      <c r="E23" s="327"/>
      <c r="F23" s="327"/>
      <c r="G23" s="327"/>
    </row>
    <row r="24" spans="1:7" ht="15" x14ac:dyDescent="0.25">
      <c r="A24" s="329" t="s">
        <v>66</v>
      </c>
      <c r="B24" s="330" t="s">
        <v>119</v>
      </c>
      <c r="C24" s="327"/>
      <c r="D24" s="327"/>
      <c r="E24" s="327"/>
      <c r="F24" s="327"/>
      <c r="G24" s="327"/>
    </row>
    <row r="25" spans="1:7" ht="15" x14ac:dyDescent="0.25">
      <c r="A25" s="329"/>
      <c r="B25" s="331" t="s">
        <v>34</v>
      </c>
      <c r="C25" s="327"/>
      <c r="D25" s="327"/>
      <c r="E25" s="327"/>
      <c r="F25" s="327"/>
      <c r="G25" s="327"/>
    </row>
    <row r="26" spans="1:7" ht="15" x14ac:dyDescent="0.25">
      <c r="A26" s="329" t="s">
        <v>75</v>
      </c>
      <c r="B26" s="330" t="s">
        <v>120</v>
      </c>
      <c r="C26" s="327"/>
      <c r="D26" s="327"/>
      <c r="E26" s="327"/>
      <c r="F26" s="327"/>
      <c r="G26" s="327"/>
    </row>
    <row r="27" spans="1:7" ht="15" x14ac:dyDescent="0.25">
      <c r="A27" s="329"/>
      <c r="B27" s="330"/>
      <c r="C27" s="327"/>
      <c r="D27" s="327"/>
      <c r="E27" s="327"/>
      <c r="F27" s="327"/>
      <c r="G27" s="327"/>
    </row>
    <row r="28" spans="1:7" ht="15" x14ac:dyDescent="0.25">
      <c r="A28" s="327"/>
      <c r="B28" s="327"/>
      <c r="C28" s="327"/>
      <c r="D28" s="327"/>
      <c r="E28" s="327"/>
      <c r="F28" s="327"/>
      <c r="G28" s="327"/>
    </row>
    <row r="29" spans="1:7" ht="15" x14ac:dyDescent="0.25">
      <c r="A29" s="323" t="s">
        <v>121</v>
      </c>
      <c r="B29" s="324"/>
      <c r="C29" s="324"/>
      <c r="D29" s="324"/>
      <c r="E29" s="324"/>
      <c r="F29" s="324"/>
      <c r="G29" s="327"/>
    </row>
    <row r="30" spans="1:7" ht="15" x14ac:dyDescent="0.25">
      <c r="A30" s="324"/>
      <c r="B30" s="327" t="s">
        <v>122</v>
      </c>
      <c r="C30" s="327" t="s">
        <v>123</v>
      </c>
      <c r="D30" s="327"/>
      <c r="E30" s="327"/>
      <c r="F30" s="327"/>
      <c r="G30" s="327"/>
    </row>
    <row r="31" spans="1:7" ht="15" x14ac:dyDescent="0.25">
      <c r="A31" s="324"/>
      <c r="B31" s="332" t="s">
        <v>124</v>
      </c>
      <c r="C31" s="324" t="s">
        <v>125</v>
      </c>
      <c r="D31" s="324"/>
      <c r="E31" s="324"/>
      <c r="F31" s="324"/>
      <c r="G31" s="327"/>
    </row>
    <row r="32" spans="1:7" ht="15" x14ac:dyDescent="0.25">
      <c r="A32" s="324"/>
      <c r="B32" s="324" t="s">
        <v>126</v>
      </c>
      <c r="C32" s="599">
        <v>2018</v>
      </c>
      <c r="D32" s="599"/>
      <c r="E32" s="599"/>
      <c r="F32" s="324" t="str">
        <f>"(2008-"&amp;C32&amp;")"</f>
        <v>(2008-2018)</v>
      </c>
      <c r="G32" s="327"/>
    </row>
    <row r="33" spans="1:9" ht="15" x14ac:dyDescent="0.25">
      <c r="A33" s="324"/>
      <c r="B33" s="324" t="s">
        <v>127</v>
      </c>
      <c r="C33" s="576" t="s">
        <v>262</v>
      </c>
      <c r="D33" s="576"/>
      <c r="E33" s="576"/>
      <c r="F33" s="576"/>
      <c r="G33" s="576"/>
      <c r="H33" s="577"/>
      <c r="I33" s="577"/>
    </row>
    <row r="34" spans="1:9" ht="15" x14ac:dyDescent="0.25">
      <c r="A34" s="327"/>
      <c r="B34" s="327"/>
      <c r="C34" s="327"/>
      <c r="D34" s="327"/>
      <c r="E34" s="327"/>
      <c r="F34" s="327"/>
      <c r="G34" s="327"/>
    </row>
  </sheetData>
  <sheetProtection algorithmName="SHA-512" hashValue="N6i6AJi/YSstG/24bPcNeAmSj1Kn5/t+27u4gZYEvGgmpLg64/gr007zbXM/b5hWGvVEyhB/ZH29SNXbkxPU/w==" saltValue="otgFDH8JnXkt7BFz5tX0Ug==" spinCount="100000" sheet="1" objects="1" scenarios="1"/>
  <mergeCells count="5">
    <mergeCell ref="I3:L3"/>
    <mergeCell ref="G4:L4"/>
    <mergeCell ref="G5:L5"/>
    <mergeCell ref="N5:R6"/>
    <mergeCell ref="C32:E32"/>
  </mergeCells>
  <hyperlinks>
    <hyperlink ref="D3" r:id="rId1"/>
    <hyperlink ref="C33" r:id="rId2"/>
    <hyperlink ref="C33:G33" r:id="rId3" display="https://www.ugr.es/~pfemia/apps/Descrip"/>
    <hyperlink ref="I11" r:id="rId4"/>
    <hyperlink ref="B17" location="'var cuantitativa'!A1" display="Variable cuantitativa"/>
    <hyperlink ref="B13" location="'var binaria'!A1" display="Variable binaria"/>
    <hyperlink ref="B21" location="CC!A1" display="cc"/>
  </hyperlinks>
  <pageMargins left="0.7" right="0.7" top="0.75" bottom="0.75" header="0.3" footer="0.3"/>
  <pageSetup paperSize="9" orientation="portrait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82"/>
  <sheetViews>
    <sheetView showGridLines="0" workbookViewId="0">
      <pane ySplit="2" topLeftCell="A3" activePane="bottomLeft" state="frozenSplit"/>
      <selection activeCell="P37" sqref="P37"/>
      <selection pane="bottomLeft" activeCell="Q23" sqref="Q23"/>
    </sheetView>
  </sheetViews>
  <sheetFormatPr baseColWidth="10" defaultRowHeight="12.75" x14ac:dyDescent="0.2"/>
  <cols>
    <col min="1" max="1" width="1.5703125" style="368" customWidth="1"/>
    <col min="2" max="2" width="2" style="368" bestFit="1" customWidth="1"/>
    <col min="3" max="3" width="11.42578125" style="368"/>
    <col min="4" max="4" width="17.5703125" style="368" customWidth="1"/>
    <col min="5" max="5" width="11.140625" style="368" customWidth="1"/>
    <col min="6" max="6" width="11.42578125" style="368"/>
    <col min="7" max="7" width="5.85546875" style="368" customWidth="1"/>
    <col min="8" max="8" width="12.140625" style="368" customWidth="1"/>
    <col min="9" max="9" width="12.85546875" style="368" customWidth="1"/>
    <col min="10" max="10" width="15" style="368" customWidth="1"/>
    <col min="11" max="11" width="8.140625" style="368" customWidth="1"/>
    <col min="12" max="12" width="6.28515625" style="368" customWidth="1"/>
    <col min="13" max="13" width="12" style="373" customWidth="1"/>
    <col min="14" max="14" width="11.42578125" style="373"/>
    <col min="15" max="15" width="13.140625" style="373" customWidth="1"/>
    <col min="16" max="16" width="12" style="373" customWidth="1"/>
    <col min="17" max="20" width="11.42578125" style="373"/>
    <col min="21" max="21" width="10.7109375" style="373" customWidth="1"/>
    <col min="22" max="23" width="11.42578125" style="373" customWidth="1"/>
    <col min="24" max="24" width="11.85546875" style="380" customWidth="1"/>
    <col min="25" max="25" width="6.5703125" style="373" customWidth="1"/>
    <col min="26" max="28" width="11.42578125" style="373" customWidth="1"/>
    <col min="29" max="29" width="8.28515625" style="373" customWidth="1"/>
    <col min="30" max="30" width="2" style="373" customWidth="1"/>
    <col min="31" max="31" width="4" style="373" customWidth="1"/>
    <col min="32" max="32" width="12.7109375" style="373" customWidth="1"/>
    <col min="33" max="33" width="4" style="373" customWidth="1"/>
    <col min="34" max="34" width="14.28515625" style="373" customWidth="1"/>
    <col min="35" max="36" width="6" style="373" customWidth="1"/>
    <col min="37" max="37" width="8.42578125" style="373" customWidth="1"/>
    <col min="38" max="38" width="6.5703125" style="373" customWidth="1"/>
    <col min="39" max="39" width="12" style="373" customWidth="1"/>
    <col min="40" max="40" width="11" style="373" customWidth="1"/>
    <col min="41" max="43" width="5.5703125" style="373" customWidth="1"/>
    <col min="44" max="45" width="8.5703125" style="373" customWidth="1"/>
    <col min="46" max="47" width="7.5703125" style="373" customWidth="1"/>
    <col min="48" max="48" width="12.5703125" style="373" customWidth="1"/>
    <col min="49" max="57" width="11.42578125" style="373" customWidth="1"/>
    <col min="58" max="58" width="0.28515625" style="373" customWidth="1"/>
    <col min="59" max="59" width="1.28515625" style="380" customWidth="1"/>
    <col min="60" max="63" width="11.42578125" style="373" customWidth="1"/>
    <col min="64" max="64" width="17.28515625" style="373" customWidth="1"/>
    <col min="65" max="65" width="5" style="373" customWidth="1"/>
    <col min="66" max="107" width="11.42578125" style="373"/>
    <col min="108" max="16384" width="11.42578125" style="368"/>
  </cols>
  <sheetData>
    <row r="1" spans="1:107" s="340" customFormat="1" ht="21.75" customHeight="1" thickBot="1" x14ac:dyDescent="0.25">
      <c r="B1" s="570" t="str">
        <f>Presentación!F1&amp; "   / entre dos observadores para variable binaria"</f>
        <v>Concord2   / entre dos observadores para variable binaria</v>
      </c>
      <c r="C1" s="341"/>
      <c r="D1" s="342"/>
      <c r="E1" s="343"/>
      <c r="F1" s="343"/>
      <c r="G1" s="344"/>
      <c r="H1" s="344"/>
      <c r="I1" s="345"/>
      <c r="J1" s="346"/>
      <c r="K1" s="347"/>
      <c r="L1" s="348"/>
      <c r="M1" s="347" t="s">
        <v>75</v>
      </c>
      <c r="N1" s="347" t="s">
        <v>75</v>
      </c>
    </row>
    <row r="2" spans="1:107" s="349" customFormat="1" ht="11.25" x14ac:dyDescent="0.2">
      <c r="B2" s="350" t="s">
        <v>150</v>
      </c>
      <c r="K2" s="351"/>
      <c r="M2" s="352"/>
      <c r="N2" s="353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4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</row>
    <row r="3" spans="1:107" s="361" customFormat="1" ht="18" customHeight="1" x14ac:dyDescent="0.2">
      <c r="A3" s="613" t="s">
        <v>151</v>
      </c>
      <c r="B3" s="613"/>
      <c r="C3" s="613"/>
      <c r="D3" s="355"/>
      <c r="E3" s="355"/>
      <c r="F3" s="355"/>
      <c r="G3" s="355"/>
      <c r="H3" s="355"/>
      <c r="I3" s="355"/>
      <c r="J3" s="355"/>
      <c r="K3" s="355"/>
      <c r="L3" s="356"/>
      <c r="M3" s="357"/>
      <c r="N3" s="358"/>
      <c r="O3" s="358"/>
      <c r="P3" s="358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60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</row>
    <row r="4" spans="1:107" s="362" customFormat="1" ht="12.75" customHeight="1" thickBot="1" x14ac:dyDescent="0.25">
      <c r="A4" s="362" t="str">
        <f>IF(OR(ISBLANK('!'!A5),ISERROR('!'!A5)),"",'!'!A5)</f>
        <v/>
      </c>
      <c r="B4" s="362" t="str">
        <f>IF(OR(ISBLANK('!'!B5),ISERROR('!'!B5)),"",'!'!B5)</f>
        <v/>
      </c>
      <c r="C4" s="363"/>
      <c r="D4" s="364"/>
      <c r="E4" s="363" t="str">
        <f>IF(OR(ISBLANK('!'!E5),ISERROR('!'!E5)),"",'!'!E5)</f>
        <v/>
      </c>
      <c r="F4" s="362" t="str">
        <f>IF(OR(ISBLANK('!'!F5),ISERROR('!'!F5)),"",'!'!F5)</f>
        <v/>
      </c>
      <c r="G4" s="362" t="str">
        <f>IF(OR(ISBLANK('!'!G5),ISERROR('!'!G5)),"",'!'!G5)</f>
        <v/>
      </c>
      <c r="H4" s="362" t="str">
        <f>IF(OR(ISBLANK('!'!H5),ISERROR('!'!H5)),"",'!'!H5)</f>
        <v/>
      </c>
      <c r="I4" s="362" t="str">
        <f>IF(OR(ISBLANK('!'!I5),ISERROR('!'!I5)),"",'!'!I5)</f>
        <v/>
      </c>
      <c r="J4" s="362" t="str">
        <f>IF(OR(ISBLANK('!'!J5),ISERROR('!'!J5)),"",'!'!J5)</f>
        <v/>
      </c>
      <c r="K4" s="362" t="str">
        <f>IF(OR(ISBLANK('!'!K5),ISERROR('!'!K5)),"",'!'!K5)</f>
        <v/>
      </c>
      <c r="L4" s="362" t="str">
        <f>IF(OR(ISBLANK('!'!L5),ISERROR('!'!L5)),"",'!'!L5)</f>
        <v/>
      </c>
      <c r="M4" s="365"/>
      <c r="N4" s="365"/>
      <c r="O4" s="365"/>
      <c r="P4" s="365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7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</row>
    <row r="5" spans="1:107" ht="13.5" thickBot="1" x14ac:dyDescent="0.25">
      <c r="A5" s="368" t="str">
        <f>IF(OR(ISBLANK('!'!A7),ISERROR('!'!A7)),"",'!'!A7)</f>
        <v/>
      </c>
      <c r="B5" s="369">
        <f>IF(OR(ISBLANK('!'!B7),ISERROR('!'!B7)),"",'!'!B7)</f>
        <v>1</v>
      </c>
      <c r="C5" s="370" t="str">
        <f>IF(OR(ISBLANK('!'!C7),ISERROR('!'!C7)),"",'!'!C7)</f>
        <v>Datos</v>
      </c>
      <c r="D5" s="371" t="str">
        <f>IF(OR(ISBLANK('!'!D7),ISERROR('!'!D7)),"",'!'!D7)</f>
        <v>Matriz de clasificación 2x2. Si un observador es un estándar, debe de aparecer por filas</v>
      </c>
      <c r="E5" s="371"/>
      <c r="F5" s="371"/>
      <c r="G5" s="371"/>
      <c r="H5" s="371"/>
      <c r="I5" s="371"/>
      <c r="J5" s="371"/>
      <c r="K5" s="371"/>
      <c r="L5" s="371" t="str">
        <f>IF(OR(ISBLANK('!'!L7),ISERROR('!'!L7)),"",'!'!L7)</f>
        <v/>
      </c>
      <c r="M5" s="372"/>
      <c r="N5" s="600" t="s">
        <v>152</v>
      </c>
      <c r="O5" s="600"/>
      <c r="P5" s="372"/>
      <c r="X5" s="373"/>
      <c r="AN5" s="374"/>
      <c r="AO5" s="375"/>
      <c r="AP5" s="375"/>
      <c r="AQ5" s="376"/>
      <c r="AR5" s="377"/>
      <c r="AS5" s="378"/>
      <c r="AV5" s="379"/>
      <c r="AW5" s="375"/>
      <c r="AX5" s="375"/>
      <c r="AY5" s="375"/>
      <c r="AZ5" s="375"/>
      <c r="BA5" s="375"/>
      <c r="BB5" s="375"/>
      <c r="BC5" s="376"/>
      <c r="BF5" s="601"/>
    </row>
    <row r="6" spans="1:107" ht="13.5" thickBot="1" x14ac:dyDescent="0.25">
      <c r="A6" s="368" t="str">
        <f>IF(OR(ISBLANK('!'!A8),ISERROR('!'!A8)),"",'!'!A8)</f>
        <v/>
      </c>
      <c r="B6" s="368" t="str">
        <f>IF(OR(ISBLANK('!'!B8),ISERROR('!'!B8)),"",'!'!B8)</f>
        <v/>
      </c>
      <c r="C6" s="381" t="str">
        <f>IF(OR(ISBLANK('!'!C8),ISERROR('!'!C8)),"",'!'!C8)</f>
        <v/>
      </c>
      <c r="D6" s="368" t="str">
        <f>IF(OR(ISBLANK('!'!D8),ISERROR('!'!D8)),"",'!'!D8)</f>
        <v/>
      </c>
      <c r="E6" s="368" t="str">
        <f>IF(OR(ISBLANK('!'!E8),ISERROR('!'!E8)),"",'!'!E8)</f>
        <v/>
      </c>
      <c r="F6" s="368" t="str">
        <f>IF(OR(ISBLANK('!'!F8),ISERROR('!'!F8)),"",'!'!F8)</f>
        <v/>
      </c>
      <c r="G6" s="368" t="str">
        <f>IF(OR(ISBLANK('!'!G8),ISERROR('!'!G8)),"",'!'!G8)</f>
        <v/>
      </c>
      <c r="H6" s="368" t="str">
        <f>IF(OR(ISBLANK('!'!H8),ISERROR('!'!H8)),"",'!'!H8)</f>
        <v/>
      </c>
      <c r="I6" s="368" t="str">
        <f>IF(OR(ISBLANK('!'!#REF!),ISERROR('!'!#REF!)),"",'!'!#REF!)</f>
        <v/>
      </c>
      <c r="J6" s="368" t="str">
        <f>IF(OR(ISBLANK('!'!#REF!),ISERROR('!'!#REF!)),"",'!'!#REF!)</f>
        <v/>
      </c>
      <c r="K6" s="368" t="str">
        <f>IF(OR(ISBLANK('!'!K8),ISERROR('!'!K8)),"",'!'!K8)</f>
        <v/>
      </c>
      <c r="L6" s="368" t="str">
        <f>IF(OR(ISBLANK('!'!L8),ISERROR('!'!L8)),"",'!'!L8)</f>
        <v/>
      </c>
      <c r="M6" s="372"/>
      <c r="N6" s="372"/>
      <c r="O6" s="372"/>
      <c r="P6" s="372"/>
      <c r="Q6" s="382"/>
      <c r="R6" s="382"/>
      <c r="X6" s="373"/>
      <c r="AN6" s="383"/>
      <c r="AO6" s="378"/>
      <c r="AP6" s="378"/>
      <c r="AQ6" s="384"/>
      <c r="AR6" s="385"/>
      <c r="AS6" s="378"/>
      <c r="AV6" s="379"/>
      <c r="AW6" s="375"/>
      <c r="AX6" s="375"/>
      <c r="AY6" s="375"/>
      <c r="AZ6" s="375"/>
      <c r="BA6" s="375"/>
      <c r="BB6" s="375"/>
      <c r="BC6" s="376"/>
      <c r="BF6" s="601"/>
    </row>
    <row r="7" spans="1:107" s="386" customFormat="1" ht="13.5" thickBot="1" x14ac:dyDescent="0.25">
      <c r="A7" s="386" t="str">
        <f>IF(OR(ISBLANK('!'!A9),ISERROR('!'!A9)),"",'!'!A9)</f>
        <v/>
      </c>
      <c r="B7" s="386" t="str">
        <f>IF(OR(ISBLANK('!'!B9),ISERROR('!'!B9)),"",'!'!B9)</f>
        <v/>
      </c>
      <c r="C7" s="387" t="str">
        <f>IF(OR(ISBLANK('!'!C9),ISERROR('!'!C9)),"",'!'!C9)</f>
        <v/>
      </c>
      <c r="D7" s="368" t="str">
        <f>IF(OR(ISBLANK('!'!D9),ISERROR('!'!D9)),"",'!'!D9)</f>
        <v/>
      </c>
      <c r="E7" s="386" t="str">
        <f>IF(OR(ISBLANK('!'!E9),ISERROR('!'!E9)),"",'!'!E9)</f>
        <v>C1</v>
      </c>
      <c r="F7" s="386" t="str">
        <f>IF(OR(ISBLANK('!'!F9),ISERROR('!'!F9)),"",'!'!F9)</f>
        <v>C2</v>
      </c>
      <c r="G7" s="368" t="str">
        <f>IF(OR(ISBLANK('!'!G9),ISERROR('!'!G9)),"",'!'!G9)</f>
        <v/>
      </c>
      <c r="M7" s="372"/>
      <c r="N7" s="388"/>
      <c r="O7" s="372"/>
      <c r="P7" s="372"/>
      <c r="Q7" s="389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90"/>
      <c r="AL7" s="391"/>
      <c r="AM7" s="391"/>
      <c r="AN7" s="392"/>
      <c r="AO7" s="393"/>
      <c r="AP7" s="393"/>
      <c r="AQ7" s="394"/>
      <c r="AR7" s="395"/>
      <c r="AS7" s="393"/>
      <c r="AT7" s="390"/>
      <c r="AU7" s="390"/>
      <c r="AV7" s="396"/>
      <c r="AW7" s="397"/>
      <c r="AX7" s="397"/>
      <c r="AY7" s="397"/>
      <c r="AZ7" s="397"/>
      <c r="BA7" s="397"/>
      <c r="BB7" s="397"/>
      <c r="BC7" s="398"/>
      <c r="BD7" s="390"/>
      <c r="BE7" s="391"/>
      <c r="BF7" s="601"/>
      <c r="BG7" s="399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</row>
    <row r="8" spans="1:107" x14ac:dyDescent="0.2">
      <c r="A8" s="368" t="str">
        <f>IF(OR(ISBLANK('!'!A10),ISERROR('!'!A10)),"",'!'!A10)</f>
        <v/>
      </c>
      <c r="B8" s="368" t="str">
        <f>IF(OR(ISBLANK('!'!B10),ISERROR('!'!B10)),"",'!'!B10)</f>
        <v/>
      </c>
      <c r="C8" s="387" t="str">
        <f>IF(OR(ISBLANK('!'!C10),ISERROR('!'!C10)),"",'!'!C10)</f>
        <v/>
      </c>
      <c r="D8" s="386" t="str">
        <f>IF(OR(ISBLANK('!'!D10),ISERROR('!'!D10)),"",'!'!D10)</f>
        <v>R1</v>
      </c>
      <c r="E8" s="400">
        <v>22</v>
      </c>
      <c r="F8" s="400">
        <v>14</v>
      </c>
      <c r="G8" s="401">
        <f>IF(OR(ISBLANK('!'!G10),ISERROR('!'!G10)),"",'!'!G10)</f>
        <v>36</v>
      </c>
      <c r="H8" s="368" t="str">
        <f>IF(OR(ISBLANK('!'!H10),ISERROR('!'!H10)),"",'!'!H10)</f>
        <v/>
      </c>
      <c r="I8" s="589" t="str">
        <f>IF(OR(ISBLANK('!'!D13),ISERROR('!'!D13)),"",'!'!D13)</f>
        <v>Tipo de problema</v>
      </c>
      <c r="M8" s="372"/>
      <c r="N8" s="388"/>
      <c r="O8" s="372"/>
      <c r="P8" s="372"/>
      <c r="Q8" s="389"/>
      <c r="R8" s="402"/>
      <c r="X8" s="373"/>
      <c r="AN8" s="403"/>
      <c r="AO8" s="404"/>
      <c r="AP8" s="404"/>
      <c r="AQ8" s="405"/>
      <c r="AR8" s="406"/>
      <c r="AS8" s="404"/>
      <c r="AT8" s="407"/>
      <c r="AU8" s="407"/>
      <c r="AV8" s="408"/>
      <c r="AW8" s="409"/>
      <c r="AX8" s="378"/>
      <c r="AY8" s="378"/>
      <c r="AZ8" s="378"/>
      <c r="BA8" s="378"/>
      <c r="BB8" s="378"/>
      <c r="BC8" s="384"/>
    </row>
    <row r="9" spans="1:107" x14ac:dyDescent="0.2">
      <c r="A9" s="368" t="str">
        <f>IF(OR(ISBLANK('!'!A11),ISERROR('!'!A11)),"",'!'!A11)</f>
        <v/>
      </c>
      <c r="B9" s="368" t="str">
        <f>IF(OR(ISBLANK('!'!B11),ISERROR('!'!B11)),"",'!'!B11)</f>
        <v/>
      </c>
      <c r="C9" s="387" t="str">
        <f>IF(OR(ISBLANK('!'!C11),ISERROR('!'!C11)),"",'!'!C11)</f>
        <v/>
      </c>
      <c r="D9" s="386" t="str">
        <f>IF(OR(ISBLANK('!'!D11),ISERROR('!'!D11)),"",'!'!D11)</f>
        <v>R2</v>
      </c>
      <c r="E9" s="400">
        <v>2</v>
      </c>
      <c r="F9" s="400">
        <v>7</v>
      </c>
      <c r="G9" s="401">
        <f>IF(OR(ISBLANK('!'!G11),ISERROR('!'!G11)),"",'!'!G11)</f>
        <v>9</v>
      </c>
      <c r="H9" s="368" t="str">
        <f>IF(OR(ISBLANK('!'!H11),ISERROR('!'!H11)),"",'!'!H11)</f>
        <v/>
      </c>
      <c r="I9" s="590" t="str">
        <f>IF(OR(ISBLANK('!'!E13),ISERROR('!'!E13)),"",'!'!E13)</f>
        <v>Normal (2.2)</v>
      </c>
      <c r="M9" s="372"/>
      <c r="N9" s="410" t="s">
        <v>153</v>
      </c>
      <c r="O9" s="410" t="s">
        <v>154</v>
      </c>
      <c r="P9" s="372"/>
      <c r="X9" s="373"/>
      <c r="AN9" s="403"/>
      <c r="AO9" s="404"/>
      <c r="AP9" s="404"/>
      <c r="AQ9" s="405"/>
      <c r="AR9" s="406"/>
      <c r="AS9" s="404"/>
      <c r="AT9" s="407"/>
      <c r="AU9" s="407"/>
      <c r="AV9" s="408"/>
      <c r="AW9" s="409"/>
      <c r="AX9" s="378"/>
      <c r="AY9" s="378"/>
      <c r="AZ9" s="378"/>
      <c r="BA9" s="378"/>
      <c r="BB9" s="378"/>
      <c r="BC9" s="384"/>
    </row>
    <row r="10" spans="1:107" ht="13.5" thickBot="1" x14ac:dyDescent="0.25">
      <c r="A10" s="368" t="str">
        <f>IF(OR(ISBLANK('!'!A12),ISERROR('!'!A12)),"",'!'!A12)</f>
        <v/>
      </c>
      <c r="B10" s="368" t="str">
        <f>IF(OR(ISBLANK('!'!B12),ISERROR('!'!B12)),"",'!'!B12)</f>
        <v/>
      </c>
      <c r="C10" s="387" t="str">
        <f>IF(OR(ISBLANK('!'!C12),ISERROR('!'!C12)),"",'!'!C12)</f>
        <v/>
      </c>
      <c r="D10" s="368" t="str">
        <f>IF(OR(ISBLANK('!'!D12),ISERROR('!'!D12)),"",'!'!D12)</f>
        <v/>
      </c>
      <c r="E10" s="368">
        <f>IF(OR(ISBLANK('!'!E12),ISERROR('!'!E12)),"",'!'!E12)</f>
        <v>24</v>
      </c>
      <c r="F10" s="368">
        <f>IF(OR(ISBLANK('!'!F12),ISERROR('!'!F12)),"",'!'!F12)</f>
        <v>21</v>
      </c>
      <c r="G10" s="401">
        <f>IF(OR(ISBLANK('!'!G12),ISERROR('!'!G12)),"",'!'!G12)</f>
        <v>45</v>
      </c>
      <c r="H10" s="368" t="str">
        <f>IF(OR(ISBLANK('!'!H12),ISERROR('!'!H12)),"",'!'!H12)</f>
        <v/>
      </c>
      <c r="M10" s="372"/>
      <c r="N10" s="372"/>
      <c r="O10" s="372"/>
      <c r="P10" s="372"/>
      <c r="X10" s="373"/>
      <c r="AN10" s="411"/>
      <c r="AO10" s="412"/>
      <c r="AP10" s="412"/>
      <c r="AQ10" s="413"/>
      <c r="AR10" s="414"/>
      <c r="AS10" s="378"/>
      <c r="AV10" s="411"/>
      <c r="AW10" s="412"/>
      <c r="AX10" s="412"/>
      <c r="AY10" s="412"/>
      <c r="AZ10" s="412"/>
      <c r="BA10" s="412"/>
      <c r="BB10" s="412"/>
      <c r="BC10" s="413"/>
      <c r="BD10" s="378"/>
    </row>
    <row r="11" spans="1:107" x14ac:dyDescent="0.2">
      <c r="A11" s="368" t="str">
        <f>IF(OR(ISBLANK('!'!A13),ISERROR('!'!A13)),"",'!'!A13)</f>
        <v/>
      </c>
      <c r="B11" s="368" t="str">
        <f>IF(OR(ISBLANK('!'!B13),ISERROR('!'!B13)),"",'!'!B13)</f>
        <v/>
      </c>
      <c r="C11" s="387" t="str">
        <f>IF(OR(ISBLANK('!'!C13),ISERROR('!'!C13)),"",'!'!C13)</f>
        <v/>
      </c>
      <c r="F11" s="416"/>
      <c r="G11" s="417">
        <f>IF(OR(ISBLANK('!'!G13),ISERROR('!'!G13)),"",'!'!G13)</f>
        <v>2</v>
      </c>
      <c r="H11" s="368" t="str">
        <f>IF(OR(ISBLANK('!'!H13),ISERROR('!'!H13)),"",'!'!H13)</f>
        <v/>
      </c>
      <c r="I11" s="418"/>
      <c r="J11" s="418"/>
      <c r="K11" s="419"/>
      <c r="L11" s="368" t="str">
        <f>IF(OR(ISBLANK('!'!L13),ISERROR('!'!L13)),"",'!'!L13)</f>
        <v/>
      </c>
      <c r="M11" s="372"/>
      <c r="N11" s="372"/>
      <c r="O11" s="372"/>
      <c r="P11" s="372"/>
      <c r="X11" s="373"/>
      <c r="AN11" s="378"/>
      <c r="AO11" s="378"/>
      <c r="AP11" s="378"/>
      <c r="AQ11" s="378"/>
      <c r="AR11" s="378"/>
      <c r="AS11" s="378"/>
      <c r="AV11" s="378"/>
      <c r="AW11" s="378"/>
      <c r="AX11" s="378"/>
      <c r="AY11" s="378"/>
      <c r="AZ11" s="378"/>
      <c r="BA11" s="378"/>
      <c r="BB11" s="378"/>
      <c r="BC11" s="378"/>
      <c r="BD11" s="378"/>
    </row>
    <row r="12" spans="1:107" x14ac:dyDescent="0.2">
      <c r="A12" s="368" t="str">
        <f>IF(OR(ISBLANK('!'!A14),ISERROR('!'!A14)),"",'!'!A14)</f>
        <v/>
      </c>
      <c r="B12" s="368" t="str">
        <f>IF(OR(ISBLANK('!'!B14),ISERROR('!'!B14)),"",'!'!B14)</f>
        <v/>
      </c>
      <c r="C12" s="387" t="str">
        <f>IF(OR(ISBLANK('!'!C14),ISERROR('!'!C14)),"",'!'!C14)</f>
        <v/>
      </c>
      <c r="D12" s="415" t="str">
        <f>IF(OR(ISBLANK('!'!D14),ISERROR('!'!D14)),"",'!'!D14)</f>
        <v>Kappa (SE)=</v>
      </c>
      <c r="E12" s="420">
        <f>IF(OR(ISBLANK('!'!E14),ISERROR('!'!E14)),"",'!'!E14)</f>
        <v>0.25925925925925924</v>
      </c>
      <c r="F12" s="421">
        <f>IF(OR(ISBLANK('!'!F14),ISERROR('!'!F14)),"",'!'!F14)</f>
        <v>0.12226986211653967</v>
      </c>
      <c r="M12" s="372"/>
      <c r="N12" s="372"/>
      <c r="O12" s="372"/>
      <c r="P12" s="372"/>
      <c r="X12" s="373"/>
      <c r="AN12" s="378"/>
      <c r="AO12" s="378"/>
      <c r="AP12" s="378"/>
      <c r="AQ12" s="378"/>
      <c r="AR12" s="378"/>
      <c r="AS12" s="378"/>
      <c r="AV12" s="378"/>
      <c r="AW12" s="378"/>
      <c r="AX12" s="378"/>
      <c r="AY12" s="378"/>
      <c r="AZ12" s="378"/>
      <c r="BA12" s="378"/>
      <c r="BB12" s="378"/>
      <c r="BC12" s="378"/>
      <c r="BD12" s="378"/>
    </row>
    <row r="13" spans="1:107" x14ac:dyDescent="0.2">
      <c r="A13" s="368" t="str">
        <f>IF(OR(ISBLANK('!'!A15),ISERROR('!'!A15)),"",'!'!A15)</f>
        <v/>
      </c>
      <c r="B13" s="368" t="str">
        <f>IF(OR(ISBLANK('!'!B15),ISERROR('!'!B15)),"",'!'!B15)</f>
        <v/>
      </c>
      <c r="C13" s="387" t="str">
        <f>IF(OR(ISBLANK('!'!C15),ISERROR('!'!C15)),"",'!'!C15)</f>
        <v/>
      </c>
      <c r="D13" s="602" t="str">
        <f>'!'!G14</f>
        <v/>
      </c>
      <c r="E13" s="602"/>
      <c r="F13" s="602"/>
      <c r="G13" s="602"/>
      <c r="H13" s="602"/>
      <c r="I13" s="602"/>
      <c r="J13" s="422"/>
      <c r="K13" s="419"/>
      <c r="L13" s="368" t="str">
        <f>IF(OR(ISBLANK('!'!L15),ISERROR('!'!L15)),"",'!'!L15)</f>
        <v/>
      </c>
      <c r="M13" s="372"/>
      <c r="N13" s="372"/>
      <c r="O13" s="372"/>
      <c r="P13" s="372"/>
      <c r="X13" s="373"/>
      <c r="AN13" s="378"/>
      <c r="AO13" s="378"/>
      <c r="AP13" s="378"/>
      <c r="AQ13" s="378"/>
      <c r="AR13" s="378"/>
      <c r="AS13" s="378"/>
      <c r="AV13" s="378"/>
      <c r="AW13" s="378"/>
      <c r="AX13" s="378"/>
      <c r="AY13" s="378"/>
      <c r="AZ13" s="378"/>
      <c r="BA13" s="378"/>
      <c r="BB13" s="378"/>
      <c r="BC13" s="378"/>
      <c r="BD13" s="378"/>
    </row>
    <row r="14" spans="1:107" x14ac:dyDescent="0.2">
      <c r="B14" s="586" t="s">
        <v>280</v>
      </c>
      <c r="C14" s="587"/>
      <c r="D14" s="588"/>
      <c r="E14" s="585"/>
      <c r="F14" s="585"/>
      <c r="G14" s="585"/>
      <c r="H14" s="585"/>
      <c r="I14" s="585"/>
      <c r="J14" s="422"/>
      <c r="K14" s="419"/>
      <c r="M14" s="372"/>
      <c r="N14" s="410" t="s">
        <v>156</v>
      </c>
      <c r="O14" s="372"/>
      <c r="P14" s="372"/>
      <c r="X14" s="373"/>
      <c r="AN14" s="378"/>
      <c r="AO14" s="378"/>
      <c r="AP14" s="378"/>
      <c r="AQ14" s="378"/>
      <c r="AR14" s="378"/>
      <c r="AS14" s="378"/>
      <c r="AV14" s="378"/>
      <c r="AW14" s="378"/>
      <c r="AX14" s="378"/>
      <c r="AY14" s="378"/>
      <c r="AZ14" s="378"/>
      <c r="BA14" s="378"/>
      <c r="BB14" s="378"/>
      <c r="BC14" s="378"/>
      <c r="BD14" s="378"/>
    </row>
    <row r="15" spans="1:107" x14ac:dyDescent="0.2">
      <c r="C15" s="387"/>
      <c r="D15" s="585"/>
      <c r="E15" s="585"/>
      <c r="F15" s="585"/>
      <c r="G15" s="585"/>
      <c r="H15" s="585"/>
      <c r="I15" s="585"/>
      <c r="J15" s="422"/>
      <c r="K15" s="419"/>
      <c r="M15" s="372"/>
      <c r="N15" s="372"/>
      <c r="O15" s="372"/>
      <c r="P15" s="372"/>
      <c r="X15" s="373"/>
      <c r="AN15" s="378"/>
      <c r="AO15" s="378"/>
      <c r="AP15" s="378"/>
      <c r="AQ15" s="378"/>
      <c r="AR15" s="378"/>
      <c r="AS15" s="378"/>
      <c r="AV15" s="378"/>
      <c r="AW15" s="378"/>
      <c r="AX15" s="378"/>
      <c r="AY15" s="378"/>
      <c r="AZ15" s="378"/>
      <c r="BA15" s="378"/>
      <c r="BB15" s="378"/>
      <c r="BC15" s="378"/>
      <c r="BD15" s="378"/>
    </row>
    <row r="16" spans="1:107" ht="13.5" thickBot="1" x14ac:dyDescent="0.25">
      <c r="A16" s="368" t="str">
        <f>IF(OR(ISBLANK('!'!A16),ISERROR('!'!A16)),"",'!'!A16)</f>
        <v/>
      </c>
      <c r="B16" s="369">
        <f>IF(OR(ISBLANK('!'!B16),ISERROR('!'!B16)),"",'!'!B16)</f>
        <v>2</v>
      </c>
      <c r="C16" s="370" t="s">
        <v>155</v>
      </c>
      <c r="D16" s="371" t="str">
        <f>IF(OR(ISBLANK('!'!D16),ISERROR('!'!D16)),"",'!'!D16)</f>
        <v/>
      </c>
      <c r="E16" s="371" t="str">
        <f>IF(OR(ISBLANK('!'!E16),ISERROR('!'!E16)),"",'!'!E16)</f>
        <v/>
      </c>
      <c r="F16" s="371" t="str">
        <f>IF(OR(ISBLANK('!'!F16),ISERROR('!'!F16)),"",'!'!F16)</f>
        <v/>
      </c>
      <c r="G16" s="371"/>
      <c r="H16" s="371" t="str">
        <f>IF(OR(ISBLANK('!'!H16),ISERROR('!'!H16)),"",'!'!H16)</f>
        <v/>
      </c>
      <c r="I16" s="371" t="str">
        <f>IF(OR(ISBLANK('!'!I16),ISERROR('!'!I16)),"",'!'!I16)</f>
        <v/>
      </c>
      <c r="J16" s="371" t="str">
        <f>IF(OR(ISBLANK('!'!J16),ISERROR('!'!J16)),"",'!'!J16)</f>
        <v/>
      </c>
      <c r="K16" s="371" t="str">
        <f>IF(OR(ISBLANK('!'!K16),ISERROR('!'!K16)),"",'!'!K16)</f>
        <v/>
      </c>
      <c r="L16" s="371" t="str">
        <f>IF(OR(ISBLANK('!'!L16),ISERROR('!'!L16)),"",'!'!L16)</f>
        <v/>
      </c>
      <c r="M16" s="372"/>
      <c r="O16" s="423"/>
      <c r="P16" s="372"/>
      <c r="X16" s="373"/>
      <c r="AV16" s="378"/>
      <c r="AW16" s="378"/>
      <c r="AX16" s="378"/>
      <c r="AY16" s="378"/>
      <c r="AZ16" s="378"/>
      <c r="BA16" s="378"/>
      <c r="BB16" s="378"/>
      <c r="BC16" s="378"/>
      <c r="BD16" s="378"/>
    </row>
    <row r="17" spans="1:59" x14ac:dyDescent="0.2">
      <c r="A17" s="368" t="str">
        <f>IF(OR(ISBLANK('!'!A17),ISERROR('!'!A17)),"",'!'!A17)</f>
        <v/>
      </c>
      <c r="B17" s="368" t="str">
        <f>IF(OR(ISBLANK('!'!B17),ISERROR('!'!B17)),"",'!'!B17)</f>
        <v/>
      </c>
      <c r="C17" s="387" t="str">
        <f>IF(OR(ISBLANK('!'!C17),ISERROR('!'!C17)),"",'!'!C17)</f>
        <v/>
      </c>
      <c r="D17" s="381" t="str">
        <f>IF(OR(ISBLANK('!'!D17),ISERROR('!'!D17)),"",'!'!D17)</f>
        <v>Tipo de muestreo</v>
      </c>
      <c r="E17" s="424" t="s">
        <v>157</v>
      </c>
      <c r="F17" s="415"/>
      <c r="G17" s="425"/>
      <c r="I17" s="426" t="str">
        <f>IF(OR(ISBLANK('!'!I17),ISERROR('!'!I17)),"",'!'!I17)</f>
        <v>Destacar las medidas válidas</v>
      </c>
      <c r="L17" s="368" t="str">
        <f>IF(OR(ISBLANK('!'!L17),ISERROR('!'!L17)),"",'!'!L17)</f>
        <v/>
      </c>
      <c r="M17" s="372"/>
      <c r="N17" s="372"/>
      <c r="O17" s="372"/>
      <c r="P17" s="372"/>
      <c r="X17" s="373"/>
      <c r="AV17" s="378"/>
      <c r="AW17" s="378"/>
      <c r="AX17" s="378"/>
      <c r="AY17" s="378"/>
      <c r="AZ17" s="378"/>
      <c r="BA17" s="378"/>
      <c r="BB17" s="378"/>
      <c r="BC17" s="378"/>
      <c r="BD17" s="378"/>
    </row>
    <row r="18" spans="1:59" x14ac:dyDescent="0.2">
      <c r="A18" s="368" t="str">
        <f>IF(OR(ISBLANK('!'!A18),ISERROR('!'!A18)),"",'!'!A18)</f>
        <v/>
      </c>
      <c r="B18" s="368" t="str">
        <f>IF(OR(ISBLANK('!'!B18),ISERROR('!'!B18)),"",'!'!B18)</f>
        <v/>
      </c>
      <c r="C18" s="387" t="str">
        <f>IF(OR(ISBLANK('!'!C18),ISERROR('!'!C18)),"",'!'!C18)</f>
        <v/>
      </c>
      <c r="D18" s="381" t="str">
        <f>IF(OR(ISBLANK('!'!D18),ISERROR('!'!D18)),"",'!'!D18)</f>
        <v>R es un estándar</v>
      </c>
      <c r="E18" s="427" t="s">
        <v>158</v>
      </c>
      <c r="F18" s="415"/>
      <c r="I18" s="424" t="s">
        <v>158</v>
      </c>
      <c r="J18" s="416"/>
      <c r="L18" s="368" t="str">
        <f>IF(OR(ISBLANK('!'!L18),ISERROR('!'!L18)),"",'!'!L18)</f>
        <v/>
      </c>
      <c r="X18" s="373"/>
      <c r="AV18" s="378"/>
      <c r="AW18" s="378"/>
      <c r="AX18" s="378"/>
      <c r="AY18" s="378"/>
      <c r="AZ18" s="378"/>
      <c r="BA18" s="378"/>
      <c r="BB18" s="378"/>
      <c r="BC18" s="378"/>
      <c r="BD18" s="378"/>
    </row>
    <row r="19" spans="1:59" s="373" customFormat="1" x14ac:dyDescent="0.2">
      <c r="A19" s="368" t="str">
        <f>IF(OR(ISBLANK('!'!A19),ISERROR('!'!A19)),"",'!'!A19)</f>
        <v/>
      </c>
      <c r="B19" s="368" t="str">
        <f>IF(OR(ISBLANK('!'!B19),ISERROR('!'!B19)),"",'!'!B19)</f>
        <v/>
      </c>
      <c r="C19" s="387" t="str">
        <f>IF(OR(ISBLANK('!'!C19),ISERROR('!'!C19)),"",'!'!C19)</f>
        <v/>
      </c>
      <c r="D19" s="381" t="str">
        <f>IF(OR(ISBLANK('!'!D19),ISERROR('!'!D19)),"",'!'!D19)</f>
        <v>Tipo asintótico</v>
      </c>
      <c r="E19" s="424">
        <v>0</v>
      </c>
      <c r="F19" s="428"/>
      <c r="G19" s="368"/>
      <c r="H19" s="368"/>
      <c r="I19" s="429" t="str">
        <f>IF(OR(ISBLANK('!'!I19),ISERROR('!'!I19)),"",'!'!I19)</f>
        <v xml:space="preserve">Las medidas validas están destacadas </v>
      </c>
      <c r="J19" s="368"/>
      <c r="K19" s="368"/>
      <c r="L19" s="368" t="str">
        <f>IF(OR(ISBLANK('!'!L19),ISERROR('!'!L19)),"",'!'!L19)</f>
        <v/>
      </c>
      <c r="AV19" s="378"/>
      <c r="AW19" s="378"/>
      <c r="AX19" s="378"/>
      <c r="AY19" s="378"/>
      <c r="AZ19" s="378"/>
      <c r="BA19" s="378"/>
      <c r="BB19" s="378"/>
      <c r="BC19" s="378"/>
      <c r="BD19" s="378"/>
      <c r="BG19" s="380"/>
    </row>
    <row r="20" spans="1:59" s="373" customFormat="1" x14ac:dyDescent="0.2">
      <c r="A20" s="368" t="str">
        <f>IF(OR(ISBLANK('!'!A20),ISERROR('!'!A20)),"",'!'!A20)</f>
        <v/>
      </c>
      <c r="B20" s="368" t="str">
        <f>IF(OR(ISBLANK('!'!B20),ISERROR('!'!B20)),"",'!'!B20)</f>
        <v/>
      </c>
      <c r="C20" s="387" t="str">
        <f>IF(OR(ISBLANK('!'!C20),ISERROR('!'!C20)),"",'!'!C20)</f>
        <v/>
      </c>
      <c r="D20" s="368" t="str">
        <f>IF(OR(ISBLANK('!'!D20),ISERROR('!'!D20)),"",'!'!D20)</f>
        <v/>
      </c>
      <c r="E20" s="368" t="str">
        <f>IF(OR(ISBLANK('!'!E20),ISERROR('!'!E20)),"",'!'!E20)</f>
        <v/>
      </c>
      <c r="F20" s="368" t="str">
        <f>IF(OR(ISBLANK('!'!F20),ISERROR('!'!F20)),"",'!'!F20)</f>
        <v/>
      </c>
      <c r="G20" s="368" t="str">
        <f>IF(OR(ISBLANK('!'!G20),ISERROR('!'!G20)),"",'!'!G20)</f>
        <v/>
      </c>
      <c r="H20" s="368"/>
      <c r="I20" s="430" t="str">
        <f>IF(OR(ISBLANK('!'!I20),ISERROR('!'!I20)),"",'!'!I20)</f>
        <v xml:space="preserve">dependiendo del tipo de muestreo y de </v>
      </c>
      <c r="J20" s="416"/>
      <c r="K20" s="368"/>
      <c r="L20" s="368"/>
      <c r="AV20" s="378"/>
      <c r="AW20" s="378"/>
      <c r="AX20" s="378"/>
      <c r="AY20" s="378"/>
      <c r="AZ20" s="378"/>
      <c r="BA20" s="378"/>
      <c r="BB20" s="378"/>
      <c r="BC20" s="378"/>
      <c r="BD20" s="378"/>
      <c r="BG20" s="380"/>
    </row>
    <row r="21" spans="1:59" s="373" customFormat="1" x14ac:dyDescent="0.2">
      <c r="A21" s="368" t="str">
        <f>IF(OR(ISBLANK('!'!A21),ISERROR('!'!A21)),"",'!'!A21)</f>
        <v/>
      </c>
      <c r="B21" s="368" t="str">
        <f>IF(OR(ISBLANK('!'!B21),ISERROR('!'!B21)),"",'!'!B21)</f>
        <v/>
      </c>
      <c r="C21" s="387" t="str">
        <f>IF(OR(ISBLANK('!'!C21),ISERROR('!'!C21)),"",'!'!C21)</f>
        <v/>
      </c>
      <c r="D21" s="368" t="str">
        <f>IF(OR(ISBLANK('!'!D21),ISERROR('!'!D21)),"",'!'!D21)</f>
        <v/>
      </c>
      <c r="E21" s="368" t="str">
        <f>IF(OR(ISBLANK('!'!E21),ISERROR('!'!E21)),"",'!'!E21)</f>
        <v/>
      </c>
      <c r="F21" s="368" t="str">
        <f>IF(OR(ISBLANK('!'!F21),ISERROR('!'!F21)),"",'!'!F21)</f>
        <v/>
      </c>
      <c r="G21" s="368" t="str">
        <f>IF(OR(ISBLANK('!'!G21),ISERROR('!'!G21)),"",'!'!G21)</f>
        <v/>
      </c>
      <c r="H21" s="368" t="str">
        <f>IF(OR(ISBLANK('!'!H21),ISERROR('!'!H21)),"",'!'!H21)</f>
        <v/>
      </c>
      <c r="I21" s="430" t="str">
        <f>IF(OR(ISBLANK('!'!I21),ISERROR('!'!I21)),"",'!'!I21)</f>
        <v>la presencia, o no, de un estándar</v>
      </c>
      <c r="J21" s="416"/>
      <c r="K21" s="368"/>
      <c r="L21" s="368" t="str">
        <f>IF(OR(ISBLANK('!'!L21),ISERROR('!'!L21)),"",'!'!L21)</f>
        <v/>
      </c>
      <c r="AV21" s="378"/>
      <c r="AW21" s="378"/>
      <c r="AX21" s="378"/>
      <c r="AY21" s="378"/>
      <c r="AZ21" s="378"/>
      <c r="BA21" s="378"/>
      <c r="BB21" s="378"/>
      <c r="BC21" s="378"/>
      <c r="BD21" s="378"/>
      <c r="BG21" s="380"/>
    </row>
    <row r="22" spans="1:59" s="373" customFormat="1" ht="13.5" thickBot="1" x14ac:dyDescent="0.25">
      <c r="A22" s="368"/>
      <c r="B22" s="431">
        <v>3</v>
      </c>
      <c r="C22" s="370" t="s">
        <v>159</v>
      </c>
      <c r="D22" s="432"/>
      <c r="E22" s="371"/>
      <c r="F22" s="371"/>
      <c r="G22" s="371"/>
      <c r="H22" s="371"/>
      <c r="I22" s="433" t="str">
        <f>IF(OR(ISBLANK('!'!I22),ISERROR('!'!I22)),"",'!'!I22)</f>
        <v>(la versión de Excel puede bloquear está función)</v>
      </c>
      <c r="J22" s="434"/>
      <c r="K22" s="371"/>
      <c r="L22" s="371"/>
      <c r="AV22" s="378"/>
      <c r="AW22" s="378"/>
      <c r="AX22" s="378"/>
      <c r="AY22" s="378"/>
      <c r="AZ22" s="378"/>
      <c r="BA22" s="378"/>
      <c r="BB22" s="378"/>
      <c r="BC22" s="378"/>
      <c r="BD22" s="378"/>
      <c r="BG22" s="380"/>
    </row>
    <row r="23" spans="1:59" s="373" customFormat="1" x14ac:dyDescent="0.2">
      <c r="A23" s="368"/>
      <c r="B23" s="368"/>
      <c r="C23" s="387"/>
      <c r="D23" s="368"/>
      <c r="E23" s="368"/>
      <c r="F23" s="368"/>
      <c r="G23" s="368"/>
      <c r="H23" s="368"/>
      <c r="I23" s="430"/>
      <c r="J23" s="416"/>
      <c r="K23" s="368"/>
      <c r="L23" s="368"/>
      <c r="AV23" s="378"/>
      <c r="AW23" s="378"/>
      <c r="AX23" s="378"/>
      <c r="AY23" s="378"/>
      <c r="AZ23" s="378"/>
      <c r="BA23" s="378"/>
      <c r="BB23" s="378"/>
      <c r="BC23" s="378"/>
      <c r="BD23" s="378"/>
      <c r="BG23" s="380"/>
    </row>
    <row r="24" spans="1:59" s="373" customFormat="1" x14ac:dyDescent="0.2">
      <c r="A24" s="368"/>
      <c r="B24" s="368"/>
      <c r="C24" s="387"/>
      <c r="D24" s="435" t="s">
        <v>160</v>
      </c>
      <c r="E24" s="436" t="s">
        <v>161</v>
      </c>
      <c r="F24" s="437" t="s">
        <v>162</v>
      </c>
      <c r="G24" s="438"/>
      <c r="H24" s="603" t="str">
        <f>IF(OR(ISBLANK('!'!AD9),ISERROR('!'!AD9)),"",'!'!AD9)</f>
        <v>Datos analizados</v>
      </c>
      <c r="I24" s="603"/>
      <c r="J24" s="439" t="str">
        <f>IF(OR(ISBLANK('!'!AE9),ISERROR('!'!AE9)),"",'!'!AE9)</f>
        <v>C1</v>
      </c>
      <c r="K24" s="439" t="str">
        <f>IF(OR(ISBLANK('!'!AF9),ISERROR('!'!AF9)),"",'!'!AF9)</f>
        <v>C2</v>
      </c>
      <c r="L24" s="439" t="str">
        <f>IF(OR(ISBLANK('!'!AG9),ISERROR('!'!AG9)),"",'!'!AG9)</f>
        <v/>
      </c>
      <c r="AV24" s="378"/>
      <c r="AW24" s="378"/>
      <c r="AX24" s="378"/>
      <c r="AY24" s="378"/>
      <c r="AZ24" s="378"/>
      <c r="BA24" s="378"/>
      <c r="BB24" s="378"/>
      <c r="BC24" s="378"/>
      <c r="BD24" s="378"/>
      <c r="BG24" s="380"/>
    </row>
    <row r="25" spans="1:59" s="373" customFormat="1" x14ac:dyDescent="0.2">
      <c r="A25" s="368"/>
      <c r="B25" s="368"/>
      <c r="C25" s="387"/>
      <c r="D25" s="440">
        <v>1</v>
      </c>
      <c r="E25" s="441">
        <f>IF(OR(ISBLANK('!'!D23),ISERROR('!'!D23)),"",'!'!D23)</f>
        <v>0.46412492716307835</v>
      </c>
      <c r="F25" s="442">
        <f>'!'!E23</f>
        <v>0.69618739074461755</v>
      </c>
      <c r="G25" s="438"/>
      <c r="H25" s="368"/>
      <c r="I25" s="443" t="str">
        <f>IF(OR(ISBLANK('!'!AD10),ISERROR('!'!AD10)),"",'!'!AD10)</f>
        <v>R1</v>
      </c>
      <c r="J25" s="439">
        <f>IF(OR(ISBLANK('!'!AE10),ISERROR('!'!AE10)),"",'!'!AE10)</f>
        <v>22</v>
      </c>
      <c r="K25" s="439">
        <f>IF(OR(ISBLANK('!'!AF10),ISERROR('!'!AF10)),"",'!'!AF10)</f>
        <v>14</v>
      </c>
      <c r="L25" s="444">
        <f>IF(OR(ISBLANK('!'!AG10),ISERROR('!'!AG10)),"",'!'!AG10)</f>
        <v>36</v>
      </c>
      <c r="AV25" s="378"/>
      <c r="AW25" s="378"/>
      <c r="AX25" s="378"/>
      <c r="AY25" s="378"/>
      <c r="AZ25" s="378"/>
      <c r="BA25" s="378"/>
      <c r="BB25" s="378"/>
      <c r="BC25" s="378"/>
      <c r="BD25" s="378"/>
      <c r="BG25" s="380"/>
    </row>
    <row r="26" spans="1:59" s="373" customFormat="1" x14ac:dyDescent="0.2">
      <c r="A26" s="368"/>
      <c r="B26" s="368"/>
      <c r="C26" s="387"/>
      <c r="D26" s="445">
        <v>2</v>
      </c>
      <c r="E26" s="446">
        <f>IF(OR(ISBLANK('!'!D24),ISERROR('!'!D24)),"",'!'!D24)</f>
        <v>0.18983304198564652</v>
      </c>
      <c r="F26" s="447">
        <f>'!'!E24</f>
        <v>8.1357017993848507E-2</v>
      </c>
      <c r="G26" s="438"/>
      <c r="H26" s="368"/>
      <c r="I26" s="443" t="str">
        <f>IF(OR(ISBLANK('!'!AD11),ISERROR('!'!AD11)),"",'!'!AD11)</f>
        <v>R2</v>
      </c>
      <c r="J26" s="439">
        <f>IF(OR(ISBLANK('!'!AE11),ISERROR('!'!AE11)),"",'!'!AE11)</f>
        <v>2</v>
      </c>
      <c r="K26" s="439">
        <f>IF(OR(ISBLANK('!'!AF11),ISERROR('!'!AF11)),"",'!'!AF11)</f>
        <v>7</v>
      </c>
      <c r="L26" s="444">
        <f>IF(OR(ISBLANK('!'!AG11),ISERROR('!'!AG11)),"",'!'!AG11)</f>
        <v>9</v>
      </c>
      <c r="AV26" s="378"/>
      <c r="AW26" s="378"/>
      <c r="AX26" s="378"/>
      <c r="AY26" s="378"/>
      <c r="AZ26" s="378"/>
      <c r="BA26" s="378"/>
      <c r="BB26" s="378"/>
      <c r="BC26" s="378"/>
      <c r="BD26" s="378"/>
      <c r="BG26" s="380"/>
    </row>
    <row r="27" spans="1:59" s="373" customFormat="1" x14ac:dyDescent="0.2">
      <c r="A27" s="368"/>
      <c r="B27" s="368"/>
      <c r="C27" s="387"/>
      <c r="D27" s="368"/>
      <c r="E27" s="368"/>
      <c r="F27" s="368"/>
      <c r="G27" s="368"/>
      <c r="H27" s="368"/>
      <c r="I27" s="439" t="str">
        <f>IF(OR(ISBLANK('!'!AD12),ISERROR('!'!AD12)),"",'!'!AD12)</f>
        <v/>
      </c>
      <c r="J27" s="439">
        <f>IF(OR(ISBLANK('!'!AE12),ISERROR('!'!AE12)),"",'!'!AE12)</f>
        <v>24</v>
      </c>
      <c r="K27" s="439">
        <f>IF(OR(ISBLANK('!'!AF12),ISERROR('!'!AF12)),"",'!'!AF12)</f>
        <v>21</v>
      </c>
      <c r="L27" s="444">
        <f>IF(OR(ISBLANK('!'!AG12),ISERROR('!'!AG12)),"",'!'!AG12)</f>
        <v>45</v>
      </c>
      <c r="AV27" s="378"/>
      <c r="AW27" s="378"/>
      <c r="AX27" s="378"/>
      <c r="AY27" s="378"/>
      <c r="AZ27" s="378"/>
      <c r="BA27" s="378"/>
      <c r="BB27" s="378"/>
      <c r="BC27" s="378"/>
      <c r="BD27" s="378"/>
      <c r="BG27" s="380"/>
    </row>
    <row r="28" spans="1:59" s="373" customFormat="1" ht="13.5" thickBot="1" x14ac:dyDescent="0.25">
      <c r="A28" s="368" t="str">
        <f>IF(OR(ISBLANK('!'!A22),ISERROR('!'!A22)),"",'!'!A22)</f>
        <v/>
      </c>
      <c r="B28" s="431">
        <v>4</v>
      </c>
      <c r="C28" s="370" t="s">
        <v>163</v>
      </c>
      <c r="D28" s="371"/>
      <c r="E28" s="371" t="str">
        <f>IF(OR(ISBLANK('!'!E26),ISERROR('!'!E26)),"",'!'!E26)</f>
        <v/>
      </c>
      <c r="F28" s="371" t="str">
        <f>IF(OR(ISBLANK('!'!F26),ISERROR('!'!F26)),"",'!'!F26)</f>
        <v/>
      </c>
      <c r="G28" s="371" t="str">
        <f>IF(OR(ISBLANK('!'!G26),ISERROR('!'!G26)),"",'!'!G26)</f>
        <v/>
      </c>
      <c r="H28" s="371" t="str">
        <f>IF(OR(ISBLANK('!'!H26),ISERROR('!'!H26)),"",'!'!H26)</f>
        <v/>
      </c>
      <c r="I28" s="371" t="str">
        <f>IF(OR(ISBLANK('!'!I26),ISERROR('!'!I26)),"",'!'!I26)</f>
        <v/>
      </c>
      <c r="J28" s="371" t="str">
        <f>IF(OR(ISBLANK('!'!J26),ISERROR('!'!J26)),"",'!'!J26)</f>
        <v/>
      </c>
      <c r="K28" s="371" t="str">
        <f>IF(OR(ISBLANK('!'!K26),ISERROR('!'!K26)),"",'!'!K26)</f>
        <v/>
      </c>
      <c r="L28" s="371" t="str">
        <f>IF(OR(ISBLANK('!'!L22),ISERROR('!'!L22)),"",'!'!L22)</f>
        <v/>
      </c>
      <c r="BG28" s="380"/>
    </row>
    <row r="29" spans="1:59" s="373" customFormat="1" ht="17.25" customHeight="1" thickBot="1" x14ac:dyDescent="0.25">
      <c r="A29" s="368" t="str">
        <f>IF(OR(ISBLANK('!'!A27),ISERROR('!'!A27)),"",'!'!A27)</f>
        <v/>
      </c>
      <c r="B29" s="368" t="str">
        <f>IF(OR(ISBLANK('!'!B27),ISERROR('!'!B27)),"",'!'!B27)</f>
        <v/>
      </c>
      <c r="C29" s="448" t="str">
        <f>IF(OR(ISBLANK('!'!C27),ISERROR('!'!C27)),"",'!'!C27)</f>
        <v/>
      </c>
      <c r="D29" s="449" t="str">
        <f>IF(OR(ISBLANK('!'!D27),ISERROR('!'!D27)),"",'!'!D27)</f>
        <v>Índice</v>
      </c>
      <c r="E29" s="449" t="str">
        <f>IF(OR(ISBLANK('!'!E27),ISERROR('!'!E27)),"",'!'!E27)</f>
        <v>Validez</v>
      </c>
      <c r="F29" s="449" t="str">
        <f>IF(OR(ISBLANK('!'!F27),ISERROR('!'!F27)),"",'!'!F27)</f>
        <v>Muestreo</v>
      </c>
      <c r="G29" s="449" t="str">
        <f>IF(OR(ISBLANK('!'!G27),ISERROR('!'!G27)),"",'!'!G27)</f>
        <v>Clase</v>
      </c>
      <c r="H29" s="386" t="str">
        <f>IF(OR(ISBLANK('!'!H27),ISERROR('!'!H27)),"",'!'!H27)</f>
        <v>Estimación</v>
      </c>
      <c r="I29" s="386" t="str">
        <f>IF(OR(ISBLANK('!'!I27),ISERROR('!'!I27)),"",'!'!I27)</f>
        <v>Varianza</v>
      </c>
      <c r="J29" s="386" t="str">
        <f>IF(OR(ISBLANK('!'!J27),ISERROR('!'!J27)),"",'!'!J27)</f>
        <v>Error estándar</v>
      </c>
      <c r="K29" s="368" t="str">
        <f>IF(OR(ISBLANK('!'!K27),ISERROR('!'!K27)),"",'!'!K27)</f>
        <v/>
      </c>
      <c r="L29" s="368" t="str">
        <f>IF(OR(ISBLANK('!'!L27),ISERROR('!'!L27)),"",'!'!L27)</f>
        <v/>
      </c>
      <c r="BG29" s="380"/>
    </row>
    <row r="30" spans="1:59" s="373" customFormat="1" ht="12.75" customHeight="1" x14ac:dyDescent="0.2">
      <c r="A30" s="368" t="str">
        <f>IF(OR(ISBLANK('!'!A29),ISERROR('!'!A29)),"",'!'!A29)</f>
        <v/>
      </c>
      <c r="B30" s="368" t="str">
        <f>IF(OR(ISBLANK('!'!B29),ISERROR('!'!B29)),"",'!'!B29)</f>
        <v/>
      </c>
      <c r="C30" s="368" t="str">
        <f>IF(OR(ISBLANK('!'!C29),ISERROR('!'!C29)),"",'!'!C29)</f>
        <v/>
      </c>
      <c r="D30" s="604" t="s">
        <v>164</v>
      </c>
      <c r="E30" s="607" t="str">
        <f>IF(OR(ISBLANK('!'!E29),ISERROR('!'!E29)),"",'!'!E29)</f>
        <v>R es un estándar</v>
      </c>
      <c r="F30" s="610" t="str">
        <f>IF(OR(ISBLANK('!'!F29),ISERROR('!'!F29)),"",'!'!F29)</f>
        <v>I</v>
      </c>
      <c r="G30" s="450">
        <f>IF(OR(ISBLANK('!'!G29),ISERROR('!'!G29)),"",'!'!G29)</f>
        <v>1</v>
      </c>
      <c r="H30" s="451">
        <f>IF(OR(ISBLANK('!'!H29),ISERROR('!'!H29)),"",'!'!H29)</f>
        <v>0.46412492716307835</v>
      </c>
      <c r="I30" s="451">
        <f>IF(OR(ISBLANK('!'!I29),ISERROR('!'!I29)),"",'!'!I29)</f>
        <v>1.2183064508034165E-2</v>
      </c>
      <c r="J30" s="452">
        <f>IF(OR(ISBLANK('!'!J29),ISERROR('!'!J29)),"",'!'!J29)</f>
        <v>0.11037692017824272</v>
      </c>
      <c r="K30" s="453" t="str">
        <f>IF(OR(ISBLANK('!'!K29),ISERROR('!'!K29)),"",'!'!K29)</f>
        <v/>
      </c>
      <c r="L30" s="368"/>
      <c r="BG30" s="380"/>
    </row>
    <row r="31" spans="1:59" s="373" customFormat="1" x14ac:dyDescent="0.2">
      <c r="A31" s="368" t="str">
        <f>IF(OR(ISBLANK('!'!A30),ISERROR('!'!A30)),"",'!'!A30)</f>
        <v/>
      </c>
      <c r="B31" s="368" t="str">
        <f>IF(OR(ISBLANK('!'!B30),ISERROR('!'!B30)),"",'!'!B30)</f>
        <v/>
      </c>
      <c r="C31" s="368" t="str">
        <f>IF(OR(ISBLANK('!'!C30),ISERROR('!'!C30)),"",'!'!C30)</f>
        <v/>
      </c>
      <c r="D31" s="605"/>
      <c r="E31" s="608" t="str">
        <f>IF(OR(ISBLANK('!'!E30),ISERROR('!'!E30)),"",'!'!E30)</f>
        <v/>
      </c>
      <c r="F31" s="611" t="str">
        <f>IF(OR(ISBLANK('!'!F30),ISERROR('!'!F30)),"",'!'!F30)</f>
        <v/>
      </c>
      <c r="G31" s="454">
        <f>IF(OR(ISBLANK('!'!G30),ISERROR('!'!G30)),"",'!'!G30)</f>
        <v>2</v>
      </c>
      <c r="H31" s="455">
        <f>IF(OR(ISBLANK('!'!H30),ISERROR('!'!H30)),"",'!'!H30)</f>
        <v>0.18983304198564652</v>
      </c>
      <c r="I31" s="455">
        <f>IF(OR(ISBLANK('!'!I30),ISERROR('!'!I30)),"",'!'!I30)</f>
        <v>0.11939714451975894</v>
      </c>
      <c r="J31" s="456">
        <f>IF(OR(ISBLANK('!'!J30),ISERROR('!'!J30)),"",'!'!J30)</f>
        <v>0.34553891896537348</v>
      </c>
      <c r="K31" s="457" t="str">
        <f>IF(OR(ISBLANK('!'!K30),ISERROR('!'!K30)),"",'!'!K30)</f>
        <v/>
      </c>
      <c r="L31" s="368"/>
      <c r="BG31" s="380"/>
    </row>
    <row r="32" spans="1:59" s="373" customFormat="1" x14ac:dyDescent="0.2">
      <c r="A32" s="368" t="str">
        <f>IF(OR(ISBLANK('!'!A31),ISERROR('!'!A31)),"",'!'!A31)</f>
        <v/>
      </c>
      <c r="B32" s="368" t="str">
        <f>IF(OR(ISBLANK('!'!B31),ISERROR('!'!B31)),"",'!'!B31)</f>
        <v/>
      </c>
      <c r="C32" s="368" t="str">
        <f>IF(OR(ISBLANK('!'!C31),ISERROR('!'!C31)),"",'!'!C31)</f>
        <v/>
      </c>
      <c r="D32" s="605"/>
      <c r="E32" s="608" t="str">
        <f>IF(OR(ISBLANK('!'!E31),ISERROR('!'!E31)),"",'!'!E31)</f>
        <v/>
      </c>
      <c r="F32" s="611" t="str">
        <f>IF(OR(ISBLANK('!'!F31),ISERROR('!'!F31)),"",'!'!F31)</f>
        <v>II</v>
      </c>
      <c r="G32" s="454">
        <f>IF(OR(ISBLANK('!'!G31),ISERROR('!'!G31)),"",'!'!G31)</f>
        <v>1</v>
      </c>
      <c r="H32" s="458">
        <f>IF(OR(ISBLANK('!'!H31),ISERROR('!'!H31)),"",'!'!H31)</f>
        <v>0.46412492716307835</v>
      </c>
      <c r="I32" s="455">
        <f>IF(OR(ISBLANK('!'!I31),ISERROR('!'!I31)),"",'!'!I31)</f>
        <v>1.1432893040270106E-2</v>
      </c>
      <c r="J32" s="456">
        <f>IF(OR(ISBLANK('!'!J31),ISERROR('!'!J31)),"",'!'!J31)</f>
        <v>0.10692470734245713</v>
      </c>
      <c r="K32" s="457" t="str">
        <f>IF(OR(ISBLANK('!'!K31),ISERROR('!'!K31)),"",'!'!K31)</f>
        <v/>
      </c>
      <c r="L32" s="368"/>
      <c r="BG32" s="380"/>
    </row>
    <row r="33" spans="1:59" s="373" customFormat="1" ht="13.5" thickBot="1" x14ac:dyDescent="0.25">
      <c r="A33" s="368" t="str">
        <f>IF(OR(ISBLANK('!'!A32),ISERROR('!'!A32)),"",'!'!A32)</f>
        <v/>
      </c>
      <c r="B33" s="368" t="str">
        <f>IF(OR(ISBLANK('!'!B32),ISERROR('!'!B32)),"",'!'!B32)</f>
        <v/>
      </c>
      <c r="C33" s="368" t="str">
        <f>IF(OR(ISBLANK('!'!C32),ISERROR('!'!C32)),"",'!'!C32)</f>
        <v/>
      </c>
      <c r="D33" s="606"/>
      <c r="E33" s="609" t="str">
        <f>IF(OR(ISBLANK('!'!E32),ISERROR('!'!E32)),"",'!'!E32)</f>
        <v/>
      </c>
      <c r="F33" s="612" t="str">
        <f>IF(OR(ISBLANK('!'!F32),ISERROR('!'!F32)),"",'!'!F32)</f>
        <v/>
      </c>
      <c r="G33" s="459">
        <f>IF(OR(ISBLANK('!'!G32),ISERROR('!'!G32)),"",'!'!G32)</f>
        <v>2</v>
      </c>
      <c r="H33" s="460">
        <f>IF(OR(ISBLANK('!'!H32),ISERROR('!'!H32)),"",'!'!H32)</f>
        <v>0.18983304198564652</v>
      </c>
      <c r="I33" s="461">
        <f>IF(OR(ISBLANK('!'!I32),ISERROR('!'!I32)),"",'!'!I32)</f>
        <v>0.10739440103553398</v>
      </c>
      <c r="J33" s="462">
        <f>IF(OR(ISBLANK('!'!J32),ISERROR('!'!J32)),"",'!'!J32)</f>
        <v>0.32771084973728593</v>
      </c>
      <c r="K33" s="457" t="str">
        <f>IF(OR(ISBLANK('!'!K32),ISERROR('!'!K32)),"",'!'!K32)</f>
        <v/>
      </c>
      <c r="L33" s="368"/>
      <c r="BG33" s="380"/>
    </row>
    <row r="34" spans="1:59" s="373" customFormat="1" ht="3.75" customHeight="1" thickBot="1" x14ac:dyDescent="0.25">
      <c r="A34" s="368" t="str">
        <f>IF(OR(ISBLANK('!'!A33),ISERROR('!'!A33)),"",'!'!A33)</f>
        <v/>
      </c>
      <c r="B34" s="368" t="str">
        <f>IF(OR(ISBLANK('!'!B33),ISERROR('!'!B33)),"",'!'!B33)</f>
        <v/>
      </c>
      <c r="C34" s="368" t="str">
        <f>IF(OR(ISBLANK('!'!C33),ISERROR('!'!C33)),"",'!'!C33)</f>
        <v/>
      </c>
      <c r="D34" s="418"/>
      <c r="E34" s="463" t="str">
        <f>IF(OR(ISBLANK('!'!E33),ISERROR('!'!E33)),"",'!'!E33)</f>
        <v/>
      </c>
      <c r="F34" s="418" t="str">
        <f>IF(OR(ISBLANK('!'!F33),ISERROR('!'!F33)),"",'!'!F33)</f>
        <v/>
      </c>
      <c r="G34" s="464" t="str">
        <f>IF(OR(ISBLANK('!'!G33),ISERROR('!'!G33)),"",'!'!G33)</f>
        <v/>
      </c>
      <c r="H34" s="465" t="str">
        <f>IF(OR(ISBLANK('!'!H33),ISERROR('!'!H33)),"",'!'!H33)</f>
        <v/>
      </c>
      <c r="I34" s="465" t="str">
        <f>IF(OR(ISBLANK('!'!I33),ISERROR('!'!I33)),"",'!'!I33)</f>
        <v/>
      </c>
      <c r="J34" s="465" t="str">
        <f>IF(OR(ISBLANK('!'!J33),ISERROR('!'!J33)),"",'!'!J33)</f>
        <v/>
      </c>
      <c r="K34" s="457" t="str">
        <f>IF(OR(ISBLANK('!'!K33),ISERROR('!'!K33)),"",'!'!K33)</f>
        <v/>
      </c>
      <c r="L34" s="368"/>
      <c r="BG34" s="380"/>
    </row>
    <row r="35" spans="1:59" s="373" customFormat="1" ht="12.75" customHeight="1" x14ac:dyDescent="0.2">
      <c r="A35" s="368" t="str">
        <f>IF(OR(ISBLANK('!'!A34),ISERROR('!'!A34)),"",'!'!A34)</f>
        <v/>
      </c>
      <c r="B35" s="368" t="str">
        <f>IF(OR(ISBLANK('!'!B34),ISERROR('!'!B34)),"",'!'!B34)</f>
        <v/>
      </c>
      <c r="C35" s="368" t="str">
        <f>IF(OR(ISBLANK('!'!C34),ISERROR('!'!C34)),"",'!'!C34)</f>
        <v/>
      </c>
      <c r="D35" s="615" t="s">
        <v>165</v>
      </c>
      <c r="E35" s="607" t="str">
        <f>IF(OR(ISBLANK('!'!E34),ISERROR('!'!E34)),"",'!'!E34)</f>
        <v>R es un estándar</v>
      </c>
      <c r="F35" s="610" t="str">
        <f>IF(OR(ISBLANK('!'!F34),ISERROR('!'!F34)),"",'!'!F34)</f>
        <v>I</v>
      </c>
      <c r="G35" s="450">
        <f>IF(OR(ISBLANK('!'!G34),ISERROR('!'!G34)),"",'!'!G34)</f>
        <v>1</v>
      </c>
      <c r="H35" s="451">
        <f>IF(OR(ISBLANK('!'!H34),ISERROR('!'!H34)),"",'!'!H34)</f>
        <v>0.69618739074461755</v>
      </c>
      <c r="I35" s="451">
        <f>IF(OR(ISBLANK('!'!I34),ISERROR('!'!I34)),"",'!'!I34)</f>
        <v>1.7463328825726415E-2</v>
      </c>
      <c r="J35" s="452">
        <f>IF(OR(ISBLANK('!'!J34),ISERROR('!'!J34)),"",'!'!J34)</f>
        <v>0.13214888885543613</v>
      </c>
      <c r="K35" s="457" t="str">
        <f>IF(OR(ISBLANK('!'!K34),ISERROR('!'!K34)),"",'!'!K34)</f>
        <v/>
      </c>
      <c r="L35" s="368"/>
      <c r="BG35" s="380"/>
    </row>
    <row r="36" spans="1:59" s="373" customFormat="1" ht="13.5" thickBot="1" x14ac:dyDescent="0.25">
      <c r="A36" s="368" t="str">
        <f>IF(OR(ISBLANK('!'!A35),ISERROR('!'!A35)),"",'!'!A35)</f>
        <v/>
      </c>
      <c r="B36" s="368" t="str">
        <f>IF(OR(ISBLANK('!'!B35),ISERROR('!'!B35)),"",'!'!B35)</f>
        <v/>
      </c>
      <c r="C36" s="368" t="str">
        <f>IF(OR(ISBLANK('!'!C35),ISERROR('!'!C35)),"",'!'!C35)</f>
        <v/>
      </c>
      <c r="D36" s="616"/>
      <c r="E36" s="609" t="str">
        <f>IF(OR(ISBLANK('!'!E35),ISERROR('!'!E35)),"",'!'!E35)</f>
        <v/>
      </c>
      <c r="F36" s="612" t="str">
        <f>IF(OR(ISBLANK('!'!F35),ISERROR('!'!F35)),"",'!'!F35)</f>
        <v/>
      </c>
      <c r="G36" s="459">
        <f>IF(OR(ISBLANK('!'!G35),ISERROR('!'!G35)),"",'!'!G35)</f>
        <v>2</v>
      </c>
      <c r="H36" s="461">
        <f>IF(OR(ISBLANK('!'!H35),ISERROR('!'!H35)),"",'!'!H35)</f>
        <v>8.1357017993848507E-2</v>
      </c>
      <c r="I36" s="461">
        <f>IF(OR(ISBLANK('!'!I35),ISERROR('!'!I35)),"",'!'!I35)</f>
        <v>2.2234695859508075E-2</v>
      </c>
      <c r="J36" s="462">
        <f>IF(OR(ISBLANK('!'!J35),ISERROR('!'!J35)),"",'!'!J35)</f>
        <v>0.14911303048194036</v>
      </c>
      <c r="K36" s="457" t="str">
        <f>IF(OR(ISBLANK('!'!K35),ISERROR('!'!K35)),"",'!'!K35)</f>
        <v/>
      </c>
      <c r="L36" s="368"/>
      <c r="BG36" s="380"/>
    </row>
    <row r="37" spans="1:59" s="373" customFormat="1" ht="4.5" customHeight="1" thickBot="1" x14ac:dyDescent="0.25">
      <c r="A37" s="368" t="str">
        <f>IF(OR(ISBLANK('!'!A36),ISERROR('!'!A36)),"",'!'!A36)</f>
        <v/>
      </c>
      <c r="B37" s="368" t="str">
        <f>IF(OR(ISBLANK('!'!B36),ISERROR('!'!B36)),"",'!'!B36)</f>
        <v/>
      </c>
      <c r="C37" s="368" t="str">
        <f>IF(OR(ISBLANK('!'!C36),ISERROR('!'!C36)),"",'!'!C36)</f>
        <v/>
      </c>
      <c r="D37" s="418"/>
      <c r="E37" s="463" t="str">
        <f>IF(OR(ISBLANK('!'!E36),ISERROR('!'!E36)),"",'!'!E36)</f>
        <v/>
      </c>
      <c r="F37" s="418" t="str">
        <f>IF(OR(ISBLANK('!'!F36),ISERROR('!'!F36)),"",'!'!F36)</f>
        <v/>
      </c>
      <c r="G37" s="466" t="str">
        <f>IF(OR(ISBLANK('!'!G36),ISERROR('!'!G36)),"",'!'!G36)</f>
        <v/>
      </c>
      <c r="H37" s="465" t="str">
        <f>IF(OR(ISBLANK('!'!H36),ISERROR('!'!H36)),"",'!'!H36)</f>
        <v/>
      </c>
      <c r="I37" s="465" t="str">
        <f>IF(OR(ISBLANK('!'!I36),ISERROR('!'!I36)),"",'!'!I36)</f>
        <v/>
      </c>
      <c r="J37" s="465" t="str">
        <f>IF(OR(ISBLANK('!'!J36),ISERROR('!'!J36)),"",'!'!J36)</f>
        <v/>
      </c>
      <c r="K37" s="457" t="str">
        <f>IF(OR(ISBLANK('!'!K36),ISERROR('!'!K36)),"",'!'!K36)</f>
        <v/>
      </c>
      <c r="L37" s="368"/>
      <c r="BG37" s="380"/>
    </row>
    <row r="38" spans="1:59" s="373" customFormat="1" ht="12.75" customHeight="1" x14ac:dyDescent="0.2">
      <c r="A38" s="368" t="str">
        <f>IF(OR(ISBLANK('!'!A37),ISERROR('!'!A37)),"",'!'!A37)</f>
        <v/>
      </c>
      <c r="B38" s="368" t="str">
        <f>IF(OR(ISBLANK('!'!B37),ISERROR('!'!B37)),"",'!'!B37)</f>
        <v/>
      </c>
      <c r="C38" s="368" t="str">
        <f>IF(OR(ISBLANK('!'!C37),ISERROR('!'!C37)),"",'!'!C37)</f>
        <v/>
      </c>
      <c r="D38" s="615" t="s">
        <v>166</v>
      </c>
      <c r="E38" s="607" t="str">
        <f>IF(OR(ISBLANK('!'!E37),ISERROR('!'!E37)),"",'!'!E37)</f>
        <v>Siempre</v>
      </c>
      <c r="F38" s="610" t="str">
        <f>IF(OR(ISBLANK('!'!F37),ISERROR('!'!F37)),"",'!'!F37)</f>
        <v>I</v>
      </c>
      <c r="G38" s="450">
        <f>IF(OR(ISBLANK('!'!G37),ISERROR('!'!G37)),"",'!'!G37)</f>
        <v>1</v>
      </c>
      <c r="H38" s="451">
        <f>IF(OR(ISBLANK('!'!H37),ISERROR('!'!H37)),"",'!'!H37)</f>
        <v>0.37129994173046266</v>
      </c>
      <c r="I38" s="451">
        <f>IF(OR(ISBLANK('!'!I37),ISERROR('!'!I37)),"",'!'!I37)</f>
        <v>9.775869578860728E-3</v>
      </c>
      <c r="J38" s="452">
        <f>IF(OR(ISBLANK('!'!J37),ISERROR('!'!J37)),"",'!'!J37)</f>
        <v>9.8872997217949898E-2</v>
      </c>
      <c r="K38" s="457" t="str">
        <f>IF(OR(ISBLANK('!'!K37),ISERROR('!'!K37)),"",'!'!K37)</f>
        <v/>
      </c>
      <c r="L38" s="368"/>
      <c r="BG38" s="380"/>
    </row>
    <row r="39" spans="1:59" s="373" customFormat="1" x14ac:dyDescent="0.2">
      <c r="A39" s="368" t="str">
        <f>IF(OR(ISBLANK('!'!A38),ISERROR('!'!A38)),"",'!'!A38)</f>
        <v/>
      </c>
      <c r="B39" s="368" t="str">
        <f>IF(OR(ISBLANK('!'!B38),ISERROR('!'!B38)),"",'!'!B38)</f>
        <v/>
      </c>
      <c r="C39" s="368" t="str">
        <f>IF(OR(ISBLANK('!'!C38),ISERROR('!'!C38)),"",'!'!C38)</f>
        <v/>
      </c>
      <c r="D39" s="617"/>
      <c r="E39" s="608" t="str">
        <f>IF(OR(ISBLANK('!'!E38),ISERROR('!'!E38)),"",'!'!E38)</f>
        <v/>
      </c>
      <c r="F39" s="611" t="str">
        <f>IF(OR(ISBLANK('!'!F38),ISERROR('!'!F38)),"",'!'!F38)</f>
        <v/>
      </c>
      <c r="G39" s="454">
        <f>IF(OR(ISBLANK('!'!G38),ISERROR('!'!G38)),"",'!'!G38)</f>
        <v>2</v>
      </c>
      <c r="H39" s="455">
        <f>IF(OR(ISBLANK('!'!H38),ISERROR('!'!H38)),"",'!'!H38)</f>
        <v>3.7966608397129301E-2</v>
      </c>
      <c r="I39" s="455">
        <f>IF(OR(ISBLANK('!'!I38),ISERROR('!'!I38)),"",'!'!I38)</f>
        <v>5.4000662464725215E-3</v>
      </c>
      <c r="J39" s="456">
        <f>IF(OR(ISBLANK('!'!J38),ISERROR('!'!J38)),"",'!'!J38)</f>
        <v>7.3485143032265512E-2</v>
      </c>
      <c r="K39" s="457" t="str">
        <f>IF(OR(ISBLANK('!'!K38),ISERROR('!'!K38)),"",'!'!K38)</f>
        <v/>
      </c>
      <c r="L39" s="368"/>
      <c r="BG39" s="380"/>
    </row>
    <row r="40" spans="1:59" s="373" customFormat="1" x14ac:dyDescent="0.2">
      <c r="A40" s="368" t="str">
        <f>IF(OR(ISBLANK('!'!A39),ISERROR('!'!A39)),"",'!'!A39)</f>
        <v/>
      </c>
      <c r="B40" s="368" t="str">
        <f>IF(OR(ISBLANK('!'!B39),ISERROR('!'!B39)),"",'!'!B39)</f>
        <v/>
      </c>
      <c r="C40" s="368" t="str">
        <f>IF(OR(ISBLANK('!'!C39),ISERROR('!'!C39)),"",'!'!C39)</f>
        <v/>
      </c>
      <c r="D40" s="617"/>
      <c r="E40" s="608" t="str">
        <f>IF(OR(ISBLANK('!'!E39),ISERROR('!'!E39)),"",'!'!E39)</f>
        <v/>
      </c>
      <c r="F40" s="611" t="str">
        <f>IF(OR(ISBLANK('!'!F39),ISERROR('!'!F39)),"",'!'!F39)</f>
        <v>II</v>
      </c>
      <c r="G40" s="454">
        <f>IF(OR(ISBLANK('!'!G39),ISERROR('!'!G39)),"",'!'!G39)</f>
        <v>1</v>
      </c>
      <c r="H40" s="455">
        <f>IF(OR(ISBLANK('!'!H39),ISERROR('!'!H39)),"",'!'!H39)</f>
        <v>0.37129994173046266</v>
      </c>
      <c r="I40" s="455">
        <f>IF(OR(ISBLANK('!'!I39),ISERROR('!'!I39)),"",'!'!I39)</f>
        <v>7.3170515457728676E-3</v>
      </c>
      <c r="J40" s="456">
        <f>IF(OR(ISBLANK('!'!J39),ISERROR('!'!J39)),"",'!'!J39)</f>
        <v>8.5539765873965709E-2</v>
      </c>
      <c r="K40" s="457" t="str">
        <f>IF(OR(ISBLANK('!'!K39),ISERROR('!'!K39)),"",'!'!K39)</f>
        <v/>
      </c>
      <c r="L40" s="368"/>
      <c r="BG40" s="380"/>
    </row>
    <row r="41" spans="1:59" s="373" customFormat="1" ht="13.5" thickBot="1" x14ac:dyDescent="0.25">
      <c r="A41" s="368" t="str">
        <f>IF(OR(ISBLANK('!'!A40),ISERROR('!'!A40)),"",'!'!A40)</f>
        <v/>
      </c>
      <c r="B41" s="368" t="str">
        <f>IF(OR(ISBLANK('!'!B40),ISERROR('!'!B40)),"",'!'!B40)</f>
        <v/>
      </c>
      <c r="C41" s="368" t="str">
        <f>IF(OR(ISBLANK('!'!C40),ISERROR('!'!C40)),"",'!'!C40)</f>
        <v/>
      </c>
      <c r="D41" s="618"/>
      <c r="E41" s="609" t="str">
        <f>IF(OR(ISBLANK('!'!E40),ISERROR('!'!E40)),"",'!'!E40)</f>
        <v/>
      </c>
      <c r="F41" s="612" t="str">
        <f>IF(OR(ISBLANK('!'!F40),ISERROR('!'!F40)),"",'!'!F40)</f>
        <v/>
      </c>
      <c r="G41" s="459">
        <f>IF(OR(ISBLANK('!'!G40),ISERROR('!'!G40)),"",'!'!G40)</f>
        <v>2</v>
      </c>
      <c r="H41" s="461">
        <f>IF(OR(ISBLANK('!'!H40),ISERROR('!'!H40)),"",'!'!H40)</f>
        <v>3.7966608397129301E-2</v>
      </c>
      <c r="I41" s="461">
        <f>IF(OR(ISBLANK('!'!I40),ISERROR('!'!I40)),"",'!'!I40)</f>
        <v>4.2957760414213588E-3</v>
      </c>
      <c r="J41" s="462">
        <f>IF(OR(ISBLANK('!'!J40),ISERROR('!'!J40)),"",'!'!J40)</f>
        <v>6.554216994745718E-2</v>
      </c>
      <c r="K41" s="457" t="str">
        <f>IF(OR(ISBLANK('!'!K40),ISERROR('!'!K40)),"",'!'!K40)</f>
        <v/>
      </c>
      <c r="L41" s="368"/>
      <c r="BG41" s="380"/>
    </row>
    <row r="42" spans="1:59" s="373" customFormat="1" ht="4.5" customHeight="1" thickBot="1" x14ac:dyDescent="0.25">
      <c r="A42" s="368" t="str">
        <f>IF(OR(ISBLANK('!'!A41),ISERROR('!'!A41)),"",'!'!A41)</f>
        <v/>
      </c>
      <c r="B42" s="368" t="str">
        <f>IF(OR(ISBLANK('!'!B41),ISERROR('!'!B41)),"",'!'!B41)</f>
        <v/>
      </c>
      <c r="C42" s="368" t="str">
        <f>IF(OR(ISBLANK('!'!C41),ISERROR('!'!C41)),"",'!'!C41)</f>
        <v/>
      </c>
      <c r="D42" s="418"/>
      <c r="E42" s="418" t="str">
        <f>IF(OR(ISBLANK('!'!E41),ISERROR('!'!E41)),"",'!'!E41)</f>
        <v/>
      </c>
      <c r="F42" s="418" t="str">
        <f>IF(OR(ISBLANK('!'!F41),ISERROR('!'!F41)),"",'!'!F41)</f>
        <v/>
      </c>
      <c r="G42" s="466" t="str">
        <f>IF(OR(ISBLANK('!'!G41),ISERROR('!'!G41)),"",'!'!G41)</f>
        <v/>
      </c>
      <c r="H42" s="465" t="str">
        <f>IF(OR(ISBLANK('!'!H41),ISERROR('!'!H41)),"",'!'!H41)</f>
        <v/>
      </c>
      <c r="I42" s="465" t="str">
        <f>IF(OR(ISBLANK('!'!I41),ISERROR('!'!I41)),"",'!'!I41)</f>
        <v/>
      </c>
      <c r="J42" s="465" t="str">
        <f>IF(OR(ISBLANK('!'!J41),ISERROR('!'!J41)),"",'!'!J41)</f>
        <v/>
      </c>
      <c r="K42" s="457" t="str">
        <f>IF(OR(ISBLANK('!'!K41),ISERROR('!'!K41)),"",'!'!K41)</f>
        <v/>
      </c>
      <c r="L42" s="368"/>
      <c r="BG42" s="380"/>
    </row>
    <row r="43" spans="1:59" s="373" customFormat="1" ht="12.75" customHeight="1" x14ac:dyDescent="0.2">
      <c r="A43" s="368" t="str">
        <f>IF(OR(ISBLANK('!'!A42),ISERROR('!'!A42)),"",'!'!A42)</f>
        <v/>
      </c>
      <c r="B43" s="368" t="str">
        <f>IF(OR(ISBLANK('!'!B42),ISERROR('!'!B42)),"",'!'!B42)</f>
        <v/>
      </c>
      <c r="C43" s="368" t="str">
        <f>IF(OR(ISBLANK('!'!C42),ISERROR('!'!C42)),"",'!'!C42)</f>
        <v/>
      </c>
      <c r="D43" s="615" t="s">
        <v>167</v>
      </c>
      <c r="E43" s="619" t="str">
        <f>IF(OR(ISBLANK('!'!E42),ISERROR('!'!E42)),"",'!'!E42)</f>
        <v>R no es un estándar</v>
      </c>
      <c r="F43" s="610" t="str">
        <f>IF(OR(ISBLANK('!'!F42),ISERROR('!'!F42)),"",'!'!F42)</f>
        <v>I</v>
      </c>
      <c r="G43" s="450">
        <f>IF(OR(ISBLANK('!'!G42),ISERROR('!'!G42)),"",'!'!G42)</f>
        <v>1</v>
      </c>
      <c r="H43" s="451">
        <f>IF(OR(ISBLANK('!'!H42),ISERROR('!'!H42)),"",'!'!H42)</f>
        <v>0.55694991259569404</v>
      </c>
      <c r="I43" s="451">
        <f>IF(OR(ISBLANK('!'!I42),ISERROR('!'!I42)),"",'!'!I42)</f>
        <v>1.3895921224814808E-2</v>
      </c>
      <c r="J43" s="452">
        <f>IF(OR(ISBLANK('!'!J42),ISERROR('!'!J42)),"",'!'!J42)</f>
        <v>0.11788096209657778</v>
      </c>
      <c r="K43" s="457" t="str">
        <f>IF(OR(ISBLANK('!'!K42),ISERROR('!'!K42)),"",'!'!K42)</f>
        <v/>
      </c>
      <c r="L43" s="368"/>
      <c r="BG43" s="380"/>
    </row>
    <row r="44" spans="1:59" s="373" customFormat="1" ht="13.5" thickBot="1" x14ac:dyDescent="0.25">
      <c r="A44" s="368" t="str">
        <f>IF(OR(ISBLANK('!'!A43),ISERROR('!'!A43)),"",'!'!A43)</f>
        <v/>
      </c>
      <c r="B44" s="368" t="str">
        <f>IF(OR(ISBLANK('!'!B43),ISERROR('!'!B43)),"",'!'!B43)</f>
        <v/>
      </c>
      <c r="C44" s="368" t="str">
        <f>IF(OR(ISBLANK('!'!C43),ISERROR('!'!C43)),"",'!'!C43)</f>
        <v/>
      </c>
      <c r="D44" s="616"/>
      <c r="E44" s="620" t="str">
        <f>IF(OR(ISBLANK('!'!E43),ISERROR('!'!E43)),"",'!'!E43)</f>
        <v/>
      </c>
      <c r="F44" s="612" t="str">
        <f>IF(OR(ISBLANK('!'!F43),ISERROR('!'!F43)),"",'!'!F43)</f>
        <v/>
      </c>
      <c r="G44" s="459">
        <f>IF(OR(ISBLANK('!'!G43),ISERROR('!'!G43)),"",'!'!G43)</f>
        <v>2</v>
      </c>
      <c r="H44" s="461">
        <f>IF(OR(ISBLANK('!'!H43),ISERROR('!'!H43)),"",'!'!H43)</f>
        <v>0.1138998251913879</v>
      </c>
      <c r="I44" s="461">
        <f>IF(OR(ISBLANK('!'!I43),ISERROR('!'!I43)),"",'!'!I43)</f>
        <v>4.5114704635314529E-2</v>
      </c>
      <c r="J44" s="462">
        <f>IF(OR(ISBLANK('!'!J43),ISERROR('!'!J43)),"",'!'!J43)</f>
        <v>0.21240222370614326</v>
      </c>
      <c r="K44" s="457" t="str">
        <f>IF(OR(ISBLANK('!'!K43),ISERROR('!'!K43)),"",'!'!K43)</f>
        <v/>
      </c>
      <c r="L44" s="368"/>
      <c r="BG44" s="380"/>
    </row>
    <row r="45" spans="1:59" s="373" customFormat="1" ht="3.75" customHeight="1" thickBot="1" x14ac:dyDescent="0.25">
      <c r="A45" s="368" t="str">
        <f>IF(OR(ISBLANK('!'!A44),ISERROR('!'!A44)),"",'!'!A44)</f>
        <v/>
      </c>
      <c r="B45" s="368" t="str">
        <f>IF(OR(ISBLANK('!'!B44),ISERROR('!'!B44)),"",'!'!B44)</f>
        <v/>
      </c>
      <c r="C45" s="368" t="str">
        <f>IF(OR(ISBLANK('!'!C44),ISERROR('!'!C44)),"",'!'!C44)</f>
        <v/>
      </c>
      <c r="D45" s="418"/>
      <c r="E45" s="418" t="str">
        <f>IF(OR(ISBLANK('!'!E44),ISERROR('!'!E44)),"",'!'!E44)</f>
        <v/>
      </c>
      <c r="F45" s="418" t="str">
        <f>IF(OR(ISBLANK('!'!F44),ISERROR('!'!F44)),"",'!'!F44)</f>
        <v/>
      </c>
      <c r="G45" s="466" t="str">
        <f>IF(OR(ISBLANK('!'!G44),ISERROR('!'!G44)),"",'!'!G44)</f>
        <v/>
      </c>
      <c r="H45" s="465" t="str">
        <f>IF(OR(ISBLANK('!'!H44),ISERROR('!'!H44)),"",'!'!H44)</f>
        <v/>
      </c>
      <c r="I45" s="465" t="str">
        <f>IF(OR(ISBLANK('!'!I44),ISERROR('!'!I44)),"",'!'!I44)</f>
        <v/>
      </c>
      <c r="J45" s="465" t="str">
        <f>IF(OR(ISBLANK('!'!J44),ISERROR('!'!J44)),"",'!'!J44)</f>
        <v/>
      </c>
      <c r="K45" s="457" t="str">
        <f>IF(OR(ISBLANK('!'!K44),ISERROR('!'!K44)),"",'!'!K44)</f>
        <v/>
      </c>
      <c r="L45" s="368"/>
      <c r="BG45" s="380"/>
    </row>
    <row r="46" spans="1:59" s="373" customFormat="1" ht="12.75" customHeight="1" x14ac:dyDescent="0.2">
      <c r="A46" s="368" t="str">
        <f>IF(OR(ISBLANK('!'!A45),ISERROR('!'!A45)),"",'!'!A45)</f>
        <v/>
      </c>
      <c r="B46" s="368" t="str">
        <f>IF(OR(ISBLANK('!'!B45),ISERROR('!'!B45)),"",'!'!B45)</f>
        <v/>
      </c>
      <c r="C46" s="368" t="str">
        <f>IF(OR(ISBLANK('!'!C45),ISERROR('!'!C45)),"",'!'!C45)</f>
        <v/>
      </c>
      <c r="D46" s="615" t="s">
        <v>168</v>
      </c>
      <c r="E46" s="607" t="str">
        <f>IF(OR(ISBLANK('!'!E45),ISERROR('!'!E45)),"",'!'!E45)</f>
        <v>Siempre</v>
      </c>
      <c r="F46" s="467" t="str">
        <f>IF(OR(ISBLANK('!'!F45),ISERROR('!'!F45)),"",'!'!F45)</f>
        <v>I</v>
      </c>
      <c r="G46" s="450" t="str">
        <f>IF(OR(ISBLANK('!'!G45),ISERROR('!'!G45)),"",'!'!G45)</f>
        <v>-</v>
      </c>
      <c r="H46" s="451">
        <f>IF(OR(ISBLANK('!'!H45),ISERROR('!'!H45)),"",'!'!H45)</f>
        <v>0.409266550127592</v>
      </c>
      <c r="I46" s="451">
        <f>IF(OR(ISBLANK('!'!I45),ISERROR('!'!I45)),"",'!'!I45)</f>
        <v>1.8500019798814646E-2</v>
      </c>
      <c r="J46" s="452">
        <f>IF(OR(ISBLANK('!'!J45),ISERROR('!'!J45)),"",'!'!J45)</f>
        <v>0.13601477786922511</v>
      </c>
      <c r="K46" s="457" t="str">
        <f>IF(OR(ISBLANK('!'!K45),ISERROR('!'!K45)),"",'!'!K45)</f>
        <v/>
      </c>
      <c r="L46" s="368"/>
      <c r="BG46" s="380"/>
    </row>
    <row r="47" spans="1:59" s="373" customFormat="1" ht="13.5" customHeight="1" thickBot="1" x14ac:dyDescent="0.25">
      <c r="A47" s="368" t="str">
        <f>IF(OR(ISBLANK('!'!A46),ISERROR('!'!A46)),"",'!'!A46)</f>
        <v/>
      </c>
      <c r="B47" s="368" t="str">
        <f>IF(OR(ISBLANK('!'!B46),ISERROR('!'!B46)),"",'!'!B46)</f>
        <v/>
      </c>
      <c r="C47" s="368" t="str">
        <f>IF(OR(ISBLANK('!'!C46),ISERROR('!'!C46)),"",'!'!C46)</f>
        <v/>
      </c>
      <c r="D47" s="616"/>
      <c r="E47" s="609" t="str">
        <f>IF(OR(ISBLANK('!'!E46),ISERROR('!'!E46)),"",'!'!E46)</f>
        <v/>
      </c>
      <c r="F47" s="468" t="str">
        <f>IF(OR(ISBLANK('!'!F46),ISERROR('!'!F46)),"",'!'!F46)</f>
        <v>II</v>
      </c>
      <c r="G47" s="459" t="str">
        <f>IF(OR(ISBLANK('!'!G46),ISERROR('!'!G46)),"",'!'!G46)</f>
        <v>-</v>
      </c>
      <c r="H47" s="461">
        <f>IF(OR(ISBLANK('!'!H46),ISERROR('!'!H46)),"",'!'!H46)</f>
        <v>0.409266550127592</v>
      </c>
      <c r="I47" s="461">
        <f>IF(OR(ISBLANK('!'!I46),ISERROR('!'!I46)),"",'!'!I46)</f>
        <v>1.8232513884950861E-2</v>
      </c>
      <c r="J47" s="462">
        <f>IF(OR(ISBLANK('!'!J46),ISERROR('!'!J46)),"",'!'!J46)</f>
        <v>0.13502782633572555</v>
      </c>
      <c r="K47" s="457" t="str">
        <f>IF(OR(ISBLANK('!'!K46),ISERROR('!'!K46)),"",'!'!K46)</f>
        <v/>
      </c>
      <c r="L47" s="368"/>
      <c r="BG47" s="380"/>
    </row>
    <row r="48" spans="1:59" s="373" customFormat="1" ht="12" customHeight="1" x14ac:dyDescent="0.2">
      <c r="A48" s="368" t="str">
        <f>IF(OR(ISBLANK('!'!A47),ISERROR('!'!A47)),"",'!'!A47)</f>
        <v/>
      </c>
      <c r="B48" s="368" t="str">
        <f>IF(OR(ISBLANK('!'!B47),ISERROR('!'!B47)),"",'!'!B47)</f>
        <v/>
      </c>
      <c r="C48" s="368" t="str">
        <f>IF(OR(ISBLANK('!'!C47),ISERROR('!'!C47)),"",'!'!C47)</f>
        <v/>
      </c>
      <c r="D48" s="368" t="str">
        <f>IF(OR(ISBLANK('!'!D47),ISERROR('!'!D47)),"",'!'!D47)</f>
        <v/>
      </c>
      <c r="E48" s="368" t="str">
        <f>IF(OR(ISBLANK('!'!E47),ISERROR('!'!E47)),"",'!'!E47)</f>
        <v/>
      </c>
      <c r="F48" s="368" t="str">
        <f>IF(OR(ISBLANK('!'!F47),ISERROR('!'!F47)),"",'!'!F47)</f>
        <v/>
      </c>
      <c r="G48" s="368" t="str">
        <f>IF(OR(ISBLANK('!'!G47),ISERROR('!'!G47)),"",'!'!G47)</f>
        <v/>
      </c>
      <c r="H48" s="368" t="str">
        <f>IF(OR(ISBLANK('!'!H47),ISERROR('!'!H47)),"",'!'!H47)</f>
        <v/>
      </c>
      <c r="I48" s="368" t="str">
        <f>IF(OR(ISBLANK('!'!I47),ISERROR('!'!I47)),"",'!'!I47)</f>
        <v/>
      </c>
      <c r="J48" s="368" t="str">
        <f>IF(OR(ISBLANK('!'!J47),ISERROR('!'!J47)),"",'!'!J47)</f>
        <v/>
      </c>
      <c r="K48" s="368" t="str">
        <f>IF(OR(ISBLANK('!'!K47),ISERROR('!'!K47)),"",'!'!K47)</f>
        <v/>
      </c>
      <c r="L48" s="368" t="str">
        <f>IF(OR(ISBLANK('!'!L47),ISERROR('!'!L47)),"",'!'!L47)</f>
        <v/>
      </c>
      <c r="BG48" s="380"/>
    </row>
    <row r="49" spans="1:59" s="373" customFormat="1" x14ac:dyDescent="0.2">
      <c r="A49" s="368" t="str">
        <f>IF(OR(ISBLANK('!'!A48),ISERROR('!'!A48)),"",'!'!A48)</f>
        <v/>
      </c>
      <c r="B49" s="368" t="str">
        <f>IF(OR(ISBLANK('!'!B48),ISERROR('!'!B48)),"",'!'!B48)</f>
        <v/>
      </c>
      <c r="C49" s="469" t="s">
        <v>169</v>
      </c>
      <c r="D49" s="418"/>
      <c r="E49" s="614" t="s">
        <v>170</v>
      </c>
      <c r="F49" s="614"/>
      <c r="G49" s="614"/>
      <c r="H49" s="614"/>
      <c r="I49" s="418" t="str">
        <f>IF(OR(ISBLANK('!'!I48),ISERROR('!'!I48)),"",'!'!I48)</f>
        <v/>
      </c>
      <c r="J49" s="418" t="str">
        <f>IF(OR(ISBLANK('!'!J48),ISERROR('!'!J48)),"",'!'!J48)</f>
        <v/>
      </c>
      <c r="K49" s="470"/>
      <c r="L49" s="471"/>
      <c r="M49" s="378"/>
      <c r="BG49" s="380"/>
    </row>
    <row r="50" spans="1:59" s="373" customFormat="1" ht="13.5" thickBot="1" x14ac:dyDescent="0.25">
      <c r="A50" s="368" t="str">
        <f>IF(OR(ISBLANK('!'!A49),ISERROR('!'!A49)),"",'!'!A49)</f>
        <v/>
      </c>
      <c r="B50" s="368" t="str">
        <f>IF(OR(ISBLANK('!'!B49),ISERROR('!'!B49)),"",'!'!B49)</f>
        <v/>
      </c>
      <c r="C50" s="371" t="str">
        <f>IF(OR(ISBLANK('!'!C49),ISERROR('!'!C49)),"",'!'!C49)</f>
        <v/>
      </c>
      <c r="D50" s="371" t="str">
        <f>IF(OR(ISBLANK('!'!D49),ISERROR('!'!D49)),"",'!'!D49)</f>
        <v/>
      </c>
      <c r="E50" s="371" t="str">
        <f>IF(OR(ISBLANK('!'!E49),ISERROR('!'!E49)),"",'!'!E49)</f>
        <v/>
      </c>
      <c r="F50" s="371" t="str">
        <f>IF(OR(ISBLANK('!'!F49),ISERROR('!'!F49)),"",'!'!F49)</f>
        <v/>
      </c>
      <c r="G50" s="371" t="str">
        <f>IF(OR(ISBLANK('!'!G49),ISERROR('!'!G49)),"",'!'!G49)</f>
        <v/>
      </c>
      <c r="H50" s="371" t="str">
        <f>IF(OR(ISBLANK('!'!H49),ISERROR('!'!H49)),"",'!'!H49)</f>
        <v/>
      </c>
      <c r="I50" s="371" t="str">
        <f>IF(OR(ISBLANK('!'!I49),ISERROR('!'!I49)),"",'!'!I49)</f>
        <v/>
      </c>
      <c r="J50" s="371" t="str">
        <f>IF(OR(ISBLANK('!'!J49),ISERROR('!'!J49)),"",'!'!J49)</f>
        <v/>
      </c>
      <c r="K50" s="472"/>
      <c r="L50" s="473"/>
      <c r="M50" s="378"/>
      <c r="N50" s="474"/>
      <c r="P50" s="474"/>
      <c r="R50" s="474"/>
      <c r="T50" s="474"/>
      <c r="V50" s="474"/>
      <c r="X50" s="474"/>
      <c r="Y50" s="474"/>
      <c r="AA50" s="474"/>
      <c r="AC50" s="474"/>
      <c r="AE50" s="474"/>
      <c r="AF50" s="474"/>
      <c r="AH50" s="474"/>
      <c r="AJ50" s="474"/>
      <c r="BG50" s="380"/>
    </row>
    <row r="51" spans="1:59" s="373" customFormat="1" x14ac:dyDescent="0.2">
      <c r="A51" s="368" t="str">
        <f>IF(OR(ISBLANK('!'!A50),ISERROR('!'!A50)),"",'!'!A50)</f>
        <v/>
      </c>
      <c r="B51" s="368" t="str">
        <f>IF(OR(ISBLANK('!'!B50),ISERROR('!'!B50)),"",'!'!B50)</f>
        <v/>
      </c>
      <c r="C51" s="368" t="str">
        <f>IF(OR(ISBLANK('!'!C50),ISERROR('!'!C50)),"",'!'!C50)</f>
        <v/>
      </c>
      <c r="D51" s="368" t="str">
        <f>IF(OR(ISBLANK('!'!D50),ISERROR('!'!D50)),"",'!'!D50)</f>
        <v/>
      </c>
      <c r="E51" s="368" t="str">
        <f>IF(OR(ISBLANK('!'!E50),ISERROR('!'!E50)),"",'!'!E50)</f>
        <v/>
      </c>
      <c r="F51" s="368" t="str">
        <f>IF(OR(ISBLANK('!'!F50),ISERROR('!'!F50)),"",'!'!F50)</f>
        <v/>
      </c>
      <c r="G51" s="368" t="str">
        <f>IF(OR(ISBLANK('!'!G50),ISERROR('!'!G50)),"",'!'!G50)</f>
        <v/>
      </c>
      <c r="H51" s="475" t="str">
        <f>IF(OR(ISBLANK('!'!H50),ISERROR('!'!H50)),"",'!'!H50)</f>
        <v/>
      </c>
      <c r="I51" s="368" t="str">
        <f>IF(OR(ISBLANK('!'!I50),ISERROR('!'!I50)),"",'!'!I50)</f>
        <v/>
      </c>
      <c r="J51" s="368" t="str">
        <f>IF(OR(ISBLANK('!'!J50),ISERROR('!'!J50)),"",'!'!J50)</f>
        <v/>
      </c>
      <c r="K51" s="476"/>
      <c r="L51" s="471"/>
      <c r="M51" s="378"/>
      <c r="N51" s="474"/>
      <c r="P51" s="474"/>
      <c r="R51" s="474"/>
      <c r="T51" s="474"/>
      <c r="V51" s="474"/>
      <c r="X51" s="474"/>
      <c r="Y51" s="474"/>
      <c r="AA51" s="474"/>
      <c r="AC51" s="474"/>
      <c r="AE51" s="474"/>
      <c r="AF51" s="474"/>
      <c r="AH51" s="474"/>
      <c r="AJ51" s="474"/>
      <c r="BG51" s="380"/>
    </row>
    <row r="52" spans="1:59" s="373" customFormat="1" x14ac:dyDescent="0.2">
      <c r="A52" s="368" t="str">
        <f>IF(OR(ISBLANK('!'!A51),ISERROR('!'!A51)),"",'!'!A51)</f>
        <v/>
      </c>
      <c r="B52" s="368" t="str">
        <f>IF(OR(ISBLANK('!'!B51),ISERROR('!'!B51)),"",'!'!B51)</f>
        <v/>
      </c>
      <c r="C52" s="368" t="str">
        <f>IF(OR(ISBLANK('!'!C51),ISERROR('!'!C51)),"",'!'!C51)</f>
        <v/>
      </c>
      <c r="D52" s="368" t="str">
        <f>IF(OR(ISBLANK('!'!D51),ISERROR('!'!D51)),"",'!'!D51)</f>
        <v/>
      </c>
      <c r="E52" s="368" t="str">
        <f>IF(OR(ISBLANK('!'!E51),ISERROR('!'!E51)),"",'!'!E51)</f>
        <v/>
      </c>
      <c r="F52" s="368" t="str">
        <f>IF(OR(ISBLANK('!'!F51),ISERROR('!'!F51)),"",'!'!F51)</f>
        <v/>
      </c>
      <c r="G52" s="368" t="str">
        <f>IF(OR(ISBLANK('!'!G51),ISERROR('!'!G51)),"",'!'!G51)</f>
        <v/>
      </c>
      <c r="H52" s="368" t="str">
        <f>IF(OR(ISBLANK('!'!H51),ISERROR('!'!H51)),"",'!'!H51)</f>
        <v/>
      </c>
      <c r="I52" s="368" t="str">
        <f>IF(OR(ISBLANK('!'!I51),ISERROR('!'!I51)),"",'!'!I51)</f>
        <v/>
      </c>
      <c r="J52" s="368" t="str">
        <f>IF(OR(ISBLANK('!'!J51),ISERROR('!'!J51)),"",'!'!J51)</f>
        <v/>
      </c>
      <c r="K52" s="471"/>
      <c r="L52" s="471"/>
      <c r="M52" s="378"/>
      <c r="N52" s="474"/>
      <c r="P52" s="474"/>
      <c r="R52" s="474"/>
      <c r="T52" s="474"/>
      <c r="V52" s="474"/>
      <c r="X52" s="474"/>
      <c r="Y52" s="474"/>
      <c r="AA52" s="474"/>
      <c r="AC52" s="474"/>
      <c r="AE52" s="474"/>
      <c r="AF52" s="474"/>
      <c r="AH52" s="474"/>
      <c r="AJ52" s="474"/>
      <c r="BG52" s="380"/>
    </row>
    <row r="53" spans="1:59" s="373" customFormat="1" x14ac:dyDescent="0.2">
      <c r="A53" s="368" t="str">
        <f>IF(OR(ISBLANK('!'!A52),ISERROR('!'!A52)),"",'!'!A52)</f>
        <v/>
      </c>
      <c r="B53" s="368" t="str">
        <f>IF(OR(ISBLANK('!'!B52),ISERROR('!'!B52)),"",'!'!B52)</f>
        <v/>
      </c>
      <c r="C53" s="368" t="str">
        <f>IF(OR(ISBLANK('!'!C52),ISERROR('!'!C52)),"",'!'!C52)</f>
        <v/>
      </c>
      <c r="D53" s="368" t="str">
        <f>IF(OR(ISBLANK('!'!D52),ISERROR('!'!D52)),"",'!'!D52)</f>
        <v/>
      </c>
      <c r="E53" s="368" t="str">
        <f>IF(OR(ISBLANK('!'!E52),ISERROR('!'!E52)),"",'!'!E52)</f>
        <v/>
      </c>
      <c r="F53" s="368" t="str">
        <f>IF(OR(ISBLANK('!'!F52),ISERROR('!'!F52)),"",'!'!F52)</f>
        <v/>
      </c>
      <c r="G53" s="368" t="str">
        <f>IF(OR(ISBLANK('!'!G52),ISERROR('!'!G52)),"",'!'!G52)</f>
        <v/>
      </c>
      <c r="H53" s="368" t="str">
        <f>IF(OR(ISBLANK('!'!H52),ISERROR('!'!H52)),"",'!'!H52)</f>
        <v/>
      </c>
      <c r="I53" s="368" t="str">
        <f>IF(OR(ISBLANK('!'!I52),ISERROR('!'!I52)),"",'!'!I52)</f>
        <v/>
      </c>
      <c r="J53" s="368" t="str">
        <f>IF(OR(ISBLANK('!'!J52),ISERROR('!'!J52)),"",'!'!J52)</f>
        <v/>
      </c>
      <c r="K53" s="471"/>
      <c r="L53" s="476"/>
      <c r="M53" s="378"/>
      <c r="BG53" s="380"/>
    </row>
    <row r="54" spans="1:59" s="373" customFormat="1" x14ac:dyDescent="0.2">
      <c r="A54" s="368" t="str">
        <f>IF(OR(ISBLANK('!'!A53),ISERROR('!'!A53)),"",'!'!A53)</f>
        <v/>
      </c>
      <c r="B54" s="368" t="str">
        <f>IF(OR(ISBLANK('!'!B53),ISERROR('!'!B53)),"",'!'!B53)</f>
        <v/>
      </c>
      <c r="C54" s="368" t="str">
        <f>IF(OR(ISBLANK('!'!C53),ISERROR('!'!C53)),"",'!'!C53)</f>
        <v/>
      </c>
      <c r="D54" s="368" t="str">
        <f>IF(OR(ISBLANK('!'!D53),ISERROR('!'!D53)),"",'!'!D53)</f>
        <v/>
      </c>
      <c r="E54" s="368" t="str">
        <f>IF(OR(ISBLANK('!'!E53),ISERROR('!'!E53)),"",'!'!E53)</f>
        <v/>
      </c>
      <c r="F54" s="368" t="str">
        <f>IF(OR(ISBLANK('!'!F53),ISERROR('!'!F53)),"",'!'!F53)</f>
        <v/>
      </c>
      <c r="G54" s="368" t="str">
        <f>IF(OR(ISBLANK('!'!G53),ISERROR('!'!G53)),"",'!'!G53)</f>
        <v/>
      </c>
      <c r="H54" s="368" t="str">
        <f>IF(OR(ISBLANK('!'!H53),ISERROR('!'!H53)),"",'!'!H53)</f>
        <v/>
      </c>
      <c r="I54" s="368" t="str">
        <f>IF(OR(ISBLANK('!'!I53),ISERROR('!'!I53)),"",'!'!I53)</f>
        <v/>
      </c>
      <c r="J54" s="368" t="str">
        <f>IF(OR(ISBLANK('!'!J53),ISERROR('!'!J53)),"",'!'!J53)</f>
        <v/>
      </c>
      <c r="K54" s="368" t="str">
        <f>IF(OR(ISBLANK('!'!K53),ISERROR('!'!K53)),"",'!'!K53)</f>
        <v/>
      </c>
      <c r="L54" s="368" t="str">
        <f>IF(OR(ISBLANK('!'!L53),ISERROR('!'!L53)),"",'!'!L53)</f>
        <v/>
      </c>
      <c r="BG54" s="380"/>
    </row>
    <row r="55" spans="1:59" s="373" customFormat="1" x14ac:dyDescent="0.2">
      <c r="A55" s="368" t="str">
        <f>IF(OR(ISBLANK('!'!A54),ISERROR('!'!A54)),"",'!'!A54)</f>
        <v/>
      </c>
      <c r="B55" s="368" t="str">
        <f>IF(OR(ISBLANK('!'!B54),ISERROR('!'!B54)),"",'!'!B54)</f>
        <v/>
      </c>
      <c r="C55" s="368" t="str">
        <f>IF(OR(ISBLANK('!'!C54),ISERROR('!'!C54)),"",'!'!C54)</f>
        <v/>
      </c>
      <c r="D55" s="368" t="str">
        <f>IF(OR(ISBLANK('!'!D54),ISERROR('!'!D54)),"",'!'!D54)</f>
        <v/>
      </c>
      <c r="E55" s="368" t="str">
        <f>IF(OR(ISBLANK('!'!E54),ISERROR('!'!E54)),"",'!'!E54)</f>
        <v/>
      </c>
      <c r="F55" s="368" t="str">
        <f>IF(OR(ISBLANK('!'!F54),ISERROR('!'!F54)),"",'!'!F54)</f>
        <v/>
      </c>
      <c r="G55" s="368" t="str">
        <f>IF(OR(ISBLANK('!'!G54),ISERROR('!'!G54)),"",'!'!G54)</f>
        <v/>
      </c>
      <c r="H55" s="368" t="str">
        <f>IF(OR(ISBLANK('!'!H54),ISERROR('!'!H54)),"",'!'!H54)</f>
        <v/>
      </c>
      <c r="I55" s="368" t="str">
        <f>IF(OR(ISBLANK('!'!I54),ISERROR('!'!I54)),"",'!'!I54)</f>
        <v/>
      </c>
      <c r="J55" s="368" t="str">
        <f>IF(OR(ISBLANK('!'!J54),ISERROR('!'!J54)),"",'!'!J54)</f>
        <v/>
      </c>
      <c r="K55" s="368" t="str">
        <f>IF(OR(ISBLANK('!'!K54),ISERROR('!'!K54)),"",'!'!K54)</f>
        <v/>
      </c>
      <c r="L55" s="368" t="str">
        <f>IF(OR(ISBLANK('!'!L54),ISERROR('!'!L54)),"",'!'!L54)</f>
        <v/>
      </c>
      <c r="BG55" s="380"/>
    </row>
    <row r="56" spans="1:59" s="373" customFormat="1" x14ac:dyDescent="0.2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BG56" s="380"/>
    </row>
    <row r="57" spans="1:59" s="373" customFormat="1" x14ac:dyDescent="0.2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BG57" s="380"/>
    </row>
    <row r="58" spans="1:59" s="373" customFormat="1" x14ac:dyDescent="0.2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BG58" s="380"/>
    </row>
    <row r="59" spans="1:59" s="373" customFormat="1" x14ac:dyDescent="0.2">
      <c r="A59" s="368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BG59" s="380"/>
    </row>
    <row r="60" spans="1:59" s="373" customFormat="1" x14ac:dyDescent="0.2">
      <c r="A60" s="368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BG60" s="380"/>
    </row>
    <row r="61" spans="1:59" s="373" customFormat="1" x14ac:dyDescent="0.2">
      <c r="A61" s="368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BG61" s="380"/>
    </row>
    <row r="62" spans="1:59" s="373" customFormat="1" x14ac:dyDescent="0.2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BG62" s="380"/>
    </row>
    <row r="63" spans="1:59" s="373" customFormat="1" x14ac:dyDescent="0.2">
      <c r="A63" s="368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BG63" s="380"/>
    </row>
    <row r="64" spans="1:59" s="373" customFormat="1" x14ac:dyDescent="0.2">
      <c r="A64" s="368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BG64" s="380"/>
    </row>
    <row r="65" spans="1:59" s="373" customFormat="1" x14ac:dyDescent="0.2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BG65" s="380"/>
    </row>
    <row r="66" spans="1:59" s="373" customFormat="1" x14ac:dyDescent="0.2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BG66" s="380"/>
    </row>
    <row r="67" spans="1:59" s="373" customFormat="1" x14ac:dyDescent="0.2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BG67" s="380"/>
    </row>
    <row r="68" spans="1:59" s="373" customFormat="1" x14ac:dyDescent="0.2">
      <c r="A68" s="368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BG68" s="380"/>
    </row>
    <row r="69" spans="1:59" s="373" customFormat="1" x14ac:dyDescent="0.2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BG69" s="380"/>
    </row>
    <row r="70" spans="1:59" s="373" customFormat="1" x14ac:dyDescent="0.2">
      <c r="A70" s="368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BG70" s="380"/>
    </row>
    <row r="71" spans="1:59" s="373" customFormat="1" x14ac:dyDescent="0.2">
      <c r="A71" s="368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BG71" s="380"/>
    </row>
    <row r="72" spans="1:59" s="373" customFormat="1" x14ac:dyDescent="0.2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BG72" s="380"/>
    </row>
    <row r="73" spans="1:59" s="373" customFormat="1" x14ac:dyDescent="0.2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BG73" s="380"/>
    </row>
    <row r="74" spans="1:59" s="373" customFormat="1" x14ac:dyDescent="0.2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BG74" s="380"/>
    </row>
    <row r="75" spans="1:59" s="373" customFormat="1" x14ac:dyDescent="0.2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BG75" s="380"/>
    </row>
    <row r="76" spans="1:59" s="373" customFormat="1" x14ac:dyDescent="0.2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BG76" s="380"/>
    </row>
    <row r="77" spans="1:59" s="373" customFormat="1" x14ac:dyDescent="0.2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BG77" s="380"/>
    </row>
    <row r="78" spans="1:59" s="373" customFormat="1" x14ac:dyDescent="0.2">
      <c r="A78" s="368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BG78" s="380"/>
    </row>
    <row r="79" spans="1:59" s="373" customFormat="1" x14ac:dyDescent="0.2">
      <c r="A79" s="368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BG79" s="380"/>
    </row>
    <row r="80" spans="1:59" s="373" customFormat="1" x14ac:dyDescent="0.2">
      <c r="A80" s="368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BG80" s="380"/>
    </row>
    <row r="81" spans="1:59" s="373" customFormat="1" x14ac:dyDescent="0.2">
      <c r="A81" s="368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BG81" s="380"/>
    </row>
    <row r="82" spans="1:59" s="373" customFormat="1" x14ac:dyDescent="0.2">
      <c r="A82" s="368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BG82" s="380"/>
    </row>
  </sheetData>
  <sheetProtection algorithmName="SHA-512" hashValue="CQ3tzFvW8qqLr66bvxGPNuiZ5I/l6hay+saik9sVK7GKNk2mxtKdwVkBQZWXbRZn2Dn8cXGZWzbs+7qYl0u/OA==" saltValue="9i9WCna6hO7s6chRcdggHw==" spinCount="100000" sheet="1" objects="1" scenarios="1" formatCells="0" formatColumns="0"/>
  <mergeCells count="22">
    <mergeCell ref="A3:C3"/>
    <mergeCell ref="E49:H49"/>
    <mergeCell ref="D35:D36"/>
    <mergeCell ref="E35:E36"/>
    <mergeCell ref="F35:F36"/>
    <mergeCell ref="D38:D41"/>
    <mergeCell ref="E38:E41"/>
    <mergeCell ref="F38:F39"/>
    <mergeCell ref="F40:F41"/>
    <mergeCell ref="D43:D44"/>
    <mergeCell ref="E43:E44"/>
    <mergeCell ref="F43:F44"/>
    <mergeCell ref="D46:D47"/>
    <mergeCell ref="E46:E47"/>
    <mergeCell ref="N5:O5"/>
    <mergeCell ref="BF5:BF7"/>
    <mergeCell ref="D13:I13"/>
    <mergeCell ref="H24:I24"/>
    <mergeCell ref="D30:D33"/>
    <mergeCell ref="E30:E33"/>
    <mergeCell ref="F30:F31"/>
    <mergeCell ref="F32:F33"/>
  </mergeCells>
  <conditionalFormatting sqref="F18 J18">
    <cfRule type="expression" dxfId="28" priority="2" stopIfTrue="1">
      <formula>AND(E18&lt;&gt;1,E18&lt;&gt;0)</formula>
    </cfRule>
  </conditionalFormatting>
  <conditionalFormatting sqref="F17">
    <cfRule type="expression" dxfId="27" priority="3" stopIfTrue="1">
      <formula>AND(E17&lt;&gt;1,E17&lt;&gt;2)</formula>
    </cfRule>
  </conditionalFormatting>
  <conditionalFormatting sqref="F19">
    <cfRule type="expression" dxfId="26" priority="4" stopIfTrue="1">
      <formula>OR(E19=1,AND(E19=0,G11&lt;&gt;1),AND(E19=0.5,G11=1))</formula>
    </cfRule>
  </conditionalFormatting>
  <conditionalFormatting sqref="J20:J23 G24:G26">
    <cfRule type="expression" dxfId="25" priority="5" stopIfTrue="1">
      <formula>AND(#REF!&lt;&gt;1,#REF!&lt;&gt;0)</formula>
    </cfRule>
  </conditionalFormatting>
  <hyperlinks>
    <hyperlink ref="E49" r:id="rId1"/>
    <hyperlink ref="A3:C3" location="Presentación!A1" display="&lt; Inicio"/>
  </hyperlinks>
  <pageMargins left="0.75" right="0.75" top="1" bottom="1" header="0" footer="0"/>
  <pageSetup paperSize="9" orientation="portrait" r:id="rId2"/>
  <headerFooter alignWithMargins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4D13B78-E1D0-4E9F-ABCD-306C3269989A}">
            <xm:f>'!'!$AE29=1</xm:f>
            <x14:dxf>
              <font>
                <b/>
                <i val="0"/>
              </font>
              <fill>
                <patternFill>
                  <bgColor rgb="FFFFFFCC"/>
                </patternFill>
              </fill>
            </x14:dxf>
          </x14:cfRule>
          <xm:sqref>H30:J47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'!'!$Z$8:$Z$9</xm:f>
          </x14:formula1>
          <xm:sqref>E17</xm:sqref>
        </x14:dataValidation>
        <x14:dataValidation type="list" allowBlank="1" showInputMessage="1" showErrorMessage="1">
          <x14:formula1>
            <xm:f>'!'!$Z$12:$Z$13</xm:f>
          </x14:formula1>
          <xm:sqref>E18</xm:sqref>
        </x14:dataValidation>
        <x14:dataValidation type="list" allowBlank="1" showInputMessage="1" showErrorMessage="1">
          <x14:formula1>
            <xm:f>'!'!$Z$16:$Z$18</xm:f>
          </x14:formula1>
          <xm:sqref>E19</xm:sqref>
        </x14:dataValidation>
        <x14:dataValidation type="list" allowBlank="1" showInputMessage="1" showErrorMessage="1">
          <x14:formula1>
            <xm:f>'!'!$Z$21:$Z$22</xm:f>
          </x14:formula1>
          <xm:sqref>I18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R307"/>
  <sheetViews>
    <sheetView showGridLines="0" zoomScaleNormal="100" workbookViewId="0">
      <pane ySplit="1" topLeftCell="A2" activePane="bottomLeft" state="frozenSplit"/>
      <selection pane="bottomLeft" activeCell="S13" sqref="S13"/>
    </sheetView>
  </sheetViews>
  <sheetFormatPr baseColWidth="10" defaultRowHeight="12.75" x14ac:dyDescent="0.2"/>
  <cols>
    <col min="1" max="1" width="1.140625" customWidth="1"/>
    <col min="2" max="2" width="4" style="77" customWidth="1"/>
    <col min="3" max="3" width="14.42578125" style="77" customWidth="1"/>
    <col min="4" max="4" width="13.140625" style="77" customWidth="1"/>
    <col min="5" max="5" width="2" style="77" customWidth="1"/>
    <col min="6" max="6" width="3.28515625" style="215" customWidth="1"/>
    <col min="7" max="7" width="10.28515625" style="77" customWidth="1"/>
    <col min="8" max="8" width="17" style="77" customWidth="1"/>
    <col min="9" max="9" width="12" style="77" customWidth="1"/>
    <col min="10" max="10" width="11.28515625" style="77" customWidth="1"/>
    <col min="11" max="11" width="10.7109375" style="77" customWidth="1"/>
    <col min="12" max="13" width="11.7109375" style="77" customWidth="1"/>
    <col min="14" max="14" width="12.85546875" style="77" customWidth="1"/>
    <col min="15" max="15" width="12.28515625" style="77" customWidth="1"/>
    <col min="16" max="16" width="10.7109375" style="77" customWidth="1"/>
    <col min="17" max="17" width="10.140625" style="77" customWidth="1"/>
    <col min="18" max="42" width="11.42578125" style="77"/>
  </cols>
  <sheetData>
    <row r="1" spans="1:44" s="337" customFormat="1" ht="23.25" customHeight="1" x14ac:dyDescent="0.2">
      <c r="A1" s="337" t="str">
        <f>IF(OR(ISBLANK('MH01'!A1),ISERROR('MH01'!A1)),"",'MH01'!A1)</f>
        <v/>
      </c>
      <c r="B1" s="339" t="str">
        <f>Presentación!F1&amp; "   / entre dos observadores para variable cuantitativa"</f>
        <v>Concord2   / entre dos observadores para variable cuantitativa</v>
      </c>
      <c r="C1" s="338"/>
      <c r="D1" s="338"/>
      <c r="E1" s="338"/>
      <c r="F1" s="282"/>
      <c r="G1" s="338"/>
      <c r="H1" s="338"/>
      <c r="I1" s="338"/>
      <c r="J1" s="338"/>
      <c r="K1" s="338" t="str">
        <f>IF(OR(ISBLANK('MH01'!#REF!),ISERROR('MH01'!#REF!)),"",'MH01'!#REF!)</f>
        <v/>
      </c>
      <c r="L1" s="338" t="str">
        <f>IF(OR(ISBLANK('MH01'!#REF!),ISERROR('MH01'!#REF!)),"",'MH01'!#REF!)</f>
        <v/>
      </c>
      <c r="M1" s="338" t="str">
        <f>IF(OR(ISBLANK('MH01'!P1),ISERROR('MH01'!P1)),"",'MH01'!P1)</f>
        <v/>
      </c>
      <c r="N1" s="338" t="str">
        <f>IF(OR(ISBLANK('MH01'!Q1),ISERROR('MH01'!Q1)),"",'MH01'!Q1)</f>
        <v/>
      </c>
      <c r="O1" s="338" t="str">
        <f>IF(OR(ISBLANK('MH01'!R1),ISERROR('MH01'!R1)),"",'MH01'!R1)</f>
        <v/>
      </c>
      <c r="P1" s="338"/>
      <c r="Q1" s="338"/>
      <c r="R1" s="338"/>
      <c r="S1" s="338"/>
      <c r="T1" s="338" t="str">
        <f>IF(OR(ISBLANK('MH01'!O1),ISERROR('MH01'!O1)),"",'MH01'!O1)</f>
        <v/>
      </c>
      <c r="U1" s="338" t="str">
        <f>IF(OR(ISBLANK('MH01'!X1),ISERROR('MH01'!X1)),"",'MH01'!X1)</f>
        <v/>
      </c>
      <c r="V1" s="338" t="str">
        <f>IF(OR(ISBLANK('MH01'!Y1),ISERROR('MH01'!Y1)),"",'MH01'!Y1)</f>
        <v/>
      </c>
      <c r="W1" s="338" t="str">
        <f>IF(OR(ISBLANK('MH01'!Z1),ISERROR('MH01'!Z1)),"",'MH01'!Z1)</f>
        <v/>
      </c>
      <c r="X1" s="338" t="str">
        <f>IF(OR(ISBLANK('MH01'!AA1),ISERROR('MH01'!AA1)),"",'MH01'!AA1)</f>
        <v/>
      </c>
      <c r="Y1" s="338" t="str">
        <f>IF(OR(ISBLANK('MH01'!AB1),ISERROR('MH01'!AB1)),"",'MH01'!AB1)</f>
        <v/>
      </c>
      <c r="Z1" s="338" t="str">
        <f>IF(OR(ISBLANK('MH01'!AC1),ISERROR('MH01'!AC1)),"",'MH01'!AC1)</f>
        <v/>
      </c>
      <c r="AA1" s="338" t="str">
        <f>IF(OR(ISBLANK('MH01'!AD1),ISERROR('MH01'!AD1)),"",'MH01'!AD1)</f>
        <v/>
      </c>
      <c r="AB1" s="338" t="str">
        <f>IF(OR(ISBLANK('MH01'!AE1),ISERROR('MH01'!AE1)),"",'MH01'!AE1)</f>
        <v/>
      </c>
      <c r="AC1" s="338" t="str">
        <f>IF(OR(ISBLANK('MH01'!AF1),ISERROR('MH01'!AF1)),"",'MH01'!AF1)</f>
        <v/>
      </c>
      <c r="AD1" s="338" t="str">
        <f>IF(OR(ISBLANK('MH01'!AG1),ISERROR('MH01'!AG1)),"",'MH01'!AG1)</f>
        <v/>
      </c>
      <c r="AE1" s="338" t="str">
        <f>IF(OR(ISBLANK('MH01'!AH1),ISERROR('MH01'!AH1)),"",'MH01'!AH1)</f>
        <v/>
      </c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</row>
    <row r="2" spans="1:44" s="210" customFormat="1" ht="18" customHeight="1" x14ac:dyDescent="0.2">
      <c r="B2" s="613" t="s">
        <v>151</v>
      </c>
      <c r="C2" s="613"/>
      <c r="D2" s="613"/>
      <c r="E2" s="212"/>
      <c r="G2" s="244"/>
      <c r="H2" s="244"/>
      <c r="I2" s="243"/>
      <c r="J2" s="211"/>
      <c r="K2" s="211"/>
      <c r="L2" s="211"/>
      <c r="M2" s="211"/>
      <c r="N2" s="211"/>
      <c r="O2" s="211"/>
      <c r="P2" s="211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4"/>
      <c r="AR2" s="214"/>
    </row>
    <row r="3" spans="1:44" s="27" customFormat="1" x14ac:dyDescent="0.2">
      <c r="A3" s="27" t="str">
        <f>IF(OR(ISBLANK('MH01'!A6),ISERROR('MH01'!A6)),"",'MH01'!A6)</f>
        <v/>
      </c>
      <c r="B3" s="79" t="str">
        <f>IF(OR(ISBLANK('MH01'!B6),ISERROR('MH01'!B6)),"",'MH01'!B6)</f>
        <v/>
      </c>
      <c r="C3" s="78" t="str">
        <f>IF(OR(ISBLANK('MH01'!C6),ISERROR('MH01'!C6)),"",'MH01'!C6)</f>
        <v/>
      </c>
      <c r="D3" s="78" t="str">
        <f>IF(OR(ISBLANK('MH01'!D6),ISERROR('MH01'!D6)),"",'MH01'!D6)</f>
        <v/>
      </c>
      <c r="E3" s="78" t="str">
        <f>IF(OR(ISBLANK('MH01'!H6),ISERROR('MH01'!H6)),"",'MH01'!H6)</f>
        <v/>
      </c>
      <c r="F3" s="216" t="str">
        <f>IF(OR(ISBLANK('MH01'!I6),ISERROR('MH01'!I6)),"",'MH01'!I6)</f>
        <v/>
      </c>
      <c r="G3" s="78" t="str">
        <f>IF(OR(ISBLANK('MH01'!J6),ISERROR('MH01'!J6)),"",'MH01'!J6)</f>
        <v/>
      </c>
      <c r="H3" s="78" t="str">
        <f>IF(OR(ISBLANK('MH01'!K6),ISERROR('MH01'!K6)),"",'MH01'!K6)</f>
        <v/>
      </c>
      <c r="I3" s="78" t="str">
        <f>IF(OR(ISBLANK('MH01'!L6),ISERROR('MH01'!L6)),"",'MH01'!L6)</f>
        <v/>
      </c>
      <c r="J3" s="78" t="str">
        <f>IF(OR(ISBLANK('MH01'!M6),ISERROR('MH01'!M6)),"",'MH01'!M6)</f>
        <v/>
      </c>
      <c r="K3" s="78" t="str">
        <f>IF(OR(ISBLANK('MH01'!N6),ISERROR('MH01'!N6)),"",'MH01'!N6)</f>
        <v/>
      </c>
      <c r="L3" s="78" t="str">
        <f>IF(OR(ISBLANK('MH01'!O6),ISERROR('MH01'!O6)),"",'MH01'!O6)</f>
        <v/>
      </c>
      <c r="M3" s="78" t="str">
        <f>IF(OR(ISBLANK('MH01'!P6),ISERROR('MH01'!P6)),"",'MH01'!P6)</f>
        <v/>
      </c>
      <c r="N3" s="78" t="str">
        <f>IF(OR(ISBLANK('MH01'!Q6),ISERROR('MH01'!Q6)),"",'MH01'!Q6)</f>
        <v/>
      </c>
      <c r="O3" s="78" t="str">
        <f>IF(OR(ISBLANK('MH01'!R6),ISERROR('MH01'!R6)),"",'MH01'!R6)</f>
        <v/>
      </c>
      <c r="P3" s="78" t="str">
        <f>IF(OR(ISBLANK('MH01'!S6),ISERROR('MH01'!S6)),"",'MH01'!S6)</f>
        <v/>
      </c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15"/>
      <c r="AR3" s="115"/>
    </row>
    <row r="4" spans="1:44" s="27" customFormat="1" ht="13.5" thickBot="1" x14ac:dyDescent="0.25">
      <c r="A4" s="27" t="str">
        <f>IF(OR(ISBLANK('MH01'!A7),ISERROR('MH01'!A7)),"",'MH01'!A7)</f>
        <v/>
      </c>
      <c r="B4" s="283">
        <v>1</v>
      </c>
      <c r="C4" s="622" t="str">
        <f>IF(OR(ISBLANK('MH01'!C7),ISERROR('MH01'!C7)),"",'MH01'!C7)</f>
        <v>Datos</v>
      </c>
      <c r="D4" s="622" t="str">
        <f>IF(OR(ISBLANK('MH01'!D7),ISERROR('MH01'!D7)),"",'MH01'!D7)</f>
        <v/>
      </c>
      <c r="E4" s="78" t="str">
        <f>IF(OR(ISBLANK('MH01'!H7),ISERROR('MH01'!H7)),"",'MH01'!H7)</f>
        <v/>
      </c>
      <c r="F4" s="284">
        <v>2</v>
      </c>
      <c r="G4" s="80" t="str">
        <f>IF(OR(ISBLANK('MH01'!J7),ISERROR('MH01'!J7)),"",'MH01'!J7)</f>
        <v>Variables y parámetros de cálculo</v>
      </c>
      <c r="H4" s="81"/>
      <c r="I4" s="81"/>
      <c r="J4" s="81"/>
      <c r="K4" s="81"/>
      <c r="L4" s="81"/>
      <c r="M4" s="630"/>
      <c r="N4" s="630"/>
      <c r="O4" s="128"/>
      <c r="P4" s="81" t="str">
        <f>IF(OR(ISBLANK('MH01'!S7),ISERROR('MH01'!S7)),"",'MH01'!S7)</f>
        <v/>
      </c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15"/>
      <c r="AR4" s="115"/>
    </row>
    <row r="5" spans="1:44" s="27" customFormat="1" x14ac:dyDescent="0.2">
      <c r="A5" s="27" t="str">
        <f>IF(OR(ISBLANK('MH01'!A8),ISERROR('MH01'!A8)),"",'MH01'!A8)</f>
        <v/>
      </c>
      <c r="B5" s="82" t="str">
        <f>IF(OR(ISBLANK('MH01'!B8),ISERROR('MH01'!B8)),"",'MH01'!B8)</f>
        <v/>
      </c>
      <c r="C5" s="83" t="str">
        <f>IF(OR(ISBLANK('MH01'!C8),ISERROR('MH01'!C8)),"",'MH01'!C8)</f>
        <v>X</v>
      </c>
      <c r="D5" s="83" t="str">
        <f>IF(OR(ISBLANK('MH01'!D8),ISERROR('MH01'!D8)),"",'MH01'!D8)</f>
        <v>Y</v>
      </c>
      <c r="E5" s="78" t="str">
        <f>IF(OR(ISBLANK('MH01'!H8),ISERROR('MH01'!H8)),"",'MH01'!H8)</f>
        <v/>
      </c>
      <c r="F5" s="217" t="str">
        <f>IF(OR(ISBLANK('MH01'!I8),ISERROR('MH01'!I8)),"",'MH01'!I8)</f>
        <v/>
      </c>
      <c r="G5" s="85" t="str">
        <f>IF(OR(ISBLANK('MH01'!J8),ISERROR('MH01'!J8)),"",'MH01'!J8)</f>
        <v>Var 1:</v>
      </c>
      <c r="H5" s="624" t="s">
        <v>106</v>
      </c>
      <c r="I5" s="625"/>
      <c r="J5" s="625"/>
      <c r="K5" s="625"/>
      <c r="L5" s="625"/>
      <c r="M5" s="279"/>
      <c r="N5" s="90" t="str">
        <f>IF(OR(ISBLANK('MH01'!O12),ISERROR('MH01'!O12)),"",'MH01'!O12)</f>
        <v>Sentido dif (1/-1):</v>
      </c>
      <c r="O5" s="167">
        <v>-1</v>
      </c>
      <c r="P5" s="170"/>
      <c r="Q5" s="84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15"/>
      <c r="AR5" s="115"/>
    </row>
    <row r="6" spans="1:44" s="3" customFormat="1" x14ac:dyDescent="0.2">
      <c r="A6" s="3" t="str">
        <f>IF(OR(ISBLANK('MH01'!A9),ISERROR('MH01'!A9)),"",'MH01'!A9)</f>
        <v/>
      </c>
      <c r="B6" s="77" t="str">
        <f>IF(OR(ISBLANK('MH01'!B9),ISERROR('MH01'!B9)),"",'MH01'!B9)</f>
        <v/>
      </c>
      <c r="C6" s="623" t="str">
        <f>IF(OR(ISBLANK('MH01'!C9),ISERROR('MH01'!C9)),"",'MH01'!C9)</f>
        <v>Pretest</v>
      </c>
      <c r="D6" s="623" t="str">
        <f>IF(OR(ISBLANK('MH01'!D9),ISERROR('MH01'!D9)),"",'MH01'!D9)</f>
        <v>Posttest</v>
      </c>
      <c r="E6" s="84" t="str">
        <f>IF(OR(ISBLANK('MH01'!H9),ISERROR('MH01'!H9)),"",'MH01'!H9)</f>
        <v/>
      </c>
      <c r="F6" s="217" t="str">
        <f>IF(OR(ISBLANK('MH01'!I9),ISERROR('MH01'!I9)),"",'MH01'!I9)</f>
        <v/>
      </c>
      <c r="G6" s="85" t="str">
        <f>IF(OR(ISBLANK('MH01'!J9),ISERROR('MH01'!J9)),"",'MH01'!J9)</f>
        <v>Var 2:</v>
      </c>
      <c r="H6" s="626" t="s">
        <v>107</v>
      </c>
      <c r="I6" s="627"/>
      <c r="J6" s="627"/>
      <c r="K6" s="627"/>
      <c r="L6" s="627"/>
      <c r="M6" s="279"/>
      <c r="N6" s="77"/>
      <c r="O6" s="109" t="str">
        <f>IF(OR(ISBLANK('MH01'!Q12),ISERROR('MH01'!Q12)),"",'MH01'!Q12)</f>
        <v>Y - X</v>
      </c>
      <c r="P6" s="84"/>
      <c r="Q6" s="84" t="str">
        <f>IF(OR(ISBLANK('MH01'!T9),ISERROR('MH01'!T9)),"",'MH01'!T9)</f>
        <v/>
      </c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75"/>
      <c r="AR6" s="75"/>
    </row>
    <row r="7" spans="1:44" x14ac:dyDescent="0.2">
      <c r="A7" t="str">
        <f>IF(OR(ISBLANK('MH01'!A10),ISERROR('MH01'!A10)),"",'MH01'!A10)</f>
        <v/>
      </c>
      <c r="B7" s="77" t="str">
        <f>IF(OR(ISBLANK('MH01'!B10),ISERROR('MH01'!B10)),"",'MH01'!B10)</f>
        <v/>
      </c>
      <c r="C7" s="623" t="str">
        <f>IF(OR(ISBLANK('MH01'!C10),ISERROR('MH01'!C10)),"",'MH01'!C10)</f>
        <v/>
      </c>
      <c r="D7" s="623" t="str">
        <f>IF(OR(ISBLANK('MH01'!D10),ISERROR('MH01'!D10)),"",'MH01'!D10)</f>
        <v/>
      </c>
      <c r="E7" s="84" t="str">
        <f>IF(OR(ISBLANK('MH01'!H10),ISERROR('MH01'!H10)),"",'MH01'!H10)</f>
        <v/>
      </c>
      <c r="F7" s="215" t="str">
        <f>IF(OR(ISBLANK('MH01'!I10),ISERROR('MH01'!I10)),"",'MH01'!I10)</f>
        <v/>
      </c>
      <c r="G7" s="84" t="str">
        <f>IF(OR(ISBLANK('MH01'!J10),ISERROR('MH01'!J10)),"",'MH01'!J10)</f>
        <v/>
      </c>
      <c r="H7" s="84" t="str">
        <f>IF(OR(ISBLANK('MH01'!K10),ISERROR('MH01'!K10)),"",'MH01'!K10)</f>
        <v/>
      </c>
      <c r="I7" s="84" t="str">
        <f>IF(OR(ISBLANK('MH01'!L10),ISERROR('MH01'!L10)),"",'MH01'!L10)</f>
        <v/>
      </c>
      <c r="J7" s="84" t="str">
        <f>IF(OR(ISBLANK('MH01'!M10),ISERROR('MH01'!M10)),"",'MH01'!M10)</f>
        <v/>
      </c>
      <c r="K7" s="84" t="str">
        <f>IF(OR(ISBLANK('MH01'!N10),ISERROR('MH01'!N10)),"",'MH01'!N10)</f>
        <v/>
      </c>
      <c r="L7" s="84" t="str">
        <f>IF(OR(ISBLANK('MH01'!O10),ISERROR('MH01'!O10)),"",'MH01'!O10)</f>
        <v/>
      </c>
      <c r="P7" s="84" t="str">
        <f>IF(OR(ISBLANK('MH01'!S10),ISERROR('MH01'!S10)),"",'MH01'!S10)</f>
        <v/>
      </c>
      <c r="Q7" s="84" t="str">
        <f>IF(OR(ISBLANK('MH01'!T10),ISERROR('MH01'!T10)),"",'MH01'!T10)</f>
        <v/>
      </c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75"/>
      <c r="AR7" s="75"/>
    </row>
    <row r="8" spans="1:44" x14ac:dyDescent="0.2">
      <c r="A8" t="str">
        <f>IF(OR(ISBLANK('MH01'!A11),ISERROR('MH01'!A11)),"",'MH01'!A11)</f>
        <v/>
      </c>
      <c r="B8" s="86">
        <f>IF(OR(ISBLANK('MH01'!B11),ISERROR('MH01'!B11)),"",'MH01'!B11)</f>
        <v>1</v>
      </c>
      <c r="C8" s="265">
        <v>12</v>
      </c>
      <c r="D8" s="265">
        <v>13</v>
      </c>
      <c r="E8" s="77" t="str">
        <f>IF(OR(ISBLANK('MH01'!H11),ISERROR('MH01'!H11)),"",'MH01'!H11)</f>
        <v/>
      </c>
      <c r="F8" s="218" t="str">
        <f>IF(OR(ISBLANK('MH01'!I11),ISERROR('MH01'!I11)),"",'MH01'!I11)</f>
        <v/>
      </c>
      <c r="G8" s="87" t="str">
        <f>IF(OR(ISBLANK('MH01'!J12),ISERROR('MH01'!J12)),"",'MH01'!J12)</f>
        <v>Nivel de confianza para los intervalos</v>
      </c>
      <c r="J8" s="281">
        <v>0.95</v>
      </c>
      <c r="K8" s="84"/>
      <c r="L8" s="84"/>
      <c r="M8" s="84"/>
      <c r="P8" s="170" t="str">
        <f>IF(OR(ISBLANK('MH01'!R12),ISERROR('MH01'!R12)),"",'MH01'!R12)</f>
        <v/>
      </c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6"/>
      <c r="AG8" s="176"/>
      <c r="AH8" s="174"/>
      <c r="AI8" s="174"/>
      <c r="AJ8" s="174"/>
      <c r="AK8" s="176"/>
      <c r="AL8" s="174"/>
      <c r="AM8" s="174"/>
      <c r="AN8" s="174"/>
      <c r="AO8" s="174"/>
      <c r="AP8" s="174"/>
      <c r="AQ8" s="75"/>
      <c r="AR8" s="75"/>
    </row>
    <row r="9" spans="1:44" x14ac:dyDescent="0.2">
      <c r="A9" t="str">
        <f>IF(OR(ISBLANK('MH01'!A12),ISERROR('MH01'!A12)),"",'MH01'!A12)</f>
        <v/>
      </c>
      <c r="B9" s="86">
        <f>IF(OR(ISBLANK('MH01'!B12),ISERROR('MH01'!B12)),"",'MH01'!B12)</f>
        <v>2</v>
      </c>
      <c r="C9" s="265">
        <v>15</v>
      </c>
      <c r="D9" s="265">
        <v>16</v>
      </c>
      <c r="E9" s="77" t="str">
        <f>IF(OR(ISBLANK('MH01'!H12),ISERROR('MH01'!H12)),"",'MH01'!H12)</f>
        <v/>
      </c>
      <c r="F9" s="215" t="str">
        <f>IF(OR(ISBLANK('MH01'!I12),ISERROR('MH01'!I12)),"",'MH01'!I12)</f>
        <v/>
      </c>
      <c r="K9" s="77" t="str">
        <f>IF(OR(ISBLANK('MH01'!N12),ISERROR('MH01'!N12)),"",'MH01'!N12)</f>
        <v/>
      </c>
      <c r="P9" s="84" t="str">
        <f>IF(OR(ISBLANK('MH01'!S12),ISERROR('MH01'!S12)),"",'MH01'!S12)</f>
        <v/>
      </c>
      <c r="Q9" s="84" t="str">
        <f>IF(OR(ISBLANK('MH01'!T12),ISERROR('MH01'!T12)),"",'MH01'!T12)</f>
        <v/>
      </c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3"/>
      <c r="AG9" s="173"/>
      <c r="AH9" s="174"/>
      <c r="AI9" s="174"/>
      <c r="AJ9" s="174"/>
      <c r="AK9" s="173"/>
      <c r="AL9" s="174"/>
      <c r="AM9" s="174"/>
      <c r="AN9" s="174"/>
      <c r="AO9" s="174"/>
      <c r="AP9" s="174"/>
      <c r="AQ9" s="75"/>
      <c r="AR9" s="75"/>
    </row>
    <row r="10" spans="1:44" x14ac:dyDescent="0.2">
      <c r="A10" t="str">
        <f>IF(OR(ISBLANK('MH01'!A13),ISERROR('MH01'!A13)),"",'MH01'!A13)</f>
        <v/>
      </c>
      <c r="B10" s="86">
        <f>IF(OR(ISBLANK('MH01'!B13),ISERROR('MH01'!B13)),"",'MH01'!B13)</f>
        <v>3</v>
      </c>
      <c r="C10" s="265">
        <v>17</v>
      </c>
      <c r="D10" s="265">
        <v>19</v>
      </c>
      <c r="E10" s="88" t="str">
        <f>IF(OR(ISBLANK('MH01'!H13),ISERROR('MH01'!H13)),"",'MH01'!H13)</f>
        <v/>
      </c>
      <c r="F10" s="218" t="str">
        <f>IF(OR(ISBLANK('MH01'!I13),ISERROR('MH01'!I13)),"",'MH01'!I13)</f>
        <v/>
      </c>
      <c r="G10" s="77" t="str">
        <f>IF(OR(ISBLANK('MH01'!J13),ISERROR('MH01'!J13)),"",'MH01'!J13)</f>
        <v/>
      </c>
      <c r="H10" s="77" t="str">
        <f>IF(OR(ISBLANK('MH01'!K13),ISERROR('MH01'!K13)),"",'MH01'!K13)</f>
        <v/>
      </c>
      <c r="I10" s="77" t="str">
        <f>IF(OR(ISBLANK('MH01'!L13),ISERROR('MH01'!L13)),"",'MH01'!L13)</f>
        <v/>
      </c>
      <c r="K10" s="77" t="str">
        <f>IF(OR(ISBLANK('MH01'!N13),ISERROR('MH01'!N13)),"",'MH01'!N13)</f>
        <v/>
      </c>
      <c r="L10" s="84" t="str">
        <f>IF(OR(ISBLANK('MH01'!O13),ISERROR('MH01'!O13)),"",'MH01'!O13)</f>
        <v/>
      </c>
      <c r="N10" s="84"/>
      <c r="O10" s="84"/>
      <c r="P10" s="84" t="str">
        <f>IF(OR(ISBLANK('MH01'!S13),ISERROR('MH01'!S13)),"",'MH01'!S13)</f>
        <v/>
      </c>
      <c r="Q10" s="84" t="str">
        <f>IF(OR(ISBLANK('MH01'!T13),ISERROR('MH01'!T13)),"",'MH01'!T13)</f>
        <v/>
      </c>
      <c r="R10" s="84" t="str">
        <f>IF(OR(ISBLANK('MH01'!U13),ISERROR('MH01'!U13)),"",'MH01'!U13)</f>
        <v/>
      </c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7"/>
      <c r="AG10" s="177"/>
      <c r="AH10" s="177"/>
      <c r="AI10" s="177"/>
      <c r="AJ10" s="177"/>
      <c r="AK10" s="177"/>
      <c r="AL10" s="173"/>
      <c r="AM10" s="173"/>
      <c r="AN10" s="173"/>
      <c r="AO10" s="173"/>
      <c r="AP10" s="174"/>
      <c r="AQ10" s="75"/>
      <c r="AR10" s="75"/>
    </row>
    <row r="11" spans="1:44" ht="13.5" thickBot="1" x14ac:dyDescent="0.25">
      <c r="A11" t="str">
        <f>IF(OR(ISBLANK('MH01'!A14),ISERROR('MH01'!A14)),"",'MH01'!A14)</f>
        <v/>
      </c>
      <c r="B11" s="86">
        <f>IF(OR(ISBLANK('MH01'!B14),ISERROR('MH01'!B14)),"",'MH01'!B14)</f>
        <v>4</v>
      </c>
      <c r="C11" s="265">
        <v>19</v>
      </c>
      <c r="D11" s="265">
        <v>20</v>
      </c>
      <c r="E11" s="77" t="str">
        <f>IF(OR(ISBLANK('MH01'!H14),ISERROR('MH01'!H14)),"",'MH01'!H14)</f>
        <v/>
      </c>
      <c r="F11" s="285">
        <v>3</v>
      </c>
      <c r="G11" s="80" t="str">
        <f>"Medidas descriptivas "&amp;C5&amp;", "&amp;D5&amp;", "&amp;O6</f>
        <v>Medidas descriptivas X, Y, Y - X</v>
      </c>
      <c r="H11" s="80"/>
      <c r="I11" s="80"/>
      <c r="J11" s="81"/>
      <c r="K11" s="81"/>
      <c r="L11" s="81"/>
      <c r="M11" s="81"/>
      <c r="N11" s="81"/>
      <c r="O11" s="81"/>
      <c r="P11" s="81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8"/>
      <c r="AG11" s="178"/>
      <c r="AH11" s="174"/>
      <c r="AI11" s="174"/>
      <c r="AJ11" s="174"/>
      <c r="AK11" s="178"/>
      <c r="AL11" s="174"/>
      <c r="AM11" s="174"/>
      <c r="AN11" s="174"/>
      <c r="AO11" s="174"/>
      <c r="AP11" s="174"/>
      <c r="AQ11" s="75"/>
      <c r="AR11" s="75"/>
    </row>
    <row r="12" spans="1:44" x14ac:dyDescent="0.2">
      <c r="A12" t="str">
        <f>IF(OR(ISBLANK('MH01'!A15),ISERROR('MH01'!A15)),"",'MH01'!A15)</f>
        <v/>
      </c>
      <c r="B12" s="86">
        <f>IF(OR(ISBLANK('MH01'!B15),ISERROR('MH01'!B15)),"",'MH01'!B15)</f>
        <v>5</v>
      </c>
      <c r="C12" s="265">
        <v>18</v>
      </c>
      <c r="D12" s="265">
        <v>19</v>
      </c>
      <c r="E12" s="77" t="str">
        <f>IF(OR(ISBLANK('MH01'!H15),ISERROR('MH01'!H15)),"",'MH01'!H15)</f>
        <v/>
      </c>
      <c r="F12" s="218" t="str">
        <f>IF(OR(ISBLANK('MH01'!I15),ISERROR('MH01'!I15)),"",'MH01'!I15)</f>
        <v/>
      </c>
      <c r="G12" s="89" t="str">
        <f>IF(OR(ISBLANK('MH01'!J15),ISERROR('MH01'!J15)),"",'MH01'!J15)</f>
        <v/>
      </c>
      <c r="H12" s="90" t="str">
        <f>IF(OR(ISBLANK('MH01'!M15),ISERROR('MH01'!M15)),"",'MH01'!M15)</f>
        <v>n =</v>
      </c>
      <c r="I12" s="196">
        <f>IF(OR(ISBLANK('MH01'!M16),ISERROR('MH01'!M16)),"",'MH01'!M16)</f>
        <v>11</v>
      </c>
      <c r="J12" s="90" t="str">
        <f>IF(OR(ISBLANK('MH01'!N15),ISERROR('MH01'!N15)),"",'MH01'!N15)</f>
        <v>Suma</v>
      </c>
      <c r="K12" s="90" t="str">
        <f>IF(OR(ISBLANK('MH01'!O15),ISERROR('MH01'!O15)),"",'MH01'!O15)</f>
        <v>Media</v>
      </c>
      <c r="L12" s="90" t="str">
        <f>IF(OR(ISBLANK('MH01'!P15),ISERROR('MH01'!P15)),"",'MH01'!P15)</f>
        <v>Var</v>
      </c>
      <c r="M12" s="90" t="str">
        <f>IF(OR(ISBLANK('MH01'!Q15),ISERROR('MH01'!Q15)),"",'MH01'!Q15)</f>
        <v>DT</v>
      </c>
      <c r="N12" s="100" t="str">
        <f>IF(OR(ISBLANK('MH01'!R15),ISERROR('MH01'!R15)),"",'MH01'!R15)</f>
        <v>min</v>
      </c>
      <c r="O12" s="100" t="str">
        <f>IF(OR(ISBLANK('MH01'!S15),ISERROR('MH01'!S15)),"",'MH01'!S15)</f>
        <v>max</v>
      </c>
      <c r="P12" s="100" t="str">
        <f>IF(OR(ISBLANK('MH01'!T15),ISERROR('MH01'!T15)),"",'MH01'!T15)</f>
        <v>CV(%)</v>
      </c>
      <c r="Q12" s="8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8"/>
      <c r="AG12" s="178"/>
      <c r="AH12" s="174"/>
      <c r="AI12" s="174"/>
      <c r="AJ12" s="174"/>
      <c r="AK12" s="178"/>
      <c r="AL12" s="174"/>
      <c r="AM12" s="174"/>
      <c r="AN12" s="174"/>
      <c r="AO12" s="174"/>
      <c r="AP12" s="174"/>
      <c r="AQ12" s="75"/>
      <c r="AR12" s="75"/>
    </row>
    <row r="13" spans="1:44" x14ac:dyDescent="0.2">
      <c r="A13" t="str">
        <f>IF(OR(ISBLANK('MH01'!A16),ISERROR('MH01'!A16)),"",'MH01'!A16)</f>
        <v/>
      </c>
      <c r="B13" s="86">
        <f>IF(OR(ISBLANK('MH01'!B16),ISERROR('MH01'!B16)),"",'MH01'!B16)</f>
        <v>6</v>
      </c>
      <c r="C13" s="265">
        <v>21</v>
      </c>
      <c r="D13" s="265">
        <v>25</v>
      </c>
      <c r="E13" s="77" t="str">
        <f>IF(OR(ISBLANK('MH01'!H16),ISERROR('MH01'!H16)),"",'MH01'!H16)</f>
        <v/>
      </c>
      <c r="F13" s="218" t="str">
        <f>IF(OR(ISBLANK('MH01'!I16),ISERROR('MH01'!I16)),"",'MH01'!I16)</f>
        <v/>
      </c>
      <c r="G13" s="621" t="str">
        <f>IF(OR(ISBLANK('MH01'!J16),ISERROR('MH01'!J16)),"",'MH01'!J16)</f>
        <v>Pretest</v>
      </c>
      <c r="H13" s="621" t="str">
        <f>IF(OR(ISBLANK('MH01'!K16),ISERROR('MH01'!K16)),"",'MH01'!K16)</f>
        <v/>
      </c>
      <c r="I13" s="621" t="str">
        <f>IF(OR(ISBLANK('MH01'!L16),ISERROR('MH01'!L16)),"",'MH01'!L16)</f>
        <v/>
      </c>
      <c r="J13" s="91">
        <f>IF(OR(ISBLANK('MH01'!N16),ISERROR('MH01'!N16)),"",'MH01'!N16)</f>
        <v>246</v>
      </c>
      <c r="K13" s="92">
        <f>IF(OR(ISBLANK('MH01'!O16),ISERROR('MH01'!O16)),"",'MH01'!O16)</f>
        <v>22.363636363636363</v>
      </c>
      <c r="L13" s="66">
        <f>IF(OR(ISBLANK('MH01'!P16),ISERROR('MH01'!P16)),"",'MH01'!P16)</f>
        <v>49.254545454545493</v>
      </c>
      <c r="M13" s="66">
        <f>IF(OR(ISBLANK('MH01'!Q16),ISERROR('MH01'!Q16)),"",'MH01'!Q16)</f>
        <v>7.018158266564348</v>
      </c>
      <c r="N13" s="70">
        <f>IF(OR(ISBLANK('MH01'!R16),ISERROR('MH01'!R16)),"",'MH01'!R16)</f>
        <v>12</v>
      </c>
      <c r="O13" s="70">
        <f>IF(OR(ISBLANK('MH01'!S16),ISERROR('MH01'!S16)),"",'MH01'!S16)</f>
        <v>35</v>
      </c>
      <c r="P13" s="194">
        <f>IF(OR(ISBLANK('MH01'!T16),ISERROR('MH01'!T16)),"",'MH01'!T16)</f>
        <v>31.382008509027575</v>
      </c>
      <c r="Q13" s="8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8"/>
      <c r="AG13" s="178"/>
      <c r="AH13" s="174"/>
      <c r="AI13" s="174"/>
      <c r="AJ13" s="174"/>
      <c r="AK13" s="178"/>
      <c r="AL13" s="174"/>
      <c r="AM13" s="174"/>
      <c r="AN13" s="174"/>
      <c r="AO13" s="174"/>
      <c r="AP13" s="174"/>
      <c r="AQ13" s="75"/>
      <c r="AR13" s="75"/>
    </row>
    <row r="14" spans="1:44" ht="12.75" customHeight="1" x14ac:dyDescent="0.2">
      <c r="A14" t="str">
        <f>IF(OR(ISBLANK('MH01'!A17),ISERROR('MH01'!A17)),"",'MH01'!A17)</f>
        <v/>
      </c>
      <c r="B14" s="86">
        <f>IF(OR(ISBLANK('MH01'!B17),ISERROR('MH01'!B17)),"",'MH01'!B17)</f>
        <v>7</v>
      </c>
      <c r="C14" s="265">
        <v>25</v>
      </c>
      <c r="D14" s="265">
        <v>24</v>
      </c>
      <c r="E14" s="77" t="str">
        <f>IF(OR(ISBLANK('MH01'!H17),ISERROR('MH01'!H17)),"",'MH01'!H17)</f>
        <v/>
      </c>
      <c r="F14" s="218" t="str">
        <f>IF(OR(ISBLANK('MH01'!I17),ISERROR('MH01'!I17)),"",'MH01'!I17)</f>
        <v/>
      </c>
      <c r="G14" s="621" t="str">
        <f>IF(OR(ISBLANK('MH01'!J17),ISERROR('MH01'!J17)),"",'MH01'!J17)</f>
        <v>Posttest</v>
      </c>
      <c r="H14" s="621" t="str">
        <f>IF(OR(ISBLANK('MH01'!K17),ISERROR('MH01'!K17)),"",'MH01'!K17)</f>
        <v/>
      </c>
      <c r="I14" s="631" t="str">
        <f>IF(OR(ISBLANK('MH01'!L17),ISERROR('MH01'!L17)),"",'MH01'!L17)</f>
        <v/>
      </c>
      <c r="J14" s="91">
        <f>IF(OR(ISBLANK('MH01'!N17),ISERROR('MH01'!N17)),"",'MH01'!N17)</f>
        <v>265</v>
      </c>
      <c r="K14" s="92">
        <f>IF(OR(ISBLANK('MH01'!O17),ISERROR('MH01'!O17)),"",'MH01'!O17)</f>
        <v>24.09090909090909</v>
      </c>
      <c r="L14" s="66">
        <f>IF(OR(ISBLANK('MH01'!P17),ISERROR('MH01'!P17)),"",'MH01'!P17)</f>
        <v>63.890909090909098</v>
      </c>
      <c r="M14" s="66">
        <f>IF(OR(ISBLANK('MH01'!Q17),ISERROR('MH01'!Q17)),"",'MH01'!Q17)</f>
        <v>7.9931789102277131</v>
      </c>
      <c r="N14" s="70">
        <f>IF(OR(ISBLANK('MH01'!R17),ISERROR('MH01'!R17)),"",'MH01'!R17)</f>
        <v>13</v>
      </c>
      <c r="O14" s="70">
        <f>IF(OR(ISBLANK('MH01'!S17),ISERROR('MH01'!S17)),"",'MH01'!S17)</f>
        <v>41</v>
      </c>
      <c r="P14" s="194">
        <f>IF(OR(ISBLANK('MH01'!T17),ISERROR('MH01'!T17)),"",'MH01'!T17)</f>
        <v>33.179233212265977</v>
      </c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8"/>
      <c r="AG14" s="178"/>
      <c r="AH14" s="174"/>
      <c r="AI14" s="174"/>
      <c r="AJ14" s="174"/>
      <c r="AK14" s="178"/>
      <c r="AL14" s="174"/>
      <c r="AM14" s="174"/>
      <c r="AN14" s="174"/>
      <c r="AO14" s="174"/>
      <c r="AP14" s="174"/>
      <c r="AQ14" s="75"/>
      <c r="AR14" s="75"/>
    </row>
    <row r="15" spans="1:44" ht="13.5" customHeight="1" x14ac:dyDescent="0.2">
      <c r="A15" t="str">
        <f>IF(OR(ISBLANK('MH01'!A18),ISERROR('MH01'!A18)),"",'MH01'!A18)</f>
        <v/>
      </c>
      <c r="B15" s="86">
        <f>IF(OR(ISBLANK('MH01'!B18),ISERROR('MH01'!B18)),"",'MH01'!B18)</f>
        <v>8</v>
      </c>
      <c r="C15" s="265">
        <v>26</v>
      </c>
      <c r="D15" s="265">
        <v>27</v>
      </c>
      <c r="E15" s="77" t="str">
        <f>IF(OR(ISBLANK('MH01'!H18),ISERROR('MH01'!H18)),"",'MH01'!H18)</f>
        <v/>
      </c>
      <c r="F15" s="218" t="str">
        <f>IF(OR(ISBLANK('MH01'!I18),ISERROR('MH01'!I18)),"",'MH01'!I18)</f>
        <v/>
      </c>
      <c r="G15" s="634" t="str">
        <f>IF(OR(ISBLANK('MH01'!J18),ISERROR('MH01'!J18)),"",'MH01'!J18)</f>
        <v>Posttest - Pretest</v>
      </c>
      <c r="H15" s="634"/>
      <c r="I15" s="634"/>
      <c r="J15" s="155">
        <f>IF(OR(ISBLANK('MH01'!N18),ISERROR('MH01'!N18)),"",'MH01'!N18)</f>
        <v>19</v>
      </c>
      <c r="K15" s="156">
        <f>IF(OR(ISBLANK('MH01'!O18),ISERROR('MH01'!O18)),"",'MH01'!O18)</f>
        <v>1.7272727272727266</v>
      </c>
      <c r="L15" s="157">
        <f>IF(OR(ISBLANK('MH01'!P18),ISERROR('MH01'!P18)),"",'MH01'!P18)</f>
        <v>3.418181818181818</v>
      </c>
      <c r="M15" s="157">
        <f>IF(OR(ISBLANK('MH01'!Q18),ISERROR('MH01'!Q18)),"",'MH01'!Q18)</f>
        <v>1.8488325554743508</v>
      </c>
      <c r="N15" s="70">
        <f>IF(OR(ISBLANK('MH01'!R18),ISERROR('MH01'!R18)),"",'MH01'!R18)</f>
        <v>-6</v>
      </c>
      <c r="O15" s="70">
        <f>IF(OR(ISBLANK('MH01'!S18),ISERROR('MH01'!S18)),"",'MH01'!S18)</f>
        <v>1</v>
      </c>
      <c r="P15" s="195" t="s">
        <v>66</v>
      </c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8"/>
      <c r="AG15" s="178"/>
      <c r="AH15" s="174"/>
      <c r="AI15" s="174"/>
      <c r="AJ15" s="174"/>
      <c r="AK15" s="178"/>
      <c r="AL15" s="174"/>
      <c r="AM15" s="174"/>
      <c r="AN15" s="174"/>
      <c r="AO15" s="174"/>
      <c r="AP15" s="174"/>
      <c r="AQ15" s="75"/>
      <c r="AR15" s="75"/>
    </row>
    <row r="16" spans="1:44" x14ac:dyDescent="0.2">
      <c r="A16" t="str">
        <f>IF(OR(ISBLANK('MH01'!A19),ISERROR('MH01'!A19)),"",'MH01'!A19)</f>
        <v/>
      </c>
      <c r="B16" s="86">
        <f>IF(OR(ISBLANK('MH01'!B19),ISERROR('MH01'!B19)),"",'MH01'!B19)</f>
        <v>9</v>
      </c>
      <c r="C16" s="265">
        <v>28</v>
      </c>
      <c r="D16" s="265">
        <v>29</v>
      </c>
      <c r="E16" s="77" t="str">
        <f>IF(OR(ISBLANK('MH01'!H19),ISERROR('MH01'!H19)),"",'MH01'!H19)</f>
        <v/>
      </c>
      <c r="G16" s="84"/>
      <c r="H16" s="84"/>
      <c r="I16" s="8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8"/>
      <c r="AG16" s="178"/>
      <c r="AH16" s="174"/>
      <c r="AI16" s="174"/>
      <c r="AJ16" s="174"/>
      <c r="AK16" s="178"/>
      <c r="AL16" s="174"/>
      <c r="AM16" s="174"/>
      <c r="AN16" s="174"/>
      <c r="AO16" s="174"/>
      <c r="AP16" s="174"/>
      <c r="AQ16" s="75"/>
      <c r="AR16" s="75"/>
    </row>
    <row r="17" spans="1:44" ht="15" thickBot="1" x14ac:dyDescent="0.3">
      <c r="A17" t="str">
        <f>IF(OR(ISBLANK('MH01'!A20),ISERROR('MH01'!A20)),"",'MH01'!A20)</f>
        <v/>
      </c>
      <c r="B17" s="86">
        <f>IF(OR(ISBLANK('MH01'!B20),ISERROR('MH01'!B20)),"",'MH01'!B20)</f>
        <v>10</v>
      </c>
      <c r="C17" s="265">
        <v>30</v>
      </c>
      <c r="D17" s="265">
        <v>32</v>
      </c>
      <c r="E17" s="77" t="str">
        <f>IF(OR(ISBLANK('MH01'!H20),ISERROR('MH01'!H20)),"",'MH01'!H20)</f>
        <v/>
      </c>
      <c r="F17" s="285">
        <v>4</v>
      </c>
      <c r="G17" s="80" t="s">
        <v>62</v>
      </c>
      <c r="H17" s="81"/>
      <c r="I17" s="128" t="str">
        <f>IF(OR(ISBLANK('MH01'!L19),ISERROR('MH01'!L19)),"",'MH01'!L19)</f>
        <v>g.l.</v>
      </c>
      <c r="J17" s="128" t="str">
        <f>IF(OR(ISBLANK('MH01'!M19),ISERROR('MH01'!M19)),"",'MH01'!M19)</f>
        <v>95%-IC(-)</v>
      </c>
      <c r="K17" s="128" t="str">
        <f>IF(OR(ISBLANK('MH01'!N19),ISERROR('MH01'!N19)),"",'MH01'!N19)</f>
        <v>95%-IC(+)</v>
      </c>
      <c r="L17" s="128" t="str">
        <f>IF(OR(ISBLANK('MH01'!O19),ISERROR('MH01'!O19)),"",'MH01'!O19)</f>
        <v>precisión</v>
      </c>
      <c r="M17" s="128" t="str">
        <f>IF(OR(ISBLANK('MH01'!P19),ISERROR('MH01'!P19)),"",'MH01'!P19)</f>
        <v>ES</v>
      </c>
      <c r="N17" s="128" t="str">
        <f>IF(OR(ISBLANK('MH01'!Q19),ISERROR('MH01'!Q19)),"",'MH01'!Q19)</f>
        <v>texp</v>
      </c>
      <c r="O17" s="128" t="str">
        <f>IF(OR(ISBLANK('MH01'!R19),ISERROR('MH01'!R19)),"",'MH01'!R19)</f>
        <v>P</v>
      </c>
      <c r="P17" s="128" t="str">
        <f>IF(OR(ISBLANK('MH01'!S19),ISERROR('MH01'!S19)),"",'MH01'!S19)</f>
        <v>t(0,05)</v>
      </c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8"/>
      <c r="AG17" s="178"/>
      <c r="AH17" s="174"/>
      <c r="AI17" s="174"/>
      <c r="AJ17" s="174"/>
      <c r="AK17" s="178"/>
      <c r="AL17" s="174"/>
      <c r="AM17" s="174"/>
      <c r="AN17" s="174"/>
      <c r="AO17" s="174"/>
      <c r="AP17" s="174"/>
      <c r="AQ17" s="75"/>
      <c r="AR17" s="75"/>
    </row>
    <row r="18" spans="1:44" x14ac:dyDescent="0.2">
      <c r="A18" t="str">
        <f>IF(OR(ISBLANK('MH01'!A21),ISERROR('MH01'!A21)),"",'MH01'!A21)</f>
        <v/>
      </c>
      <c r="B18" s="86">
        <f>IF(OR(ISBLANK('MH01'!B21),ISERROR('MH01'!B21)),"",'MH01'!B21)</f>
        <v>11</v>
      </c>
      <c r="C18" s="265">
        <v>35</v>
      </c>
      <c r="D18" s="265">
        <v>41</v>
      </c>
      <c r="E18" s="77" t="str">
        <f>IF(OR(ISBLANK('MH01'!H21),ISERROR('MH01'!H21)),"",'MH01'!H21)</f>
        <v/>
      </c>
      <c r="F18" s="218" t="str">
        <f>IF(OR(ISBLANK('MH01'!I21),ISERROR('MH01'!I21)),"",'MH01'!I21)</f>
        <v/>
      </c>
      <c r="G18" s="632" t="str">
        <f t="shared" ref="G18:G19" si="0">G13</f>
        <v>Pretest</v>
      </c>
      <c r="H18" s="632"/>
      <c r="I18" s="84">
        <f>IF(OR(ISBLANK('MH01'!L20),ISERROR('MH01'!L20)),"",'MH01'!L20)</f>
        <v>10</v>
      </c>
      <c r="J18" s="105">
        <f>IF(OR(ISBLANK('MH01'!M20),ISERROR('MH01'!M20)),"",'MH01'!M20)</f>
        <v>17.418646459654298</v>
      </c>
      <c r="K18" s="105">
        <f>IF(OR(ISBLANK('MH01'!N20),ISERROR('MH01'!N20)),"",'MH01'!N20)</f>
        <v>27.308626267618429</v>
      </c>
      <c r="L18" s="198">
        <f>IF(OR(ISBLANK('MH01'!O20),ISERROR('MH01'!O20)),"",'MH01'!O20)</f>
        <v>4.9449899039820657</v>
      </c>
      <c r="M18" s="198">
        <f>IF(OR(ISBLANK('MH01'!P20),ISERROR('MH01'!P20)),"",'MH01'!P20)</f>
        <v>2.2193365101882474</v>
      </c>
      <c r="N18" s="111" t="s">
        <v>66</v>
      </c>
      <c r="O18" s="111" t="s">
        <v>66</v>
      </c>
      <c r="P18" s="204">
        <f>P20</f>
        <v>2.2281388519862744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8"/>
      <c r="AG18" s="178"/>
      <c r="AH18" s="174"/>
      <c r="AI18" s="174"/>
      <c r="AJ18" s="174"/>
      <c r="AK18" s="178"/>
      <c r="AL18" s="174"/>
      <c r="AM18" s="174"/>
      <c r="AN18" s="174"/>
      <c r="AO18" s="174"/>
      <c r="AP18" s="174"/>
      <c r="AQ18" s="75"/>
      <c r="AR18" s="75"/>
    </row>
    <row r="19" spans="1:44" x14ac:dyDescent="0.2">
      <c r="A19" t="str">
        <f>IF(OR(ISBLANK('MH01'!A22),ISERROR('MH01'!A22)),"",'MH01'!A22)</f>
        <v/>
      </c>
      <c r="B19" s="86">
        <f>IF(OR(ISBLANK('MH01'!B22),ISERROR('MH01'!B22)),"",'MH01'!B22)</f>
        <v>12</v>
      </c>
      <c r="C19" s="265"/>
      <c r="D19" s="265"/>
      <c r="E19" s="77" t="str">
        <f>IF(OR(ISBLANK('MH01'!H22),ISERROR('MH01'!H22)),"",'MH01'!H22)</f>
        <v/>
      </c>
      <c r="F19" s="218" t="str">
        <f>IF(OR(ISBLANK('MH01'!I22),ISERROR('MH01'!I22)),"",'MH01'!I22)</f>
        <v/>
      </c>
      <c r="G19" s="633" t="str">
        <f t="shared" si="0"/>
        <v>Posttest</v>
      </c>
      <c r="H19" s="633"/>
      <c r="I19" s="148">
        <f>IF(OR(ISBLANK('MH01'!L21),ISERROR('MH01'!L21)),"",'MH01'!L21)</f>
        <v>10</v>
      </c>
      <c r="J19" s="199">
        <f>IF(OR(ISBLANK('MH01'!M21),ISERROR('MH01'!M21)),"",'MH01'!M21)</f>
        <v>18.458920254164322</v>
      </c>
      <c r="K19" s="199">
        <f>IF(OR(ISBLANK('MH01'!N21),ISERROR('MH01'!N21)),"",'MH01'!N21)</f>
        <v>29.722897927653857</v>
      </c>
      <c r="L19" s="200">
        <f>IF(OR(ISBLANK('MH01'!O21),ISERROR('MH01'!O21)),"",'MH01'!O21)</f>
        <v>5.6319888367447675</v>
      </c>
      <c r="M19" s="200">
        <f>IF(OR(ISBLANK('MH01'!P21),ISERROR('MH01'!P21)),"",'MH01'!P21)</f>
        <v>2.5276651101542127</v>
      </c>
      <c r="N19" s="111" t="s">
        <v>66</v>
      </c>
      <c r="O19" s="111" t="s">
        <v>66</v>
      </c>
      <c r="P19" s="204">
        <f>P20</f>
        <v>2.2281388519862744</v>
      </c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8"/>
      <c r="AG19" s="178"/>
      <c r="AH19" s="174"/>
      <c r="AI19" s="174"/>
      <c r="AJ19" s="174"/>
      <c r="AK19" s="178"/>
      <c r="AL19" s="174"/>
      <c r="AM19" s="174"/>
      <c r="AN19" s="174"/>
      <c r="AO19" s="174"/>
      <c r="AP19" s="174"/>
      <c r="AQ19" s="75"/>
      <c r="AR19" s="75"/>
    </row>
    <row r="20" spans="1:44" x14ac:dyDescent="0.2">
      <c r="A20" t="str">
        <f>IF(OR(ISBLANK('MH01'!A23),ISERROR('MH01'!A23)),"",'MH01'!A23)</f>
        <v/>
      </c>
      <c r="B20" s="86">
        <f>IF(OR(ISBLANK('MH01'!B23),ISERROR('MH01'!B23)),"",'MH01'!B23)</f>
        <v>13</v>
      </c>
      <c r="C20" s="191"/>
      <c r="D20" s="191"/>
      <c r="E20" s="77" t="str">
        <f>IF(OR(ISBLANK('MH01'!H23),ISERROR('MH01'!H23)),"",'MH01'!H23)</f>
        <v/>
      </c>
      <c r="F20" s="218" t="str">
        <f>IF(OR(ISBLANK('MH01'!I23),ISERROR('MH01'!I23)),"",'MH01'!I23)</f>
        <v/>
      </c>
      <c r="G20" s="621" t="str">
        <f>G15</f>
        <v>Posttest - Pretest</v>
      </c>
      <c r="H20" s="621"/>
      <c r="I20" s="207">
        <f>IF(OR(ISBLANK('MH01'!L22),ISERROR('MH01'!L22)),"",'MH01'!L22)</f>
        <v>10</v>
      </c>
      <c r="J20" s="208">
        <f>IF(OR(ISBLANK('MH01'!M22),ISERROR('MH01'!M22)),"",'MH01'!M22)</f>
        <v>0.48521011601544273</v>
      </c>
      <c r="K20" s="208">
        <f>IF(OR(ISBLANK('MH01'!N22),ISERROR('MH01'!N22)),"",'MH01'!N22)</f>
        <v>2.9693353385300103</v>
      </c>
      <c r="L20" s="209">
        <f>IF(OR(ISBLANK('MH01'!O22),ISERROR('MH01'!O22)),"",'MH01'!O22)</f>
        <v>1.2420626112572839</v>
      </c>
      <c r="M20" s="209">
        <f>IF(OR(ISBLANK('MH01'!P22),ISERROR('MH01'!P22)),"",'MH01'!P22)</f>
        <v>0.55744398970021425</v>
      </c>
      <c r="N20" s="209">
        <f>IF(OR(ISBLANK('MH01'!Q22),ISERROR('MH01'!Q22)),"",'MH01'!Q22)</f>
        <v>3.0985583470038494</v>
      </c>
      <c r="O20" s="208">
        <f>IF(OR(ISBLANK('MH01'!R22),ISERROR('MH01'!R22)),"",'MH01'!R22)</f>
        <v>1.1278318926911704E-2</v>
      </c>
      <c r="P20" s="208">
        <f>IF(OR(ISBLANK('MH01'!S22),ISERROR('MH01'!S22)),"",'MH01'!S22)</f>
        <v>2.2281388519862744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8"/>
      <c r="AG20" s="178"/>
      <c r="AH20" s="174"/>
      <c r="AI20" s="174"/>
      <c r="AJ20" s="174"/>
      <c r="AK20" s="178"/>
      <c r="AL20" s="174"/>
      <c r="AM20" s="174"/>
      <c r="AN20" s="174"/>
      <c r="AO20" s="174"/>
      <c r="AP20" s="174"/>
      <c r="AQ20" s="75"/>
      <c r="AR20" s="75"/>
    </row>
    <row r="21" spans="1:44" x14ac:dyDescent="0.2">
      <c r="A21" t="str">
        <f>IF(OR(ISBLANK('MH01'!A24),ISERROR('MH01'!A24)),"",'MH01'!A24)</f>
        <v/>
      </c>
      <c r="B21" s="86">
        <f>IF(OR(ISBLANK('MH01'!B24),ISERROR('MH01'!B24)),"",'MH01'!B24)</f>
        <v>14</v>
      </c>
      <c r="C21" s="191"/>
      <c r="D21" s="191"/>
      <c r="E21" s="77" t="str">
        <f>IF(OR(ISBLANK('MH01'!H24),ISERROR('MH01'!H24)),"",'MH01'!H24)</f>
        <v/>
      </c>
      <c r="H21" s="77" t="str">
        <f>IF(OR(ISBLANK('MH01'!K24),ISERROR('MH01'!K24)),"",'MH01'!K24)</f>
        <v/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8"/>
      <c r="AG21" s="178"/>
      <c r="AH21" s="174"/>
      <c r="AI21" s="174"/>
      <c r="AJ21" s="174"/>
      <c r="AK21" s="178"/>
      <c r="AL21" s="174"/>
      <c r="AM21" s="174"/>
      <c r="AN21" s="174"/>
      <c r="AO21" s="174"/>
      <c r="AP21" s="174"/>
      <c r="AQ21" s="75"/>
      <c r="AR21" s="75"/>
    </row>
    <row r="22" spans="1:44" ht="13.5" thickBot="1" x14ac:dyDescent="0.25">
      <c r="A22" t="str">
        <f>IF(OR(ISBLANK('MH01'!A25),ISERROR('MH01'!A25)),"",'MH01'!A25)</f>
        <v/>
      </c>
      <c r="B22" s="86">
        <f>IF(OR(ISBLANK('MH01'!B25),ISERROR('MH01'!B25)),"",'MH01'!B25)</f>
        <v>15</v>
      </c>
      <c r="C22" s="191"/>
      <c r="D22" s="191"/>
      <c r="E22" s="77" t="str">
        <f>IF(OR(ISBLANK('MH01'!H25),ISERROR('MH01'!H25)),"",'MH01'!H25)</f>
        <v/>
      </c>
      <c r="F22" s="285">
        <v>5</v>
      </c>
      <c r="G22" s="101" t="str">
        <f>IF(OR(ISBLANK('MH01'!J38),ISERROR('MH01'!J38)),"",'MH01'!J38)</f>
        <v>Modelo de regresión lineal simple para explicar la variable 'Posttest' en función de la variable 'Pretest'</v>
      </c>
      <c r="H22" s="81"/>
      <c r="I22" s="81"/>
      <c r="J22" s="81"/>
      <c r="K22" s="102"/>
      <c r="L22" s="102"/>
      <c r="M22" s="102"/>
      <c r="N22" s="102"/>
      <c r="O22" s="102"/>
      <c r="P22" s="102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8"/>
      <c r="AG22" s="178"/>
      <c r="AH22" s="174"/>
      <c r="AI22" s="174"/>
      <c r="AJ22" s="174"/>
      <c r="AK22" s="178"/>
      <c r="AL22" s="174"/>
      <c r="AM22" s="174"/>
      <c r="AN22" s="174"/>
      <c r="AO22" s="174"/>
      <c r="AP22" s="174"/>
      <c r="AQ22" s="75"/>
      <c r="AR22" s="75"/>
    </row>
    <row r="23" spans="1:44" x14ac:dyDescent="0.2">
      <c r="A23" t="str">
        <f>IF(OR(ISBLANK('MH01'!A26),ISERROR('MH01'!A26)),"",'MH01'!A26)</f>
        <v/>
      </c>
      <c r="B23" s="86">
        <f>IF(OR(ISBLANK('MH01'!B26),ISERROR('MH01'!B26)),"",'MH01'!B26)</f>
        <v>16</v>
      </c>
      <c r="C23" s="191"/>
      <c r="D23" s="191"/>
      <c r="E23" s="77" t="str">
        <f>IF(OR(ISBLANK('MH01'!H26),ISERROR('MH01'!H26)),"",'MH01'!H26)</f>
        <v/>
      </c>
      <c r="F23" s="218" t="str">
        <f>IF(OR(ISBLANK('MH01'!I26),ISERROR('MH01'!I26)),"",'MH01'!I26)</f>
        <v/>
      </c>
      <c r="G23" s="93" t="str">
        <f>IF(OR(ISBLANK('MH01'!J39),ISERROR('MH01'!J39)),"",'MH01'!J39)</f>
        <v/>
      </c>
      <c r="H23" s="93"/>
      <c r="I23" s="90" t="str">
        <f>IF(OR(ISBLANK('MH01'!L39),ISERROR('MH01'!L39)),"",'MH01'!L39)</f>
        <v>estimación</v>
      </c>
      <c r="J23" s="90" t="str">
        <f>IF(OR(ISBLANK('MH01'!M39),ISERROR('MH01'!M39)),"",'MH01'!M39)</f>
        <v>SE</v>
      </c>
      <c r="K23" s="90" t="str">
        <f>IF(OR(ISBLANK('MH01'!N39),ISERROR('MH01'!N39)),"",'MH01'!N39)</f>
        <v>95%-IC(-)</v>
      </c>
      <c r="L23" s="90" t="str">
        <f>IF(OR(ISBLANK('MH01'!O39),ISERROR('MH01'!O39)),"",'MH01'!O39)</f>
        <v>95%-IC(+)</v>
      </c>
      <c r="M23" s="90" t="str">
        <f>IF(OR(ISBLANK('MH01'!P39),ISERROR('MH01'!P39)),"",'MH01'!P39)</f>
        <v>texp</v>
      </c>
      <c r="N23" s="90" t="str">
        <f>IF(OR(ISBLANK('MH01'!Q39),ISERROR('MH01'!Q39)),"",'MH01'!Q39)</f>
        <v>g.l.</v>
      </c>
      <c r="O23" s="90" t="str">
        <f>IF(OR(ISBLANK('MH01'!R39),ISERROR('MH01'!R39)),"",'MH01'!R39)</f>
        <v>P</v>
      </c>
      <c r="P23" s="107" t="str">
        <f>IF(OR(ISBLANK('MH01'!S39),ISERROR('MH01'!S39)),"",'MH01'!S39)</f>
        <v/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8"/>
      <c r="AG23" s="178"/>
      <c r="AH23" s="174"/>
      <c r="AI23" s="174"/>
      <c r="AJ23" s="174"/>
      <c r="AK23" s="178"/>
      <c r="AL23" s="174"/>
      <c r="AM23" s="174"/>
      <c r="AN23" s="174"/>
      <c r="AO23" s="174"/>
      <c r="AP23" s="174"/>
      <c r="AQ23" s="75"/>
      <c r="AR23" s="75"/>
    </row>
    <row r="24" spans="1:44" ht="12.75" customHeight="1" x14ac:dyDescent="0.2">
      <c r="A24" t="str">
        <f>IF(OR(ISBLANK('MH01'!A27),ISERROR('MH01'!A27)),"",'MH01'!A27)</f>
        <v/>
      </c>
      <c r="B24" s="86">
        <f>IF(OR(ISBLANK('MH01'!B27),ISERROR('MH01'!B27)),"",'MH01'!B27)</f>
        <v>17</v>
      </c>
      <c r="C24" s="191"/>
      <c r="D24" s="191"/>
      <c r="E24" s="77" t="str">
        <f>IF(OR(ISBLANK('MH01'!H27),ISERROR('MH01'!H27)),"",'MH01'!H27)</f>
        <v/>
      </c>
      <c r="F24" s="218" t="str">
        <f>IF(OR(ISBLANK('MH01'!I27),ISERROR('MH01'!I27)),"",'MH01'!I27)</f>
        <v/>
      </c>
      <c r="G24" s="142" t="str">
        <f>IF(OR(ISBLANK('MH01'!J41),ISERROR('MH01'!J41)),"",'MH01'!J41)</f>
        <v>Constante</v>
      </c>
      <c r="H24" s="142"/>
      <c r="I24" s="143">
        <f>IF(OR(ISBLANK('MH01'!L41),ISERROR('MH01'!L41)),"",'MH01'!L41)</f>
        <v>-0.8194905869324387</v>
      </c>
      <c r="J24" s="144">
        <f>IF(OR(ISBLANK('MH01'!M41),ISERROR('MH01'!M41)),"",'MH01'!M41)</f>
        <v>1.8483948020606604</v>
      </c>
      <c r="K24" s="144">
        <f>IF(OR(ISBLANK('MH01'!N41),ISERROR('MH01'!N41)),"",'MH01'!N41)</f>
        <v>-5.0008501280929316</v>
      </c>
      <c r="L24" s="144">
        <f>IF(OR(ISBLANK('MH01'!O41),ISERROR('MH01'!O41)),"",'MH01'!O41)</f>
        <v>3.3618689542280542</v>
      </c>
      <c r="M24" s="144">
        <f>IF(OR(ISBLANK('MH01'!P41),ISERROR('MH01'!P41)),"",'MH01'!P41)</f>
        <v>0.44335257057574473</v>
      </c>
      <c r="N24" s="235">
        <f>IF(OR(ISBLANK('MH01'!Q41),ISERROR('MH01'!Q41)),"",'MH01'!Q41)</f>
        <v>9</v>
      </c>
      <c r="O24" s="144">
        <f>IF(OR(ISBLANK('MH01'!R41),ISERROR('MH01'!R41)),"",'MH01'!R41)</f>
        <v>0.66797675952369406</v>
      </c>
      <c r="P24" s="145" t="str">
        <f>IF(OR(ISBLANK('MH01'!S40),ISERROR('MH01'!S40)),"",'MH01'!S40)</f>
        <v/>
      </c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8"/>
      <c r="AG24" s="178"/>
      <c r="AH24" s="174"/>
      <c r="AI24" s="174"/>
      <c r="AJ24" s="174"/>
      <c r="AK24" s="178"/>
      <c r="AL24" s="174"/>
      <c r="AM24" s="174"/>
      <c r="AN24" s="174"/>
      <c r="AO24" s="174"/>
      <c r="AP24" s="174"/>
      <c r="AQ24" s="75"/>
      <c r="AR24" s="75"/>
    </row>
    <row r="25" spans="1:44" x14ac:dyDescent="0.2">
      <c r="A25" t="str">
        <f>IF(OR(ISBLANK('MH01'!A28),ISERROR('MH01'!A28)),"",'MH01'!A28)</f>
        <v/>
      </c>
      <c r="B25" s="86">
        <f>IF(OR(ISBLANK('MH01'!B28),ISERROR('MH01'!B28)),"",'MH01'!B28)</f>
        <v>18</v>
      </c>
      <c r="C25" s="191"/>
      <c r="D25" s="191"/>
      <c r="E25" s="77" t="str">
        <f>IF(OR(ISBLANK('MH01'!H28),ISERROR('MH01'!H28)),"",'MH01'!H28)</f>
        <v/>
      </c>
      <c r="F25" s="218" t="str">
        <f>IF(OR(ISBLANK('MH01'!I28),ISERROR('MH01'!I28)),"",'MH01'!I28)</f>
        <v/>
      </c>
      <c r="G25" s="103" t="str">
        <f>IF(OR(ISBLANK('MH01'!J42),ISERROR('MH01'!J42)),"",'MH01'!J42)</f>
        <v>Pendiente (Y/X)</v>
      </c>
      <c r="H25" s="103"/>
      <c r="I25" s="146">
        <f>IF(OR(ISBLANK('MH01'!L42),ISERROR('MH01'!L42)),"",'MH01'!L42)</f>
        <v>1.1138796603912879</v>
      </c>
      <c r="J25" s="147">
        <f>IF(OR(ISBLANK('MH01'!M42),ISERROR('MH01'!M42)),"",'MH01'!M42)</f>
        <v>7.9183138571012793E-2</v>
      </c>
      <c r="K25" s="147">
        <f>IF(OR(ISBLANK('MH01'!N42),ISERROR('MH01'!N42)),"",'MH01'!N42)</f>
        <v>0.93475495630002858</v>
      </c>
      <c r="L25" s="147">
        <f>IF(OR(ISBLANK('MH01'!O42),ISERROR('MH01'!O42)),"",'MH01'!O42)</f>
        <v>1.2930043644825473</v>
      </c>
      <c r="M25" s="147">
        <f>IF(OR(ISBLANK('MH01'!P42),ISERROR('MH01'!P42)),"",'MH01'!P42)</f>
        <v>14.06713197396617</v>
      </c>
      <c r="N25" s="236">
        <f>IF(OR(ISBLANK('MH01'!Q42),ISERROR('MH01'!Q42)),"",'MH01'!Q42)</f>
        <v>9</v>
      </c>
      <c r="O25" s="147">
        <f>IF(OR(ISBLANK('MH01'!R42),ISERROR('MH01'!R42)),"",'MH01'!R42)</f>
        <v>1.9677740107001684E-7</v>
      </c>
      <c r="P25" s="148" t="str">
        <f>IF(OR(ISBLANK('MH01'!S41),ISERROR('MH01'!S41)),"",'MH01'!S41)</f>
        <v/>
      </c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8"/>
      <c r="AG25" s="178"/>
      <c r="AH25" s="174"/>
      <c r="AI25" s="174"/>
      <c r="AJ25" s="174"/>
      <c r="AK25" s="178"/>
      <c r="AL25" s="174"/>
      <c r="AM25" s="174"/>
      <c r="AN25" s="174"/>
      <c r="AO25" s="174"/>
      <c r="AP25" s="174"/>
      <c r="AQ25" s="75"/>
      <c r="AR25" s="75"/>
    </row>
    <row r="26" spans="1:44" ht="13.5" customHeight="1" x14ac:dyDescent="0.2">
      <c r="A26" t="str">
        <f>IF(OR(ISBLANK('MH01'!A29),ISERROR('MH01'!A29)),"",'MH01'!A29)</f>
        <v/>
      </c>
      <c r="B26" s="86">
        <f>IF(OR(ISBLANK('MH01'!B29),ISERROR('MH01'!B29)),"",'MH01'!B29)</f>
        <v>19</v>
      </c>
      <c r="C26" s="191"/>
      <c r="D26" s="191"/>
      <c r="E26" s="77" t="str">
        <f>IF(OR(ISBLANK('MH01'!H29),ISERROR('MH01'!H29)),"",'MH01'!H29)</f>
        <v/>
      </c>
      <c r="F26" s="218" t="str">
        <f>IF(OR(ISBLANK('MH01'!I29),ISERROR('MH01'!I29)),"",'MH01'!I29)</f>
        <v/>
      </c>
      <c r="G26" s="117"/>
      <c r="H26" s="628"/>
      <c r="I26" s="628"/>
      <c r="J26" s="95"/>
      <c r="K26" s="90"/>
      <c r="L26" s="629"/>
      <c r="M26" s="629"/>
      <c r="N26" s="84"/>
      <c r="O26" s="84"/>
      <c r="P26" s="8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8"/>
      <c r="AG26" s="178"/>
      <c r="AH26" s="174"/>
      <c r="AI26" s="174"/>
      <c r="AJ26" s="174"/>
      <c r="AK26" s="178"/>
      <c r="AL26" s="174"/>
      <c r="AM26" s="174"/>
      <c r="AN26" s="174"/>
      <c r="AO26" s="174"/>
      <c r="AP26" s="174"/>
      <c r="AQ26" s="75"/>
      <c r="AR26" s="75"/>
    </row>
    <row r="27" spans="1:44" ht="15" x14ac:dyDescent="0.25">
      <c r="A27" t="str">
        <f>IF(OR(ISBLANK('MH01'!A30),ISERROR('MH01'!A30)),"",'MH01'!A30)</f>
        <v/>
      </c>
      <c r="B27" s="86">
        <f>IF(OR(ISBLANK('MH01'!B30),ISERROR('MH01'!B30)),"",'MH01'!B30)</f>
        <v>20</v>
      </c>
      <c r="C27" s="191"/>
      <c r="D27" s="191"/>
      <c r="E27" s="77" t="str">
        <f>IF(OR(ISBLANK('MH01'!H30),ISERROR('MH01'!H30)),"",'MH01'!H30)</f>
        <v/>
      </c>
      <c r="G27" s="77" t="str">
        <f>IF(OR(ISBLANK('MH01'!J44),ISERROR('MH01'!J44)),"",'MH01'!J44)</f>
        <v>ANOVA regresión</v>
      </c>
      <c r="I27" s="141"/>
      <c r="J27" s="93" t="str">
        <f>IF(OR(ISBLANK('MH01'!M29),ISERROR('MH01'!M29)),"",'MH01'!M29)</f>
        <v/>
      </c>
      <c r="K27" s="93" t="str">
        <f>IF(OR(ISBLANK('MH01'!N29),ISERROR('MH01'!N29)),"",'MH01'!N29)</f>
        <v/>
      </c>
      <c r="L27" s="94" t="str">
        <f>IF(OR(ISBLANK('MH01'!O29),ISERROR('MH01'!O29)),"",'MH01'!O29)</f>
        <v/>
      </c>
      <c r="M27" s="94" t="str">
        <f>IF(OR(ISBLANK('MH01'!P29),ISERROR('MH01'!P29)),"",'MH01'!P29)</f>
        <v/>
      </c>
      <c r="N27" s="93"/>
      <c r="O27" s="93" t="str">
        <f>IF(OR(ISBLANK('MH01'!R29),ISERROR('MH01'!R29)),"",'MH01'!R29)</f>
        <v/>
      </c>
      <c r="P27" s="94" t="str">
        <f>IF(OR(ISBLANK('MH01'!S29),ISERROR('MH01'!S29)),"",'MH01'!S29)</f>
        <v/>
      </c>
      <c r="Q27" s="174"/>
      <c r="R27" s="179"/>
      <c r="S27" s="180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8"/>
      <c r="AG27" s="178"/>
      <c r="AH27" s="174"/>
      <c r="AI27" s="174"/>
      <c r="AJ27" s="174"/>
      <c r="AK27" s="178"/>
      <c r="AL27" s="174"/>
      <c r="AM27" s="174"/>
      <c r="AN27" s="174"/>
      <c r="AO27" s="174"/>
      <c r="AP27" s="174"/>
      <c r="AQ27" s="75"/>
      <c r="AR27" s="75"/>
    </row>
    <row r="28" spans="1:44" x14ac:dyDescent="0.2">
      <c r="A28" t="str">
        <f>IF(OR(ISBLANK('MH01'!A31),ISERROR('MH01'!A31)),"",'MH01'!A31)</f>
        <v/>
      </c>
      <c r="B28" s="86">
        <f>IF(OR(ISBLANK('MH01'!B31),ISERROR('MH01'!B31)),"",'MH01'!B31)</f>
        <v>21</v>
      </c>
      <c r="C28" s="191"/>
      <c r="D28" s="191"/>
      <c r="E28" s="77" t="str">
        <f>IF(OR(ISBLANK('MH01'!H31),ISERROR('MH01'!H31)),"",'MH01'!H31)</f>
        <v/>
      </c>
      <c r="G28" s="149" t="str">
        <f>IF(OR(ISBLANK('MH01'!J40),ISERROR('MH01'!J40)),"",'MH01'!J40)</f>
        <v>Varianza de regresión</v>
      </c>
      <c r="H28" s="149"/>
      <c r="I28" s="150">
        <f>IF(OR(ISBLANK('MH01'!L40),ISERROR('MH01'!L40)),"",'MH01'!L40)</f>
        <v>3.0882449448340719</v>
      </c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8"/>
      <c r="AG28" s="178"/>
      <c r="AH28" s="174"/>
      <c r="AI28" s="174"/>
      <c r="AJ28" s="174"/>
      <c r="AK28" s="178"/>
      <c r="AL28" s="174"/>
      <c r="AM28" s="174"/>
      <c r="AN28" s="174"/>
      <c r="AO28" s="174"/>
      <c r="AP28" s="174"/>
      <c r="AQ28" s="75"/>
      <c r="AR28" s="75"/>
    </row>
    <row r="29" spans="1:44" x14ac:dyDescent="0.2">
      <c r="A29" t="str">
        <f>IF(OR(ISBLANK('MH01'!A32),ISERROR('MH01'!A32)),"",'MH01'!A32)</f>
        <v/>
      </c>
      <c r="B29" s="86">
        <f>IF(OR(ISBLANK('MH01'!B32),ISERROR('MH01'!B32)),"",'MH01'!B32)</f>
        <v>22</v>
      </c>
      <c r="C29" s="191"/>
      <c r="D29" s="191"/>
      <c r="E29" s="77" t="str">
        <f>IF(OR(ISBLANK('MH01'!H32),ISERROR('MH01'!H32)),"",'MH01'!H32)</f>
        <v/>
      </c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8"/>
      <c r="AG29" s="178"/>
      <c r="AH29" s="174"/>
      <c r="AI29" s="174"/>
      <c r="AJ29" s="174"/>
      <c r="AK29" s="178"/>
      <c r="AL29" s="174"/>
      <c r="AM29" s="174"/>
      <c r="AN29" s="174"/>
      <c r="AO29" s="174"/>
      <c r="AP29" s="174"/>
      <c r="AQ29" s="75"/>
      <c r="AR29" s="75"/>
    </row>
    <row r="30" spans="1:44" x14ac:dyDescent="0.2">
      <c r="A30" t="str">
        <f>IF(OR(ISBLANK('MH01'!A33),ISERROR('MH01'!A33)),"",'MH01'!A33)</f>
        <v/>
      </c>
      <c r="B30" s="86">
        <f>IF(OR(ISBLANK('MH01'!B33),ISERROR('MH01'!B33)),"",'MH01'!B33)</f>
        <v>23</v>
      </c>
      <c r="C30" s="191"/>
      <c r="D30" s="191"/>
      <c r="E30" s="77" t="str">
        <f>IF(OR(ISBLANK('MH01'!H33),ISERROR('MH01'!H33)),"",'MH01'!H33)</f>
        <v/>
      </c>
      <c r="G30" s="99" t="str">
        <f>IF(OR(ISBLANK('MH01'!J31),ISERROR('MH01'!J31)),"",'MH01'!J31)</f>
        <v/>
      </c>
      <c r="H30" s="99" t="str">
        <f>IF(OR(ISBLANK('MH01'!K31),ISERROR('MH01'!K31)),"",'MH01'!K31)</f>
        <v/>
      </c>
      <c r="I30" s="99" t="str">
        <f>IF(OR(ISBLANK('MH01'!L31),ISERROR('MH01'!L31)),"",'MH01'!L31)</f>
        <v/>
      </c>
      <c r="J30" s="90" t="str">
        <f>IF(OR(ISBLANK('MH01'!M31),ISERROR('MH01'!M31)),"",'MH01'!M31)</f>
        <v>estimación</v>
      </c>
      <c r="K30" s="90" t="str">
        <f>IF(OR(ISBLANK('MH01'!N31),ISERROR('MH01'!N31)),"",'MH01'!N31)</f>
        <v>SE</v>
      </c>
      <c r="L30" s="90" t="str">
        <f>IF(OR(ISBLANK('MH01'!O31),ISERROR('MH01'!O31)),"",'MH01'!O31)</f>
        <v>95%-IC(-)</v>
      </c>
      <c r="M30" s="100" t="str">
        <f>IF(OR(ISBLANK('MH01'!P31),ISERROR('MH01'!P31)),"",'MH01'!P31)</f>
        <v>95%-IC(+)</v>
      </c>
      <c r="N30" s="90" t="str">
        <f>IF(OR(ISBLANK('MH01'!Q31),ISERROR('MH01'!Q31)),"",'MH01'!Q31)</f>
        <v>texp</v>
      </c>
      <c r="O30" s="90" t="str">
        <f>IF(OR(ISBLANK('MH01'!R31),ISERROR('MH01'!R31)),"",'MH01'!R31)</f>
        <v>g.l.</v>
      </c>
      <c r="P30" s="90" t="str">
        <f>IF(OR(ISBLANK('MH01'!S31),ISERROR('MH01'!S31)),"",'MH01'!S31)</f>
        <v>P</v>
      </c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8"/>
      <c r="AG30" s="178"/>
      <c r="AH30" s="174"/>
      <c r="AI30" s="174"/>
      <c r="AJ30" s="174"/>
      <c r="AK30" s="178"/>
      <c r="AL30" s="174"/>
      <c r="AM30" s="174"/>
      <c r="AN30" s="174"/>
      <c r="AO30" s="174"/>
      <c r="AP30" s="174"/>
      <c r="AQ30" s="75"/>
      <c r="AR30" s="75"/>
    </row>
    <row r="31" spans="1:44" x14ac:dyDescent="0.2">
      <c r="A31" t="str">
        <f>IF(OR(ISBLANK('MH01'!A34),ISERROR('MH01'!A34)),"",'MH01'!A34)</f>
        <v/>
      </c>
      <c r="B31" s="86">
        <f>IF(OR(ISBLANK('MH01'!B34),ISERROR('MH01'!B34)),"",'MH01'!B34)</f>
        <v>24</v>
      </c>
      <c r="C31" s="191"/>
      <c r="D31" s="191"/>
      <c r="E31" s="77" t="str">
        <f>IF(OR(ISBLANK('MH01'!H34),ISERROR('MH01'!H34)),"",'MH01'!H34)</f>
        <v/>
      </c>
      <c r="F31" s="218" t="str">
        <f>IF(OR(ISBLANK('MH01'!I32),ISERROR('MH01'!I32)),"",'MH01'!I32)</f>
        <v/>
      </c>
      <c r="G31" s="93" t="str">
        <f>IF(OR(ISBLANK('MH01'!J32),ISERROR('MH01'!J32)),"",'MH01'!J32)</f>
        <v xml:space="preserve">Correlación lineal de Pearson: </v>
      </c>
      <c r="H31" s="93"/>
      <c r="I31" s="287" t="str">
        <f>IF(OR(ISBLANK('MH01'!L32),ISERROR('MH01'!L32)),"",'MH01'!L32)</f>
        <v>r =</v>
      </c>
      <c r="J31" s="119">
        <f>IF(OR(ISBLANK('MH01'!M32),ISERROR('MH01'!M32)),"",'MH01'!M32)</f>
        <v>0.97800685238387852</v>
      </c>
      <c r="K31" s="119">
        <f>IF(OR(ISBLANK('MH01'!N32),ISERROR('MH01'!N32)),"",'MH01'!N32)</f>
        <v>6.9524253713824716E-2</v>
      </c>
      <c r="L31" s="256">
        <f>IF(OR(ISBLANK('MH01'!O32),ISERROR('MH01'!O32)),"",'MH01'!O32)</f>
        <v>0.82073206385695019</v>
      </c>
      <c r="M31" s="119">
        <f>IF(OR(ISBLANK('MH01'!P32),ISERROR('MH01'!P32)),"",'MH01'!P32)</f>
        <v>1</v>
      </c>
      <c r="N31" s="92">
        <f>IF(OR(ISBLANK('MH01'!Q32),ISERROR('MH01'!Q32)),"",'MH01'!Q32)</f>
        <v>14.067131973966152</v>
      </c>
      <c r="O31" s="234">
        <f>IF(OR(ISBLANK('MH01'!R32),ISERROR('MH01'!R32)),"",'MH01'!R32)</f>
        <v>9</v>
      </c>
      <c r="P31" s="120">
        <f>IF(OR(ISBLANK('MH01'!S32),ISERROR('MH01'!S32)),"",'MH01'!S32)</f>
        <v>1.9677740107001896E-7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8"/>
      <c r="AG31" s="178"/>
      <c r="AH31" s="174"/>
      <c r="AI31" s="174"/>
      <c r="AJ31" s="174"/>
      <c r="AK31" s="178"/>
      <c r="AL31" s="174"/>
      <c r="AM31" s="174"/>
      <c r="AN31" s="174"/>
      <c r="AO31" s="174"/>
      <c r="AP31" s="174"/>
      <c r="AQ31" s="75"/>
      <c r="AR31" s="75"/>
    </row>
    <row r="32" spans="1:44" ht="12.75" customHeight="1" x14ac:dyDescent="0.2">
      <c r="A32" t="str">
        <f>IF(OR(ISBLANK('MH01'!A35),ISERROR('MH01'!A35)),"",'MH01'!A35)</f>
        <v/>
      </c>
      <c r="B32" s="86">
        <f>IF(OR(ISBLANK('MH01'!B35),ISERROR('MH01'!B35)),"",'MH01'!B35)</f>
        <v>25</v>
      </c>
      <c r="C32" s="191"/>
      <c r="D32" s="191"/>
      <c r="E32" s="77" t="str">
        <f>IF(OR(ISBLANK('MH01'!H35),ISERROR('MH01'!H35)),"",'MH01'!H35)</f>
        <v/>
      </c>
      <c r="F32" s="215" t="str">
        <f>IF(OR(ISBLANK('MH01'!I32),ISERROR('MH01'!I32)),"",'MH01'!I32)</f>
        <v/>
      </c>
      <c r="G32" s="93" t="str">
        <f>IF(OR(ISBLANK('MH01'!J33),ISERROR('MH01'!J33)),"",'MH01'!J33)</f>
        <v>Coeficiente de Determinación:    R² =</v>
      </c>
      <c r="H32" s="93"/>
      <c r="I32" s="287" t="str">
        <f>IF(OR(ISBLANK('MH01'!L33),ISERROR('MH01'!L33)),"",'MH01'!L33)</f>
        <v xml:space="preserve">  R² =</v>
      </c>
      <c r="J32" s="119">
        <f>IF(OR(ISBLANK('MH01'!M33),ISERROR('MH01'!M33)),"",'MH01'!M33)</f>
        <v>0.95649740330982158</v>
      </c>
      <c r="K32" s="77" t="str">
        <f>IF(OR(ISBLANK('MH01'!N33),ISERROR('MH01'!N33)),"",'MH01'!N33)</f>
        <v/>
      </c>
      <c r="L32" s="77" t="str">
        <f>IF(OR(ISBLANK('MH01'!O33),ISERROR('MH01'!O33)),"",'MH01'!O33)</f>
        <v/>
      </c>
      <c r="M32" s="77" t="str">
        <f>IF(OR(ISBLANK('MH01'!P33),ISERROR('MH01'!P33)),"",'MH01'!P33)</f>
        <v/>
      </c>
      <c r="N32" s="77" t="str">
        <f>IF(OR(ISBLANK('MH01'!Q33),ISERROR('MH01'!Q33)),"",'MH01'!Q33)</f>
        <v/>
      </c>
      <c r="O32" s="77" t="str">
        <f>IF(OR(ISBLANK('MH01'!R33),ISERROR('MH01'!R33)),"",'MH01'!R33)</f>
        <v/>
      </c>
      <c r="P32" s="77" t="str">
        <f>IF(OR(ISBLANK('MH01'!S33),ISERROR('MH01'!S33)),"",'MH01'!S33)</f>
        <v/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8"/>
      <c r="AG32" s="178"/>
      <c r="AH32" s="174"/>
      <c r="AI32" s="174"/>
      <c r="AJ32" s="174"/>
      <c r="AK32" s="178"/>
      <c r="AL32" s="174"/>
      <c r="AM32" s="174"/>
      <c r="AN32" s="174"/>
      <c r="AO32" s="174"/>
      <c r="AP32" s="174"/>
      <c r="AQ32" s="75"/>
      <c r="AR32" s="75"/>
    </row>
    <row r="33" spans="1:44" x14ac:dyDescent="0.2">
      <c r="A33" t="str">
        <f>IF(OR(ISBLANK('MH01'!A36),ISERROR('MH01'!A36)),"",'MH01'!A36)</f>
        <v/>
      </c>
      <c r="B33" s="86">
        <f>IF(OR(ISBLANK('MH01'!B36),ISERROR('MH01'!B36)),"",'MH01'!B36)</f>
        <v>26</v>
      </c>
      <c r="C33" s="191"/>
      <c r="D33" s="191"/>
      <c r="E33" s="77" t="str">
        <f>IF(OR(ISBLANK('MH01'!H36),ISERROR('MH01'!H36)),"",'MH01'!H36)</f>
        <v/>
      </c>
      <c r="F33" s="215" t="str">
        <f>IF(OR(ISBLANK('MH01'!I33),ISERROR('MH01'!I33)),"",'MH01'!I33)</f>
        <v/>
      </c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8"/>
      <c r="AG33" s="178"/>
      <c r="AH33" s="174"/>
      <c r="AI33" s="174"/>
      <c r="AJ33" s="174"/>
      <c r="AK33" s="178"/>
      <c r="AL33" s="174"/>
      <c r="AM33" s="174"/>
      <c r="AN33" s="174"/>
      <c r="AO33" s="174"/>
      <c r="AP33" s="174"/>
      <c r="AQ33" s="75"/>
      <c r="AR33" s="75"/>
    </row>
    <row r="34" spans="1:44" ht="12.75" customHeight="1" thickBot="1" x14ac:dyDescent="0.25">
      <c r="A34" t="str">
        <f>IF(OR(ISBLANK('MH01'!A37),ISERROR('MH01'!A37)),"",'MH01'!A37)</f>
        <v/>
      </c>
      <c r="B34" s="86">
        <f>IF(OR(ISBLANK('MH01'!B37),ISERROR('MH01'!B37)),"",'MH01'!B37)</f>
        <v>27</v>
      </c>
      <c r="C34" s="191"/>
      <c r="D34" s="191"/>
      <c r="E34" s="77" t="str">
        <f>IF(OR(ISBLANK('MH01'!H37),ISERROR('MH01'!H37)),"",'MH01'!H37)</f>
        <v/>
      </c>
      <c r="F34" s="286">
        <v>6</v>
      </c>
      <c r="G34" s="97" t="str">
        <f>IF(OR(ISBLANK('MH01'!J30),ISERROR('MH01'!J30)),"",'MH01'!J30)</f>
        <v>Concordancia (correlación de concordancia y correlación intraclase)</v>
      </c>
      <c r="H34" s="98"/>
      <c r="I34" s="98"/>
      <c r="J34" s="98"/>
      <c r="K34" s="98"/>
      <c r="L34" s="98"/>
      <c r="M34" s="98"/>
      <c r="N34" s="98"/>
      <c r="O34" s="98"/>
      <c r="P34" s="98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8"/>
      <c r="AG34" s="178"/>
      <c r="AH34" s="174"/>
      <c r="AI34" s="174"/>
      <c r="AJ34" s="174"/>
      <c r="AK34" s="178"/>
      <c r="AL34" s="174"/>
      <c r="AM34" s="174"/>
      <c r="AN34" s="174"/>
      <c r="AO34" s="174"/>
      <c r="AP34" s="174"/>
      <c r="AQ34" s="75"/>
      <c r="AR34" s="75"/>
    </row>
    <row r="35" spans="1:44" x14ac:dyDescent="0.2">
      <c r="A35" t="str">
        <f>IF(OR(ISBLANK('MH01'!A38),ISERROR('MH01'!A38)),"",'MH01'!A38)</f>
        <v/>
      </c>
      <c r="B35" s="86">
        <f>IF(OR(ISBLANK('MH01'!B38),ISERROR('MH01'!B38)),"",'MH01'!B38)</f>
        <v>28</v>
      </c>
      <c r="C35" s="191"/>
      <c r="D35" s="191"/>
      <c r="E35" s="77" t="str">
        <f>IF(OR(ISBLANK('MH01'!H38),ISERROR('MH01'!H38)),"",'MH01'!H38)</f>
        <v/>
      </c>
      <c r="F35" s="218"/>
      <c r="G35" s="93" t="str">
        <f>IF(OR(ISBLANK('MH01'!J34),ISERROR('MH01'!J34)),"",'MH01'!J34)</f>
        <v>Coeficiente de Lin</v>
      </c>
      <c r="H35" s="93"/>
      <c r="I35" s="93" t="str">
        <f>IF(OR(ISBLANK('MH01'!L34),ISERROR('MH01'!L34)),"",'MH01'!L34)</f>
        <v/>
      </c>
      <c r="J35" s="119">
        <f>IF(OR(ISBLANK('MH01'!M34),ISERROR('MH01'!M34)),"",'MH01'!M34)</f>
        <v>0.94245334582650131</v>
      </c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8"/>
      <c r="AG35" s="178"/>
      <c r="AH35" s="174"/>
      <c r="AI35" s="174"/>
      <c r="AJ35" s="174"/>
      <c r="AK35" s="178"/>
      <c r="AL35" s="174"/>
      <c r="AM35" s="174"/>
      <c r="AN35" s="174"/>
      <c r="AO35" s="174"/>
      <c r="AP35" s="174"/>
      <c r="AQ35" s="75"/>
      <c r="AR35" s="75"/>
    </row>
    <row r="36" spans="1:44" ht="13.5" customHeight="1" x14ac:dyDescent="0.2">
      <c r="A36" t="str">
        <f>IF(OR(ISBLANK('MH01'!A39),ISERROR('MH01'!A39)),"",'MH01'!A39)</f>
        <v/>
      </c>
      <c r="B36" s="86">
        <f>IF(OR(ISBLANK('MH01'!B39),ISERROR('MH01'!B39)),"",'MH01'!B39)</f>
        <v>29</v>
      </c>
      <c r="C36" s="191"/>
      <c r="D36" s="191"/>
      <c r="E36" s="77" t="str">
        <f>IF(OR(ISBLANK('MH01'!H39),ISERROR('MH01'!H39)),"",'MH01'!H39)</f>
        <v/>
      </c>
      <c r="F36" s="215" t="str">
        <f>IF(OR(ISBLANK('MH01'!I39),ISERROR('MH01'!I39)),"",'MH01'!I39)</f>
        <v/>
      </c>
      <c r="G36" s="93" t="str">
        <f>IF(OR(ISBLANK('MH01'!J35),ISERROR('MH01'!J35)),"",'MH01'!J35)</f>
        <v>Carrasco &amp; Jover</v>
      </c>
      <c r="H36" s="93"/>
      <c r="I36" s="93" t="str">
        <f>IF(OR(ISBLANK('MH01'!L35),ISERROR('MH01'!L35)),"",'MH01'!L35)</f>
        <v/>
      </c>
      <c r="J36" s="92">
        <f>IF(OR(ISBLANK('MH01'!M35),ISERROR('MH01'!M35)),"",'MH01'!M35)</f>
        <v>0.94740973312401899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8"/>
      <c r="AG36" s="178"/>
      <c r="AH36" s="174"/>
      <c r="AI36" s="174"/>
      <c r="AJ36" s="174"/>
      <c r="AK36" s="178"/>
      <c r="AL36" s="174"/>
      <c r="AM36" s="174"/>
      <c r="AN36" s="174"/>
      <c r="AO36" s="174"/>
      <c r="AP36" s="174"/>
      <c r="AQ36" s="75"/>
      <c r="AR36" s="75"/>
    </row>
    <row r="37" spans="1:44" x14ac:dyDescent="0.2">
      <c r="A37" t="str">
        <f>IF(OR(ISBLANK('MH01'!A40),ISERROR('MH01'!A40)),"",'MH01'!A40)</f>
        <v/>
      </c>
      <c r="B37" s="86">
        <f>IF(OR(ISBLANK('MH01'!B40),ISERROR('MH01'!B40)),"",'MH01'!B40)</f>
        <v>30</v>
      </c>
      <c r="C37" s="191"/>
      <c r="D37" s="191"/>
      <c r="E37" s="77" t="str">
        <f>IF(OR(ISBLANK('MH01'!H40),ISERROR('MH01'!H40)),"",'MH01'!H40)</f>
        <v/>
      </c>
      <c r="F37" s="215" t="str">
        <f>IF(OR(ISBLANK('MH01'!I40),ISERROR('MH01'!I40)),"",'MH01'!I40)</f>
        <v/>
      </c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8"/>
      <c r="AG37" s="178"/>
      <c r="AH37" s="174"/>
      <c r="AI37" s="174"/>
      <c r="AJ37" s="174"/>
      <c r="AK37" s="178"/>
      <c r="AL37" s="174"/>
      <c r="AM37" s="174"/>
      <c r="AN37" s="174"/>
      <c r="AO37" s="174"/>
      <c r="AP37" s="174"/>
      <c r="AQ37" s="75"/>
      <c r="AR37" s="75"/>
    </row>
    <row r="38" spans="1:44" x14ac:dyDescent="0.2">
      <c r="A38" t="str">
        <f>IF(OR(ISBLANK('MH01'!A41),ISERROR('MH01'!A41)),"",'MH01'!A41)</f>
        <v/>
      </c>
      <c r="B38" s="86">
        <f>IF(OR(ISBLANK('MH01'!B41),ISERROR('MH01'!B41)),"",'MH01'!B41)</f>
        <v>31</v>
      </c>
      <c r="C38" s="191"/>
      <c r="D38" s="191"/>
      <c r="E38" s="77" t="str">
        <f>IF(OR(ISBLANK('MH01'!H41),ISERROR('MH01'!H41)),"",'MH01'!H41)</f>
        <v/>
      </c>
      <c r="F38" s="215" t="str">
        <f>IF(OR(ISBLANK('MH01'!I41),ISERROR('MH01'!I41)),"",'MH01'!I41)</f>
        <v/>
      </c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8"/>
      <c r="AG38" s="178"/>
      <c r="AH38" s="174"/>
      <c r="AI38" s="174"/>
      <c r="AJ38" s="174"/>
      <c r="AK38" s="178"/>
      <c r="AL38" s="174"/>
      <c r="AM38" s="174"/>
      <c r="AN38" s="174"/>
      <c r="AO38" s="174"/>
      <c r="AP38" s="174"/>
      <c r="AQ38" s="75"/>
      <c r="AR38" s="75"/>
    </row>
    <row r="39" spans="1:44" ht="12.75" customHeight="1" thickBot="1" x14ac:dyDescent="0.25">
      <c r="A39" t="str">
        <f>IF(OR(ISBLANK('MH01'!A42),ISERROR('MH01'!A42)),"",'MH01'!A42)</f>
        <v/>
      </c>
      <c r="B39" s="86">
        <f>IF(OR(ISBLANK('MH01'!B42),ISERROR('MH01'!B42)),"",'MH01'!B42)</f>
        <v>32</v>
      </c>
      <c r="C39" s="191"/>
      <c r="D39" s="191"/>
      <c r="E39" s="77" t="str">
        <f>IF(OR(ISBLANK('MH01'!H42),ISERROR('MH01'!H42)),"",'MH01'!H42)</f>
        <v/>
      </c>
      <c r="F39" s="285">
        <v>7</v>
      </c>
      <c r="G39" s="80" t="str">
        <f>IF(OR(ISBLANK('MH01'!J49),ISERROR('MH01'!J49)),"",'MH01'!J49)</f>
        <v>Pronósticos</v>
      </c>
      <c r="H39" s="81"/>
      <c r="I39" s="81"/>
      <c r="J39" s="81"/>
      <c r="K39" s="81"/>
      <c r="L39" s="81"/>
      <c r="M39" s="81"/>
      <c r="N39" s="81"/>
      <c r="O39" s="81"/>
      <c r="P39" s="81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8"/>
      <c r="AG39" s="178"/>
      <c r="AH39" s="174"/>
      <c r="AI39" s="174"/>
      <c r="AJ39" s="174"/>
      <c r="AK39" s="178"/>
      <c r="AL39" s="174"/>
      <c r="AM39" s="174"/>
      <c r="AN39" s="174"/>
      <c r="AO39" s="174"/>
      <c r="AP39" s="174"/>
      <c r="AQ39" s="75"/>
      <c r="AR39" s="75"/>
    </row>
    <row r="40" spans="1:44" ht="12.75" customHeight="1" x14ac:dyDescent="0.2">
      <c r="A40" t="str">
        <f>IF(OR(ISBLANK('MH01'!A43),ISERROR('MH01'!A43)),"",'MH01'!A43)</f>
        <v/>
      </c>
      <c r="B40" s="86">
        <f>IF(OR(ISBLANK('MH01'!B43),ISERROR('MH01'!B43)),"",'MH01'!B43)</f>
        <v>33</v>
      </c>
      <c r="C40" s="191"/>
      <c r="D40" s="191"/>
      <c r="E40" s="77" t="str">
        <f>IF(OR(ISBLANK('MH01'!H43),ISERROR('MH01'!H43)),"",'MH01'!H43)</f>
        <v/>
      </c>
      <c r="F40" s="215" t="str">
        <f>IF(OR(ISBLANK('MH01'!I51),ISERROR('MH01'!I51)),"",'MH01'!I51)</f>
        <v/>
      </c>
      <c r="G40" s="93" t="str">
        <f>IF(OR(ISBLANK('MH01'!J50),ISERROR('MH01'!J50)),"",'MH01'!J50)</f>
        <v>Valor medio esperado de la variable 'Posttest' en función de la variable 'Pretest'</v>
      </c>
      <c r="H40" s="84"/>
      <c r="I40" s="84"/>
      <c r="J40" s="84"/>
      <c r="K40" s="84"/>
      <c r="L40" s="84"/>
      <c r="M40" s="84"/>
      <c r="N40" s="84"/>
      <c r="O40" s="84"/>
      <c r="P40" s="8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8"/>
      <c r="AG40" s="178"/>
      <c r="AH40" s="174"/>
      <c r="AI40" s="174"/>
      <c r="AJ40" s="174"/>
      <c r="AK40" s="178"/>
      <c r="AL40" s="174"/>
      <c r="AM40" s="174"/>
      <c r="AN40" s="174"/>
      <c r="AO40" s="174"/>
      <c r="AP40" s="174"/>
      <c r="AQ40" s="75"/>
      <c r="AR40" s="75"/>
    </row>
    <row r="41" spans="1:44" x14ac:dyDescent="0.2">
      <c r="A41" t="str">
        <f>IF(OR(ISBLANK('MH01'!A44),ISERROR('MH01'!A44)),"",'MH01'!A44)</f>
        <v/>
      </c>
      <c r="B41" s="86">
        <f>IF(OR(ISBLANK('MH01'!B44),ISERROR('MH01'!B44)),"",'MH01'!B44)</f>
        <v>34</v>
      </c>
      <c r="C41" s="191"/>
      <c r="D41" s="191"/>
      <c r="E41" s="77" t="str">
        <f>IF(OR(ISBLANK('MH01'!H44),ISERROR('MH01'!H44)),"",'MH01'!H44)</f>
        <v/>
      </c>
      <c r="F41" s="215" t="str">
        <f>IF(OR(ISBLANK('MH01'!I52),ISERROR('MH01'!I52)),"",'MH01'!I52)</f>
        <v/>
      </c>
      <c r="G41" s="96" t="str">
        <f>IF(OR(ISBLANK('MH01'!J51),ISERROR('MH01'!J51)),"",'MH01'!J51)</f>
        <v/>
      </c>
      <c r="I41" s="90" t="str">
        <f>IF(OR(ISBLANK('MH01'!L51),ISERROR('MH01'!L51)),"",'MH01'!L51)</f>
        <v>Pretest</v>
      </c>
      <c r="J41" s="90" t="str">
        <f>IF(OR(ISBLANK('MH01'!M51),ISERROR('MH01'!M51)),"",'MH01'!M51)</f>
        <v>E[Y]</v>
      </c>
      <c r="K41" s="90" t="str">
        <f>IF(OR(ISBLANK('MH01'!N51),ISERROR('MH01'!N51)),"",'MH01'!N51)</f>
        <v>SE</v>
      </c>
      <c r="L41" s="90" t="str">
        <f>IF(OR(ISBLANK('MH01'!O51),ISERROR('MH01'!O51)),"",'MH01'!O51)</f>
        <v>IC-</v>
      </c>
      <c r="M41" s="90" t="str">
        <f>IF(OR(ISBLANK('MH01'!P51),ISERROR('MH01'!P51)),"",'MH01'!P51)</f>
        <v>IC+</v>
      </c>
      <c r="N41" s="84" t="str">
        <f>IF(OR(ISBLANK('MH01'!Q51),ISERROR('MH01'!Q51)),"",'MH01'!Q51)</f>
        <v/>
      </c>
      <c r="O41" s="84" t="str">
        <f>IF(OR(ISBLANK('MH01'!R51),ISERROR('MH01'!R51)),"",'MH01'!R51)</f>
        <v/>
      </c>
      <c r="P41" s="84" t="str">
        <f>IF(OR(ISBLANK('MH01'!S51),ISERROR('MH01'!S51)),"",'MH01'!S51)</f>
        <v/>
      </c>
      <c r="Q41" s="174"/>
      <c r="R41" s="174"/>
      <c r="S41" s="176"/>
      <c r="T41" s="176"/>
      <c r="U41" s="176"/>
      <c r="V41" s="176"/>
      <c r="W41" s="181"/>
      <c r="X41" s="174"/>
      <c r="Y41" s="174"/>
      <c r="Z41" s="174"/>
      <c r="AA41" s="174"/>
      <c r="AB41" s="174"/>
      <c r="AC41" s="174"/>
      <c r="AD41" s="174"/>
      <c r="AE41" s="174"/>
      <c r="AF41" s="178"/>
      <c r="AG41" s="178"/>
      <c r="AH41" s="174"/>
      <c r="AI41" s="174"/>
      <c r="AJ41" s="174"/>
      <c r="AK41" s="178"/>
      <c r="AL41" s="174"/>
      <c r="AM41" s="174"/>
      <c r="AN41" s="174"/>
      <c r="AO41" s="174"/>
      <c r="AP41" s="174"/>
      <c r="AQ41" s="75"/>
      <c r="AR41" s="75"/>
    </row>
    <row r="42" spans="1:44" x14ac:dyDescent="0.2">
      <c r="A42" t="str">
        <f>IF(OR(ISBLANK('MH01'!A45),ISERROR('MH01'!A45)),"",'MH01'!A45)</f>
        <v/>
      </c>
      <c r="B42" s="86">
        <f>IF(OR(ISBLANK('MH01'!B45),ISERROR('MH01'!B45)),"",'MH01'!B45)</f>
        <v>35</v>
      </c>
      <c r="C42" s="191"/>
      <c r="D42" s="191"/>
      <c r="E42" s="77" t="str">
        <f>IF(OR(ISBLANK('MH01'!H45),ISERROR('MH01'!H45)),"",'MH01'!H45)</f>
        <v/>
      </c>
      <c r="F42" s="215" t="str">
        <f>IF(OR(ISBLANK('MH01'!I53),ISERROR('MH01'!I53)),"",'MH01'!I53)</f>
        <v/>
      </c>
      <c r="G42" s="135" t="str">
        <f>IF(OR(ISBLANK('MH01'!J52),ISERROR('MH01'!J52)),"",'MH01'!J52)</f>
        <v>Media de Pretest</v>
      </c>
      <c r="H42" s="64"/>
      <c r="I42" s="65">
        <f>IF(OR(ISBLANK('MH01'!L52),ISERROR('MH01'!L52)),"",'MH01'!L52)</f>
        <v>22.363636363636363</v>
      </c>
      <c r="J42" s="92">
        <f>IF(OR(ISBLANK('MH01'!M52),ISERROR('MH01'!M52)),"",'MH01'!M52)</f>
        <v>24.09090909090909</v>
      </c>
      <c r="K42" s="92">
        <f>IF(OR(ISBLANK('MH01'!N52),ISERROR('MH01'!N52)),"",'MH01'!N52)</f>
        <v>4.1521489463359771</v>
      </c>
      <c r="L42" s="92">
        <f>IF(OR(ISBLANK('MH01'!O52),ISERROR('MH01'!O52)),"",'MH01'!O52)</f>
        <v>19.938760144573113</v>
      </c>
      <c r="M42" s="92">
        <f>IF(OR(ISBLANK('MH01'!P52),ISERROR('MH01'!P52)),"",'MH01'!P52)</f>
        <v>28.243058037245067</v>
      </c>
      <c r="N42" s="84" t="str">
        <f>IF(OR(ISBLANK('MH01'!Q52),ISERROR('MH01'!Q52)),"",'MH01'!Q52)</f>
        <v/>
      </c>
      <c r="O42" s="84" t="str">
        <f>IF(OR(ISBLANK('MH01'!R52),ISERROR('MH01'!R52)),"",'MH01'!R52)</f>
        <v/>
      </c>
      <c r="P42" s="84" t="str">
        <f>IF(OR(ISBLANK('MH01'!S52),ISERROR('MH01'!S52)),"",'MH01'!S52)</f>
        <v/>
      </c>
      <c r="Q42" s="174"/>
      <c r="R42" s="174"/>
      <c r="S42" s="174"/>
      <c r="T42" s="174"/>
      <c r="U42" s="174"/>
      <c r="V42" s="174"/>
      <c r="W42" s="181"/>
      <c r="X42" s="174"/>
      <c r="Y42" s="174"/>
      <c r="Z42" s="174"/>
      <c r="AA42" s="174"/>
      <c r="AB42" s="174"/>
      <c r="AC42" s="174"/>
      <c r="AD42" s="174"/>
      <c r="AE42" s="174"/>
      <c r="AF42" s="178"/>
      <c r="AG42" s="178"/>
      <c r="AH42" s="174"/>
      <c r="AI42" s="174"/>
      <c r="AJ42" s="174"/>
      <c r="AK42" s="178"/>
      <c r="AL42" s="174"/>
      <c r="AM42" s="174"/>
      <c r="AN42" s="174"/>
      <c r="AO42" s="174"/>
      <c r="AP42" s="174"/>
      <c r="AQ42" s="75"/>
      <c r="AR42" s="75"/>
    </row>
    <row r="43" spans="1:44" x14ac:dyDescent="0.2">
      <c r="A43" t="str">
        <f>IF(OR(ISBLANK('MH01'!A46),ISERROR('MH01'!A46)),"",'MH01'!A46)</f>
        <v/>
      </c>
      <c r="B43" s="86">
        <f>IF(OR(ISBLANK('MH01'!B46),ISERROR('MH01'!B46)),"",'MH01'!B46)</f>
        <v>36</v>
      </c>
      <c r="C43" s="191"/>
      <c r="D43" s="191"/>
      <c r="E43" s="77" t="str">
        <f>IF(OR(ISBLANK('MH01'!H46),ISERROR('MH01'!H46)),"",'MH01'!H46)</f>
        <v/>
      </c>
      <c r="G43" s="68" t="str">
        <f>IF(OR(ISBLANK('MH01'!J53),ISERROR('MH01'!J53)),"",'MH01'!J53)</f>
        <v>Min(Pretest)</v>
      </c>
      <c r="H43" s="69"/>
      <c r="I43" s="70">
        <f>IF(OR(ISBLANK('MH01'!L53),ISERROR('MH01'!L53)),"",'MH01'!L53)</f>
        <v>12</v>
      </c>
      <c r="J43" s="92">
        <f>IF(OR(ISBLANK('MH01'!M53),ISERROR('MH01'!M53)),"",'MH01'!M53)</f>
        <v>12.547065337763016</v>
      </c>
      <c r="K43" s="92">
        <f>IF(OR(ISBLANK('MH01'!N53),ISERROR('MH01'!N53)),"",'MH01'!N53)</f>
        <v>4.5482413983580781</v>
      </c>
      <c r="L43" s="92">
        <f>IF(OR(ISBLANK('MH01'!O53),ISERROR('MH01'!O53)),"",'MH01'!O53)</f>
        <v>7.9988239394049376</v>
      </c>
      <c r="M43" s="92">
        <f>IF(OR(ISBLANK('MH01'!P53),ISERROR('MH01'!P53)),"",'MH01'!P53)</f>
        <v>17.095306736121096</v>
      </c>
      <c r="N43" s="77" t="str">
        <f>IF(OR(ISBLANK('MH01'!Q53),ISERROR('MH01'!Q53)),"",'MH01'!Q53)</f>
        <v/>
      </c>
      <c r="O43" s="84" t="str">
        <f>IF(OR(ISBLANK('MH01'!R53),ISERROR('MH01'!R53)),"",'MH01'!R53)</f>
        <v/>
      </c>
      <c r="P43" s="84" t="str">
        <f>IF(OR(ISBLANK('MH01'!S53),ISERROR('MH01'!S53)),"",'MH01'!S53)</f>
        <v/>
      </c>
      <c r="Q43" s="174"/>
      <c r="R43" s="174"/>
      <c r="S43" s="174"/>
      <c r="T43" s="174"/>
      <c r="U43" s="174"/>
      <c r="V43" s="174"/>
      <c r="W43" s="181"/>
      <c r="X43" s="174"/>
      <c r="Y43" s="174"/>
      <c r="Z43" s="174"/>
      <c r="AA43" s="174"/>
      <c r="AB43" s="174"/>
      <c r="AC43" s="174"/>
      <c r="AD43" s="174"/>
      <c r="AE43" s="174"/>
      <c r="AF43" s="178"/>
      <c r="AG43" s="178"/>
      <c r="AH43" s="174"/>
      <c r="AI43" s="174"/>
      <c r="AJ43" s="174"/>
      <c r="AK43" s="178"/>
      <c r="AL43" s="174"/>
      <c r="AM43" s="174"/>
      <c r="AN43" s="174"/>
      <c r="AO43" s="174"/>
      <c r="AP43" s="174"/>
      <c r="AQ43" s="75"/>
      <c r="AR43" s="75"/>
    </row>
    <row r="44" spans="1:44" x14ac:dyDescent="0.2">
      <c r="A44" t="str">
        <f>IF(OR(ISBLANK('MH01'!A47),ISERROR('MH01'!A47)),"",'MH01'!A47)</f>
        <v/>
      </c>
      <c r="B44" s="86">
        <f>IF(OR(ISBLANK('MH01'!B47),ISERROR('MH01'!B47)),"",'MH01'!B47)</f>
        <v>37</v>
      </c>
      <c r="C44" s="191"/>
      <c r="D44" s="191"/>
      <c r="E44" s="77" t="str">
        <f>IF(OR(ISBLANK('MH01'!H47),ISERROR('MH01'!H47)),"",'MH01'!H47)</f>
        <v/>
      </c>
      <c r="F44" s="215" t="str">
        <f>IF(OR(ISBLANK('MH01'!I55),ISERROR('MH01'!I55)),"",'MH01'!I55)</f>
        <v/>
      </c>
      <c r="G44" s="68" t="str">
        <f>IF(OR(ISBLANK('MH01'!J54),ISERROR('MH01'!J54)),"",'MH01'!J54)</f>
        <v>Max(Pretest)</v>
      </c>
      <c r="H44" s="69"/>
      <c r="I44" s="70">
        <f>IF(OR(ISBLANK('MH01'!L54),ISERROR('MH01'!L54)),"",'MH01'!L54)</f>
        <v>35</v>
      </c>
      <c r="J44" s="92">
        <f>IF(OR(ISBLANK('MH01'!M54),ISERROR('MH01'!M54)),"",'MH01'!M54)</f>
        <v>38.166297526762641</v>
      </c>
      <c r="K44" s="92">
        <f>IF(OR(ISBLANK('MH01'!N54),ISERROR('MH01'!N54)),"",'MH01'!N54)</f>
        <v>4.7290278865956727</v>
      </c>
      <c r="L44" s="92">
        <f>IF(OR(ISBLANK('MH01'!O54),ISERROR('MH01'!O54)),"",'MH01'!O54)</f>
        <v>33.437269640166967</v>
      </c>
      <c r="M44" s="92">
        <f>IF(OR(ISBLANK('MH01'!P54),ISERROR('MH01'!P54)),"",'MH01'!P54)</f>
        <v>42.895325413358314</v>
      </c>
      <c r="N44" s="77" t="str">
        <f>IF(OR(ISBLANK('MH01'!Q54),ISERROR('MH01'!Q54)),"",'MH01'!Q54)</f>
        <v/>
      </c>
      <c r="O44" s="77" t="str">
        <f>IF(OR(ISBLANK('MH01'!R54),ISERROR('MH01'!R54)),"",'MH01'!R54)</f>
        <v/>
      </c>
      <c r="P44" s="77" t="str">
        <f>IF(OR(ISBLANK('MH01'!S54),ISERROR('MH01'!S54)),"",'MH01'!S54)</f>
        <v/>
      </c>
      <c r="Q44" s="174"/>
      <c r="R44" s="174"/>
      <c r="S44" s="174"/>
      <c r="T44" s="174"/>
      <c r="U44" s="174"/>
      <c r="V44" s="174"/>
      <c r="W44" s="181"/>
      <c r="X44" s="174"/>
      <c r="Y44" s="174"/>
      <c r="Z44" s="174"/>
      <c r="AA44" s="174"/>
      <c r="AB44" s="174"/>
      <c r="AC44" s="174"/>
      <c r="AD44" s="174"/>
      <c r="AE44" s="174"/>
      <c r="AF44" s="178"/>
      <c r="AG44" s="178"/>
      <c r="AH44" s="174"/>
      <c r="AI44" s="174"/>
      <c r="AJ44" s="174"/>
      <c r="AK44" s="178"/>
      <c r="AL44" s="174"/>
      <c r="AM44" s="174"/>
      <c r="AN44" s="174"/>
      <c r="AO44" s="174"/>
      <c r="AP44" s="174"/>
      <c r="AQ44" s="75"/>
      <c r="AR44" s="75"/>
    </row>
    <row r="45" spans="1:44" x14ac:dyDescent="0.2">
      <c r="A45" t="str">
        <f>IF(OR(ISBLANK('MH01'!A48),ISERROR('MH01'!A48)),"",'MH01'!A48)</f>
        <v/>
      </c>
      <c r="B45" s="86">
        <f>IF(OR(ISBLANK('MH01'!B48),ISERROR('MH01'!B48)),"",'MH01'!B48)</f>
        <v>38</v>
      </c>
      <c r="C45" s="191"/>
      <c r="D45" s="191"/>
      <c r="E45" s="77" t="str">
        <f>IF(OR(ISBLANK('MH01'!H48),ISERROR('MH01'!H48)),"",'MH01'!H48)</f>
        <v/>
      </c>
      <c r="F45" s="215" t="str">
        <f>IF(OR(ISBLANK('MH01'!I56),ISERROR('MH01'!I56)),"",'MH01'!I56)</f>
        <v/>
      </c>
      <c r="G45" s="68" t="str">
        <f>IF(OR(ISBLANK('MH01'!J55),ISERROR('MH01'!J55)),"",'MH01'!J55)</f>
        <v>Valor de Pretest</v>
      </c>
      <c r="H45" s="581"/>
      <c r="I45" s="582">
        <v>25</v>
      </c>
      <c r="J45" s="92">
        <f>IF(OR(ISBLANK('MH01'!M55),ISERROR('MH01'!M55)),"",'MH01'!M55)</f>
        <v>27.027500922849761</v>
      </c>
      <c r="K45" s="92">
        <f>IF(OR(ISBLANK('MH01'!N55),ISERROR('MH01'!N55)),"",'MH01'!N55)</f>
        <v>4.1789172599401478</v>
      </c>
      <c r="L45" s="92">
        <f>IF(OR(ISBLANK('MH01'!O55),ISERROR('MH01'!O55)),"",'MH01'!O55)</f>
        <v>22.848583662909611</v>
      </c>
      <c r="M45" s="92">
        <f>IF(OR(ISBLANK('MH01'!P55),ISERROR('MH01'!P55)),"",'MH01'!P55)</f>
        <v>31.206418182789911</v>
      </c>
      <c r="N45" s="77" t="str">
        <f>IF(OR(ISBLANK('MH01'!Q55),ISERROR('MH01'!Q55)),"",'MH01'!Q55)</f>
        <v/>
      </c>
      <c r="O45" s="77" t="str">
        <f>IF(OR(ISBLANK('MH01'!R55),ISERROR('MH01'!R55)),"",'MH01'!R55)</f>
        <v/>
      </c>
      <c r="P45" s="77" t="str">
        <f>IF(OR(ISBLANK('MH01'!S55),ISERROR('MH01'!S55)),"",'MH01'!S55)</f>
        <v/>
      </c>
      <c r="Q45" s="174"/>
      <c r="R45" s="174"/>
      <c r="S45" s="174"/>
      <c r="T45" s="174"/>
      <c r="U45" s="174"/>
      <c r="V45" s="174"/>
      <c r="W45" s="181"/>
      <c r="X45" s="174"/>
      <c r="Y45" s="174"/>
      <c r="Z45" s="174"/>
      <c r="AA45" s="174"/>
      <c r="AB45" s="174"/>
      <c r="AC45" s="174"/>
      <c r="AD45" s="174"/>
      <c r="AE45" s="174"/>
      <c r="AF45" s="178"/>
      <c r="AG45" s="178"/>
      <c r="AH45" s="174"/>
      <c r="AI45" s="174"/>
      <c r="AJ45" s="174"/>
      <c r="AK45" s="178"/>
      <c r="AL45" s="174"/>
      <c r="AM45" s="174"/>
      <c r="AN45" s="174"/>
      <c r="AO45" s="174"/>
      <c r="AP45" s="174"/>
      <c r="AQ45" s="75"/>
      <c r="AR45" s="75"/>
    </row>
    <row r="46" spans="1:44" x14ac:dyDescent="0.2">
      <c r="A46" t="str">
        <f>IF(OR(ISBLANK('MH01'!A49),ISERROR('MH01'!A49)),"",'MH01'!A49)</f>
        <v/>
      </c>
      <c r="B46" s="86">
        <f>IF(OR(ISBLANK('MH01'!B49),ISERROR('MH01'!B49)),"",'MH01'!B49)</f>
        <v>39</v>
      </c>
      <c r="C46" s="191"/>
      <c r="D46" s="191"/>
      <c r="E46" s="77" t="str">
        <f>IF(OR(ISBLANK('MH01'!H49),ISERROR('MH01'!H49)),"",'MH01'!H49)</f>
        <v/>
      </c>
      <c r="F46" s="217" t="str">
        <f>IF(OR(ISBLANK('MH01'!#REF!),ISERROR('MH01'!#REF!)),"",'MH01'!#REF!)</f>
        <v/>
      </c>
      <c r="G46" s="579" t="str">
        <f>'MH01'!J56</f>
        <v/>
      </c>
      <c r="H46" s="583"/>
      <c r="I46" s="578"/>
      <c r="J46" s="578"/>
      <c r="K46" s="578"/>
      <c r="L46" s="578"/>
      <c r="M46" s="578"/>
      <c r="N46" s="105" t="str">
        <f>IF(OR(ISBLANK('MH01'!Q318),ISERROR('MH01'!Q318)),"",'MH01'!Q318)</f>
        <v/>
      </c>
      <c r="O46" s="84" t="str">
        <f>IF(OR(ISBLANK('MH01'!R318),ISERROR('MH01'!R318)),"",'MH01'!R318)</f>
        <v/>
      </c>
      <c r="P46" s="84" t="str">
        <f>IF(OR(ISBLANK('MH01'!S318),ISERROR('MH01'!S318)),"",'MH01'!S318)</f>
        <v/>
      </c>
      <c r="Q46" s="174"/>
      <c r="R46" s="182"/>
      <c r="S46" s="174"/>
      <c r="T46" s="174"/>
      <c r="U46" s="174"/>
      <c r="V46" s="174"/>
      <c r="W46" s="181"/>
      <c r="X46" s="174"/>
      <c r="Y46" s="174"/>
      <c r="Z46" s="174"/>
      <c r="AA46" s="174"/>
      <c r="AB46" s="174"/>
      <c r="AC46" s="174"/>
      <c r="AD46" s="174"/>
      <c r="AE46" s="174"/>
      <c r="AF46" s="178"/>
      <c r="AG46" s="178"/>
      <c r="AH46" s="174"/>
      <c r="AI46" s="174"/>
      <c r="AJ46" s="174"/>
      <c r="AK46" s="178"/>
      <c r="AL46" s="174"/>
      <c r="AM46" s="174"/>
      <c r="AN46" s="174"/>
      <c r="AO46" s="174"/>
      <c r="AP46" s="174"/>
      <c r="AQ46" s="75"/>
      <c r="AR46" s="75"/>
    </row>
    <row r="47" spans="1:44" x14ac:dyDescent="0.2">
      <c r="A47" t="str">
        <f>IF(OR(ISBLANK('MH01'!A50),ISERROR('MH01'!A50)),"",'MH01'!A50)</f>
        <v/>
      </c>
      <c r="B47" s="86">
        <f>IF(OR(ISBLANK('MH01'!B50),ISERROR('MH01'!B50)),"",'MH01'!B50)</f>
        <v>40</v>
      </c>
      <c r="C47" s="191"/>
      <c r="D47" s="191"/>
      <c r="E47" s="77" t="str">
        <f>IF(OR(ISBLANK('MH01'!H50),ISERROR('MH01'!H50)),"",'MH01'!H50)</f>
        <v/>
      </c>
      <c r="F47" s="215" t="str">
        <f>IF(OR(ISBLANK('MH01'!#REF!),ISERROR('MH01'!#REF!)),"",'MH01'!#REF!)</f>
        <v/>
      </c>
      <c r="G47" s="262"/>
      <c r="H47" s="84"/>
      <c r="I47" s="84"/>
      <c r="J47" s="93"/>
      <c r="K47" s="93"/>
      <c r="L47" s="93"/>
      <c r="M47" s="84"/>
      <c r="N47" s="84"/>
      <c r="O47" s="84"/>
      <c r="P47" s="84"/>
      <c r="Q47" s="174"/>
      <c r="R47" s="183"/>
      <c r="S47" s="174"/>
      <c r="T47" s="174"/>
      <c r="U47" s="174"/>
      <c r="V47" s="174"/>
      <c r="W47" s="181"/>
      <c r="X47" s="174"/>
      <c r="Y47" s="174"/>
      <c r="Z47" s="174"/>
      <c r="AA47" s="174"/>
      <c r="AB47" s="174"/>
      <c r="AC47" s="174"/>
      <c r="AD47" s="174"/>
      <c r="AE47" s="174"/>
      <c r="AF47" s="178"/>
      <c r="AG47" s="178"/>
      <c r="AH47" s="174"/>
      <c r="AI47" s="174"/>
      <c r="AJ47" s="174"/>
      <c r="AK47" s="178"/>
      <c r="AL47" s="174"/>
      <c r="AM47" s="174"/>
      <c r="AN47" s="174"/>
      <c r="AO47" s="174"/>
      <c r="AP47" s="174"/>
      <c r="AQ47" s="75"/>
      <c r="AR47" s="75"/>
    </row>
    <row r="48" spans="1:44" x14ac:dyDescent="0.2">
      <c r="A48" t="str">
        <f>IF(OR(ISBLANK('MH01'!A51),ISERROR('MH01'!A51)),"",'MH01'!A51)</f>
        <v/>
      </c>
      <c r="B48" s="86">
        <f>IF(OR(ISBLANK('MH01'!B51),ISERROR('MH01'!B51)),"",'MH01'!B51)</f>
        <v>41</v>
      </c>
      <c r="C48" s="191"/>
      <c r="D48" s="191"/>
      <c r="E48" s="77" t="str">
        <f>IF(OR(ISBLANK('MH01'!H51),ISERROR('MH01'!H51)),"",'MH01'!H51)</f>
        <v/>
      </c>
      <c r="Q48" s="174"/>
      <c r="R48" s="174"/>
      <c r="S48" s="174"/>
      <c r="T48" s="174"/>
      <c r="U48" s="174"/>
      <c r="V48" s="174"/>
      <c r="W48" s="181"/>
      <c r="X48" s="174"/>
      <c r="Y48" s="174"/>
      <c r="Z48" s="174"/>
      <c r="AA48" s="174"/>
      <c r="AB48" s="174"/>
      <c r="AC48" s="174"/>
      <c r="AD48" s="174"/>
      <c r="AE48" s="174"/>
      <c r="AF48" s="178"/>
      <c r="AG48" s="178"/>
      <c r="AH48" s="174"/>
      <c r="AI48" s="174"/>
      <c r="AJ48" s="174"/>
      <c r="AK48" s="178"/>
      <c r="AL48" s="174"/>
      <c r="AM48" s="174"/>
      <c r="AN48" s="174"/>
      <c r="AO48" s="174"/>
      <c r="AP48" s="174"/>
      <c r="AQ48" s="75"/>
      <c r="AR48" s="75"/>
    </row>
    <row r="49" spans="1:44" x14ac:dyDescent="0.2">
      <c r="A49" t="str">
        <f>IF(OR(ISBLANK('MH01'!A52),ISERROR('MH01'!A52)),"",'MH01'!A52)</f>
        <v/>
      </c>
      <c r="B49" s="86">
        <f>IF(OR(ISBLANK('MH01'!B52),ISERROR('MH01'!B52)),"",'MH01'!B52)</f>
        <v>42</v>
      </c>
      <c r="C49" s="191"/>
      <c r="D49" s="191"/>
      <c r="E49" s="77" t="str">
        <f>IF(OR(ISBLANK('MH01'!H52),ISERROR('MH01'!H52)),"",'MH01'!H52)</f>
        <v/>
      </c>
      <c r="Q49" s="174"/>
      <c r="R49" s="174"/>
      <c r="S49" s="174"/>
      <c r="T49" s="174"/>
      <c r="U49" s="174"/>
      <c r="V49" s="174"/>
      <c r="W49" s="181"/>
      <c r="X49" s="174"/>
      <c r="Y49" s="174"/>
      <c r="Z49" s="174"/>
      <c r="AA49" s="174"/>
      <c r="AB49" s="174"/>
      <c r="AC49" s="174"/>
      <c r="AD49" s="174"/>
      <c r="AE49" s="174"/>
      <c r="AF49" s="178"/>
      <c r="AG49" s="178"/>
      <c r="AH49" s="174"/>
      <c r="AI49" s="174"/>
      <c r="AJ49" s="174"/>
      <c r="AK49" s="178"/>
      <c r="AL49" s="174"/>
      <c r="AM49" s="174"/>
      <c r="AN49" s="174"/>
      <c r="AO49" s="174"/>
      <c r="AP49" s="174"/>
      <c r="AQ49" s="75"/>
      <c r="AR49" s="75"/>
    </row>
    <row r="50" spans="1:44" x14ac:dyDescent="0.2">
      <c r="A50" t="str">
        <f>IF(OR(ISBLANK('MH01'!A53),ISERROR('MH01'!A53)),"",'MH01'!A53)</f>
        <v/>
      </c>
      <c r="B50" s="86">
        <f>IF(OR(ISBLANK('MH01'!B53),ISERROR('MH01'!B53)),"",'MH01'!B53)</f>
        <v>43</v>
      </c>
      <c r="C50" s="191"/>
      <c r="D50" s="191"/>
      <c r="E50" s="77" t="str">
        <f>IF(OR(ISBLANK('MH01'!H53),ISERROR('MH01'!H53)),"",'MH01'!H53)</f>
        <v/>
      </c>
      <c r="Q50" s="174"/>
      <c r="R50" s="174"/>
      <c r="S50" s="174"/>
      <c r="T50" s="174"/>
      <c r="U50" s="174"/>
      <c r="V50" s="174"/>
      <c r="W50" s="106"/>
      <c r="X50" s="106"/>
      <c r="Y50" s="174"/>
      <c r="Z50" s="174"/>
      <c r="AA50" s="174"/>
      <c r="AB50" s="174"/>
      <c r="AC50" s="174"/>
      <c r="AD50" s="174"/>
      <c r="AE50" s="174"/>
      <c r="AF50" s="178"/>
      <c r="AG50" s="178"/>
      <c r="AH50" s="174"/>
      <c r="AI50" s="174"/>
      <c r="AJ50" s="174"/>
      <c r="AK50" s="178"/>
      <c r="AL50" s="174"/>
      <c r="AM50" s="174"/>
      <c r="AN50" s="174"/>
      <c r="AO50" s="174"/>
      <c r="AP50" s="174"/>
      <c r="AQ50" s="75"/>
      <c r="AR50" s="75"/>
    </row>
    <row r="51" spans="1:44" x14ac:dyDescent="0.2">
      <c r="A51" t="str">
        <f>IF(OR(ISBLANK('MH01'!A54),ISERROR('MH01'!A54)),"",'MH01'!A54)</f>
        <v/>
      </c>
      <c r="B51" s="86">
        <f>IF(OR(ISBLANK('MH01'!B54),ISERROR('MH01'!B54)),"",'MH01'!B54)</f>
        <v>44</v>
      </c>
      <c r="C51" s="191"/>
      <c r="D51" s="191"/>
      <c r="E51" s="77" t="str">
        <f>IF(OR(ISBLANK('MH01'!H54),ISERROR('MH01'!H54)),"",'MH01'!H54)</f>
        <v/>
      </c>
      <c r="Q51" s="174"/>
      <c r="R51" s="174"/>
      <c r="S51" s="174"/>
      <c r="T51" s="174"/>
      <c r="U51" s="174"/>
      <c r="V51" s="174"/>
      <c r="W51" s="106"/>
      <c r="X51" s="184"/>
      <c r="Y51" s="174"/>
      <c r="Z51" s="174"/>
      <c r="AA51" s="174"/>
      <c r="AB51" s="174"/>
      <c r="AC51" s="174"/>
      <c r="AD51" s="174"/>
      <c r="AE51" s="174"/>
      <c r="AF51" s="178"/>
      <c r="AG51" s="178"/>
      <c r="AH51" s="174"/>
      <c r="AI51" s="174"/>
      <c r="AJ51" s="174"/>
      <c r="AK51" s="178"/>
      <c r="AL51" s="174"/>
      <c r="AM51" s="174"/>
      <c r="AN51" s="174"/>
      <c r="AO51" s="174"/>
      <c r="AP51" s="174"/>
      <c r="AQ51" s="75"/>
      <c r="AR51" s="75"/>
    </row>
    <row r="52" spans="1:44" x14ac:dyDescent="0.2">
      <c r="A52" t="str">
        <f>IF(OR(ISBLANK('MH01'!A55),ISERROR('MH01'!A55)),"",'MH01'!A55)</f>
        <v/>
      </c>
      <c r="B52" s="86">
        <f>IF(OR(ISBLANK('MH01'!B55),ISERROR('MH01'!B55)),"",'MH01'!B55)</f>
        <v>45</v>
      </c>
      <c r="C52" s="191"/>
      <c r="D52" s="191"/>
      <c r="E52" s="77" t="str">
        <f>IF(OR(ISBLANK('MH01'!H55),ISERROR('MH01'!H55)),"",'MH01'!H55)</f>
        <v/>
      </c>
      <c r="Q52" s="174"/>
      <c r="R52" s="174"/>
      <c r="S52" s="174"/>
      <c r="T52" s="174"/>
      <c r="U52" s="174"/>
      <c r="V52" s="174"/>
      <c r="W52" s="106"/>
      <c r="X52" s="106"/>
      <c r="Y52" s="174"/>
      <c r="Z52" s="174"/>
      <c r="AA52" s="174"/>
      <c r="AB52" s="174"/>
      <c r="AC52" s="174"/>
      <c r="AD52" s="174"/>
      <c r="AE52" s="174"/>
      <c r="AF52" s="178"/>
      <c r="AG52" s="178"/>
      <c r="AH52" s="174"/>
      <c r="AI52" s="174"/>
      <c r="AJ52" s="174"/>
      <c r="AK52" s="178"/>
      <c r="AL52" s="174"/>
      <c r="AM52" s="174"/>
      <c r="AN52" s="174"/>
      <c r="AO52" s="174"/>
      <c r="AP52" s="174"/>
      <c r="AQ52" s="75"/>
      <c r="AR52" s="75"/>
    </row>
    <row r="53" spans="1:44" x14ac:dyDescent="0.2">
      <c r="A53" t="str">
        <f>IF(OR(ISBLANK('MH01'!A56),ISERROR('MH01'!A56)),"",'MH01'!A56)</f>
        <v/>
      </c>
      <c r="B53" s="86">
        <f>IF(OR(ISBLANK('MH01'!B56),ISERROR('MH01'!B56)),"",'MH01'!B56)</f>
        <v>46</v>
      </c>
      <c r="C53" s="191"/>
      <c r="D53" s="191"/>
      <c r="E53" s="77" t="str">
        <f>IF(OR(ISBLANK('MH01'!H56),ISERROR('MH01'!H56)),"",'MH01'!H56)</f>
        <v/>
      </c>
      <c r="Q53" s="174"/>
      <c r="R53" s="174"/>
      <c r="S53" s="174"/>
      <c r="T53" s="174"/>
      <c r="U53" s="174"/>
      <c r="V53" s="174"/>
      <c r="W53" s="174"/>
      <c r="X53" s="106"/>
      <c r="Y53" s="174"/>
      <c r="Z53" s="174"/>
      <c r="AA53" s="174"/>
      <c r="AB53" s="174"/>
      <c r="AC53" s="174"/>
      <c r="AD53" s="174"/>
      <c r="AE53" s="174"/>
      <c r="AF53" s="178"/>
      <c r="AG53" s="178"/>
      <c r="AH53" s="174"/>
      <c r="AI53" s="174"/>
      <c r="AJ53" s="174"/>
      <c r="AK53" s="178"/>
      <c r="AL53" s="174"/>
      <c r="AM53" s="174"/>
      <c r="AN53" s="174"/>
      <c r="AO53" s="174"/>
      <c r="AP53" s="174"/>
      <c r="AQ53" s="75"/>
      <c r="AR53" s="75"/>
    </row>
    <row r="54" spans="1:44" x14ac:dyDescent="0.2">
      <c r="A54" t="str">
        <f>IF(OR(ISBLANK('MH01'!#REF!),ISERROR('MH01'!#REF!)),"",'MH01'!#REF!)</f>
        <v/>
      </c>
      <c r="B54" s="86">
        <f>IF(OR(ISBLANK('MH01'!B57),ISERROR('MH01'!B57)),"",'MH01'!B57)</f>
        <v>47</v>
      </c>
      <c r="C54" s="191"/>
      <c r="D54" s="191"/>
      <c r="E54" s="77" t="str">
        <f>IF(OR(ISBLANK('MH01'!#REF!),ISERROR('MH01'!#REF!)),"",'MH01'!#REF!)</f>
        <v/>
      </c>
      <c r="Q54" s="174"/>
      <c r="R54" s="174"/>
      <c r="S54" s="174"/>
      <c r="T54" s="174"/>
      <c r="U54" s="174"/>
      <c r="V54" s="174"/>
      <c r="W54" s="174"/>
      <c r="X54" s="106"/>
      <c r="Y54" s="174"/>
      <c r="Z54" s="174"/>
      <c r="AA54" s="174"/>
      <c r="AB54" s="174"/>
      <c r="AC54" s="174"/>
      <c r="AD54" s="174"/>
      <c r="AE54" s="174"/>
      <c r="AF54" s="178"/>
      <c r="AG54" s="178"/>
      <c r="AH54" s="174"/>
      <c r="AI54" s="174"/>
      <c r="AJ54" s="174"/>
      <c r="AK54" s="178"/>
      <c r="AL54" s="174"/>
      <c r="AM54" s="174"/>
      <c r="AN54" s="174"/>
      <c r="AO54" s="174"/>
      <c r="AP54" s="174"/>
      <c r="AQ54" s="75"/>
      <c r="AR54" s="75"/>
    </row>
    <row r="55" spans="1:44" x14ac:dyDescent="0.2">
      <c r="A55" t="str">
        <f>IF(OR(ISBLANK('MH01'!#REF!),ISERROR('MH01'!#REF!)),"",'MH01'!#REF!)</f>
        <v/>
      </c>
      <c r="B55" s="86">
        <f>IF(OR(ISBLANK('MH01'!B58),ISERROR('MH01'!B58)),"",'MH01'!B58)</f>
        <v>48</v>
      </c>
      <c r="C55" s="191"/>
      <c r="D55" s="191"/>
      <c r="E55" s="77" t="str">
        <f>IF(OR(ISBLANK('MH01'!#REF!),ISERROR('MH01'!#REF!)),"",'MH01'!#REF!)</f>
        <v/>
      </c>
      <c r="Q55" s="174"/>
      <c r="R55" s="174"/>
      <c r="S55" s="174"/>
      <c r="T55" s="174"/>
      <c r="U55" s="174"/>
      <c r="V55" s="174"/>
      <c r="W55" s="174"/>
      <c r="X55" s="106"/>
      <c r="Y55" s="174"/>
      <c r="Z55" s="174"/>
      <c r="AA55" s="174"/>
      <c r="AB55" s="174"/>
      <c r="AC55" s="174"/>
      <c r="AD55" s="174"/>
      <c r="AE55" s="174"/>
      <c r="AF55" s="178"/>
      <c r="AG55" s="178"/>
      <c r="AH55" s="174"/>
      <c r="AI55" s="174"/>
      <c r="AJ55" s="174"/>
      <c r="AK55" s="178"/>
      <c r="AL55" s="174"/>
      <c r="AM55" s="174"/>
      <c r="AN55" s="174"/>
      <c r="AO55" s="174"/>
      <c r="AP55" s="174"/>
      <c r="AQ55" s="75"/>
      <c r="AR55" s="75"/>
    </row>
    <row r="56" spans="1:44" x14ac:dyDescent="0.2">
      <c r="A56" t="str">
        <f>IF(OR(ISBLANK('MH01'!#REF!),ISERROR('MH01'!#REF!)),"",'MH01'!#REF!)</f>
        <v/>
      </c>
      <c r="B56" s="86">
        <f>IF(OR(ISBLANK('MH01'!B59),ISERROR('MH01'!B59)),"",'MH01'!B59)</f>
        <v>49</v>
      </c>
      <c r="C56" s="191"/>
      <c r="D56" s="191"/>
      <c r="E56" s="77" t="str">
        <f>IF(OR(ISBLANK('MH01'!#REF!),ISERROR('MH01'!#REF!)),"",'MH01'!#REF!)</f>
        <v/>
      </c>
      <c r="Q56" s="174"/>
      <c r="R56" s="174"/>
      <c r="S56" s="174"/>
      <c r="T56" s="174"/>
      <c r="U56" s="174"/>
      <c r="V56" s="174"/>
      <c r="W56" s="174"/>
      <c r="X56" s="106"/>
      <c r="Y56" s="174"/>
      <c r="Z56" s="174"/>
      <c r="AA56" s="174"/>
      <c r="AB56" s="174"/>
      <c r="AC56" s="174"/>
      <c r="AD56" s="174"/>
      <c r="AE56" s="174"/>
      <c r="AF56" s="178"/>
      <c r="AG56" s="178"/>
      <c r="AH56" s="174"/>
      <c r="AI56" s="174"/>
      <c r="AJ56" s="174"/>
      <c r="AK56" s="178"/>
      <c r="AL56" s="174"/>
      <c r="AM56" s="174"/>
      <c r="AN56" s="174"/>
      <c r="AO56" s="174"/>
      <c r="AP56" s="174"/>
      <c r="AQ56" s="75"/>
      <c r="AR56" s="75"/>
    </row>
    <row r="57" spans="1:44" x14ac:dyDescent="0.2">
      <c r="A57" t="str">
        <f>IF(OR(ISBLANK('MH01'!#REF!),ISERROR('MH01'!#REF!)),"",'MH01'!#REF!)</f>
        <v/>
      </c>
      <c r="B57" s="86">
        <f>IF(OR(ISBLANK('MH01'!B60),ISERROR('MH01'!B60)),"",'MH01'!B60)</f>
        <v>50</v>
      </c>
      <c r="C57" s="191"/>
      <c r="D57" s="191"/>
      <c r="E57" s="77" t="str">
        <f>IF(OR(ISBLANK('MH01'!#REF!),ISERROR('MH01'!#REF!)),"",'MH01'!#REF!)</f>
        <v/>
      </c>
      <c r="F57" s="215" t="str">
        <f>IF(OR(ISBLANK('MH01'!#REF!),ISERROR('MH01'!#REF!)),"",'MH01'!#REF!)</f>
        <v/>
      </c>
      <c r="G57" s="263"/>
      <c r="H57" s="84"/>
      <c r="I57" s="84"/>
      <c r="J57" s="84"/>
      <c r="K57" s="84"/>
      <c r="L57" s="84"/>
      <c r="M57" s="84"/>
      <c r="N57" s="84"/>
      <c r="O57" s="84"/>
      <c r="P57" s="84"/>
      <c r="Q57" s="174"/>
      <c r="R57" s="174"/>
      <c r="S57" s="174"/>
      <c r="T57" s="174"/>
      <c r="U57" s="174"/>
      <c r="V57" s="174"/>
      <c r="W57" s="174"/>
      <c r="X57" s="106"/>
      <c r="Y57" s="174"/>
      <c r="Z57" s="174"/>
      <c r="AA57" s="174"/>
      <c r="AB57" s="174"/>
      <c r="AC57" s="174"/>
      <c r="AD57" s="174"/>
      <c r="AE57" s="174"/>
      <c r="AF57" s="178"/>
      <c r="AG57" s="178"/>
      <c r="AH57" s="174"/>
      <c r="AI57" s="174"/>
      <c r="AJ57" s="174"/>
      <c r="AK57" s="178"/>
      <c r="AL57" s="174"/>
      <c r="AM57" s="174"/>
      <c r="AN57" s="174"/>
      <c r="AO57" s="174"/>
      <c r="AP57" s="174"/>
      <c r="AQ57" s="75"/>
      <c r="AR57" s="75"/>
    </row>
    <row r="58" spans="1:44" x14ac:dyDescent="0.2">
      <c r="A58" t="str">
        <f>IF(OR(ISBLANK('MH01'!A311),ISERROR('MH01'!A311)),"",'MH01'!A311)</f>
        <v/>
      </c>
      <c r="B58" s="86">
        <f>IF(OR(ISBLANK('MH01'!B61),ISERROR('MH01'!B61)),"",'MH01'!B61)</f>
        <v>51</v>
      </c>
      <c r="C58" s="191" t="str">
        <f>IF(OR(ISBLANK('MH01'!C311),ISERROR('MH01'!C311)),"",'MH01'!C311)</f>
        <v/>
      </c>
      <c r="D58" s="191" t="str">
        <f>IF(OR(ISBLANK('MH01'!D311),ISERROR('MH01'!D311)),"",'MH01'!D311)</f>
        <v/>
      </c>
      <c r="E58" s="77" t="str">
        <f>IF(OR(ISBLANK('MH01'!H311),ISERROR('MH01'!H311)),"",'MH01'!H311)</f>
        <v/>
      </c>
      <c r="F58" s="215" t="str">
        <f>IF(OR(ISBLANK('MH01'!I311),ISERROR('MH01'!I311)),"",'MH01'!I311)</f>
        <v/>
      </c>
      <c r="G58" s="264"/>
      <c r="H58" s="84"/>
      <c r="I58" s="84"/>
      <c r="J58" s="84"/>
      <c r="K58" s="84"/>
      <c r="L58" s="84"/>
      <c r="M58" s="84"/>
      <c r="N58" s="84"/>
      <c r="O58" s="84"/>
      <c r="P58" s="84"/>
      <c r="Q58" s="174"/>
      <c r="R58" s="174"/>
      <c r="S58" s="174"/>
      <c r="T58" s="174"/>
      <c r="U58" s="174"/>
      <c r="V58" s="174"/>
      <c r="W58" s="174"/>
      <c r="X58" s="106"/>
      <c r="Y58" s="174"/>
      <c r="Z58" s="174"/>
      <c r="AA58" s="174"/>
      <c r="AB58" s="174"/>
      <c r="AC58" s="174"/>
      <c r="AD58" s="174"/>
      <c r="AE58" s="174"/>
      <c r="AF58" s="178"/>
      <c r="AG58" s="178"/>
      <c r="AH58" s="174"/>
      <c r="AI58" s="174"/>
      <c r="AJ58" s="174"/>
      <c r="AK58" s="178"/>
      <c r="AL58" s="174"/>
      <c r="AM58" s="174"/>
      <c r="AN58" s="174"/>
      <c r="AO58" s="174"/>
      <c r="AP58" s="174"/>
      <c r="AQ58" s="75"/>
      <c r="AR58" s="75"/>
    </row>
    <row r="59" spans="1:44" x14ac:dyDescent="0.2">
      <c r="A59" t="str">
        <f>IF(OR(ISBLANK('MH01'!A312),ISERROR('MH01'!A312)),"",'MH01'!A312)</f>
        <v/>
      </c>
      <c r="B59" s="86">
        <f>IF(OR(ISBLANK('MH01'!B62),ISERROR('MH01'!B62)),"",'MH01'!B62)</f>
        <v>52</v>
      </c>
      <c r="C59" s="191" t="str">
        <f>IF(OR(ISBLANK('MH01'!C312),ISERROR('MH01'!C312)),"",'MH01'!C312)</f>
        <v/>
      </c>
      <c r="D59" s="191" t="str">
        <f>IF(OR(ISBLANK('MH01'!D312),ISERROR('MH01'!D312)),"",'MH01'!D312)</f>
        <v/>
      </c>
      <c r="E59" s="77" t="str">
        <f>IF(OR(ISBLANK('MH01'!H312),ISERROR('MH01'!H312)),"",'MH01'!H312)</f>
        <v/>
      </c>
      <c r="F59" s="215" t="str">
        <f>IF(OR(ISBLANK('MH01'!I312),ISERROR('MH01'!I312)),"",'MH01'!I312)</f>
        <v/>
      </c>
      <c r="G59" s="263"/>
      <c r="H59" s="84"/>
      <c r="I59" s="73"/>
      <c r="J59" s="73"/>
      <c r="K59" s="84"/>
      <c r="L59" s="84"/>
      <c r="M59" s="84"/>
      <c r="N59" s="84"/>
      <c r="O59" s="84"/>
      <c r="P59" s="84"/>
      <c r="Q59" s="174"/>
      <c r="R59" s="174"/>
      <c r="S59" s="174"/>
      <c r="T59" s="174"/>
      <c r="U59" s="174"/>
      <c r="V59" s="174"/>
      <c r="W59" s="106"/>
      <c r="X59" s="106"/>
      <c r="Y59" s="174"/>
      <c r="Z59" s="174"/>
      <c r="AA59" s="174"/>
      <c r="AB59" s="174"/>
      <c r="AC59" s="174"/>
      <c r="AD59" s="174"/>
      <c r="AE59" s="174"/>
      <c r="AF59" s="178"/>
      <c r="AG59" s="178"/>
      <c r="AH59" s="174"/>
      <c r="AI59" s="174"/>
      <c r="AJ59" s="174"/>
      <c r="AK59" s="178"/>
      <c r="AL59" s="174"/>
      <c r="AM59" s="174"/>
      <c r="AN59" s="174"/>
      <c r="AO59" s="174"/>
      <c r="AP59" s="174"/>
      <c r="AQ59" s="75"/>
      <c r="AR59" s="75"/>
    </row>
    <row r="60" spans="1:44" x14ac:dyDescent="0.2">
      <c r="A60" t="str">
        <f>IF(OR(ISBLANK('MH01'!A313),ISERROR('MH01'!A313)),"",'MH01'!A313)</f>
        <v/>
      </c>
      <c r="B60" s="86">
        <f>IF(OR(ISBLANK('MH01'!B63),ISERROR('MH01'!B63)),"",'MH01'!B63)</f>
        <v>53</v>
      </c>
      <c r="C60" s="191" t="str">
        <f>IF(OR(ISBLANK('MH01'!C313),ISERROR('MH01'!C313)),"",'MH01'!C313)</f>
        <v/>
      </c>
      <c r="D60" s="191" t="str">
        <f>IF(OR(ISBLANK('MH01'!D313),ISERROR('MH01'!D313)),"",'MH01'!D313)</f>
        <v/>
      </c>
      <c r="E60" s="77" t="str">
        <f>IF(OR(ISBLANK('MH01'!H313),ISERROR('MH01'!H313)),"",'MH01'!H313)</f>
        <v/>
      </c>
      <c r="F60" s="215" t="str">
        <f>IF(OR(ISBLANK('MH01'!I313),ISERROR('MH01'!I313)),"",'MH01'!I313)</f>
        <v/>
      </c>
      <c r="G60" s="84"/>
      <c r="H60" s="84"/>
      <c r="I60" s="84"/>
      <c r="J60" s="84"/>
      <c r="K60" s="84"/>
      <c r="L60" s="84"/>
      <c r="M60" s="84"/>
      <c r="N60" s="84"/>
      <c r="O60" s="106"/>
      <c r="P60" s="106"/>
      <c r="Q60" s="174"/>
      <c r="R60" s="185"/>
      <c r="S60" s="185"/>
      <c r="T60" s="174"/>
      <c r="U60" s="174"/>
      <c r="V60" s="174"/>
      <c r="W60" s="106"/>
      <c r="X60" s="106"/>
      <c r="Y60" s="174"/>
      <c r="Z60" s="174"/>
      <c r="AA60" s="174"/>
      <c r="AB60" s="174"/>
      <c r="AC60" s="174"/>
      <c r="AD60" s="174"/>
      <c r="AE60" s="174"/>
      <c r="AF60" s="178"/>
      <c r="AG60" s="178"/>
      <c r="AH60" s="174"/>
      <c r="AI60" s="174"/>
      <c r="AJ60" s="174"/>
      <c r="AK60" s="178"/>
      <c r="AL60" s="174"/>
      <c r="AM60" s="174"/>
      <c r="AN60" s="174"/>
      <c r="AO60" s="174"/>
      <c r="AP60" s="174"/>
      <c r="AQ60" s="75"/>
      <c r="AR60" s="75"/>
    </row>
    <row r="61" spans="1:44" x14ac:dyDescent="0.2">
      <c r="A61" t="str">
        <f>IF(OR(ISBLANK('MH01'!A314),ISERROR('MH01'!A314)),"",'MH01'!A314)</f>
        <v/>
      </c>
      <c r="B61" s="86">
        <f>IF(OR(ISBLANK('MH01'!B64),ISERROR('MH01'!B64)),"",'MH01'!B64)</f>
        <v>54</v>
      </c>
      <c r="C61" s="191" t="str">
        <f>IF(OR(ISBLANK('MH01'!C314),ISERROR('MH01'!C314)),"",'MH01'!C314)</f>
        <v/>
      </c>
      <c r="D61" s="191" t="str">
        <f>IF(OR(ISBLANK('MH01'!D314),ISERROR('MH01'!D314)),"",'MH01'!D314)</f>
        <v/>
      </c>
      <c r="E61" s="77" t="str">
        <f>IF(OR(ISBLANK('MH01'!H314),ISERROR('MH01'!H314)),"",'MH01'!H314)</f>
        <v/>
      </c>
      <c r="F61" s="215" t="str">
        <f>IF(OR(ISBLANK('MH01'!I314),ISERROR('MH01'!I314)),"",'MH01'!I314)</f>
        <v/>
      </c>
      <c r="G61" s="84"/>
      <c r="H61" s="84"/>
      <c r="I61" s="84"/>
      <c r="J61" s="84"/>
      <c r="K61" s="84"/>
      <c r="L61" s="84"/>
      <c r="M61" s="84"/>
      <c r="N61" s="84"/>
      <c r="O61" s="184"/>
      <c r="P61" s="184"/>
      <c r="Q61" s="174"/>
      <c r="R61" s="186"/>
      <c r="S61" s="177"/>
      <c r="T61" s="177"/>
      <c r="U61" s="185"/>
      <c r="V61" s="177"/>
      <c r="W61" s="187"/>
      <c r="X61" s="106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75"/>
      <c r="AR61" s="75"/>
    </row>
    <row r="62" spans="1:44" x14ac:dyDescent="0.2">
      <c r="A62" t="str">
        <f>IF(OR(ISBLANK('MH01'!A315),ISERROR('MH01'!A315)),"",'MH01'!A315)</f>
        <v/>
      </c>
      <c r="B62" s="86">
        <f>IF(OR(ISBLANK('MH01'!B65),ISERROR('MH01'!B65)),"",'MH01'!B65)</f>
        <v>55</v>
      </c>
      <c r="C62" s="191" t="str">
        <f>IF(OR(ISBLANK('MH01'!C315),ISERROR('MH01'!C315)),"",'MH01'!C315)</f>
        <v/>
      </c>
      <c r="D62" s="191" t="str">
        <f>IF(OR(ISBLANK('MH01'!D315),ISERROR('MH01'!D315)),"",'MH01'!D315)</f>
        <v/>
      </c>
      <c r="E62" s="77" t="str">
        <f>IF(OR(ISBLANK('MH01'!H315),ISERROR('MH01'!H315)),"",'MH01'!H315)</f>
        <v/>
      </c>
      <c r="F62" s="215" t="str">
        <f>IF(OR(ISBLANK('MH01'!I315),ISERROR('MH01'!I315)),"",'MH01'!I315)</f>
        <v/>
      </c>
      <c r="G62" s="104"/>
      <c r="H62" s="84"/>
      <c r="I62" s="84"/>
      <c r="J62" s="84"/>
      <c r="K62" s="84"/>
      <c r="L62" s="109"/>
      <c r="M62" s="84"/>
      <c r="N62" s="84"/>
      <c r="O62" s="110"/>
      <c r="P62" s="108"/>
      <c r="Q62" s="174"/>
      <c r="R62" s="183"/>
      <c r="S62" s="188"/>
      <c r="T62" s="189"/>
      <c r="U62" s="183"/>
      <c r="V62" s="188"/>
      <c r="W62" s="108"/>
      <c r="X62" s="106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75"/>
      <c r="AR62" s="75"/>
    </row>
    <row r="63" spans="1:44" x14ac:dyDescent="0.2">
      <c r="A63" t="str">
        <f>IF(OR(ISBLANK('MH01'!A316),ISERROR('MH01'!A316)),"",'MH01'!A316)</f>
        <v/>
      </c>
      <c r="B63" s="86">
        <f>IF(OR(ISBLANK('MH01'!B66),ISERROR('MH01'!B66)),"",'MH01'!B66)</f>
        <v>56</v>
      </c>
      <c r="C63" s="191" t="str">
        <f>IF(OR(ISBLANK('MH01'!C316),ISERROR('MH01'!C316)),"",'MH01'!C316)</f>
        <v/>
      </c>
      <c r="D63" s="191" t="str">
        <f>IF(OR(ISBLANK('MH01'!D316),ISERROR('MH01'!D316)),"",'MH01'!D316)</f>
        <v/>
      </c>
      <c r="E63" s="77" t="str">
        <f>IF(OR(ISBLANK('MH01'!H316),ISERROR('MH01'!H316)),"",'MH01'!H316)</f>
        <v/>
      </c>
      <c r="F63" s="215" t="str">
        <f>IF(OR(ISBLANK('MH01'!I316),ISERROR('MH01'!I316)),"",'MH01'!I316)</f>
        <v/>
      </c>
      <c r="G63" s="84" t="str">
        <f>IF(OR(ISBLANK('MH01'!#REF!),ISERROR('MH01'!#REF!)),"",'MH01'!#REF!)</f>
        <v/>
      </c>
      <c r="H63" s="84" t="str">
        <f>IF(OR(ISBLANK('MH01'!#REF!),ISERROR('MH01'!#REF!)),"",'MH01'!#REF!)</f>
        <v/>
      </c>
      <c r="I63" s="84" t="str">
        <f>IF(OR(ISBLANK('MH01'!#REF!),ISERROR('MH01'!#REF!)),"",'MH01'!#REF!)</f>
        <v/>
      </c>
      <c r="J63" s="84" t="str">
        <f>IF(OR(ISBLANK('MH01'!#REF!),ISERROR('MH01'!#REF!)),"",'MH01'!#REF!)</f>
        <v/>
      </c>
      <c r="K63" s="84" t="str">
        <f>IF(OR(ISBLANK('MH01'!#REF!),ISERROR('MH01'!#REF!)),"",'MH01'!#REF!)</f>
        <v/>
      </c>
      <c r="L63" s="84" t="str">
        <f>IF(OR(ISBLANK('MH01'!#REF!),ISERROR('MH01'!#REF!)),"",'MH01'!#REF!)</f>
        <v/>
      </c>
      <c r="M63" s="84" t="str">
        <f>IF(OR(ISBLANK('MH01'!#REF!),ISERROR('MH01'!#REF!)),"",'MH01'!#REF!)</f>
        <v/>
      </c>
      <c r="N63" s="106" t="str">
        <f>IF(OR(ISBLANK('MH01'!#REF!),ISERROR('MH01'!#REF!)),"",'MH01'!#REF!)</f>
        <v/>
      </c>
      <c r="O63" s="106" t="str">
        <f>IF(OR(ISBLANK('MH01'!#REF!),ISERROR('MH01'!#REF!)),"",'MH01'!#REF!)</f>
        <v/>
      </c>
      <c r="P63" s="106" t="str">
        <f>IF(OR(ISBLANK('MH01'!#REF!),ISERROR('MH01'!#REF!)),"",'MH01'!#REF!)</f>
        <v/>
      </c>
      <c r="Q63" s="174"/>
      <c r="R63" s="183"/>
      <c r="S63" s="188"/>
      <c r="T63" s="189"/>
      <c r="U63" s="183"/>
      <c r="V63" s="188"/>
      <c r="W63" s="108"/>
      <c r="X63" s="106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75"/>
      <c r="AR63" s="75"/>
    </row>
    <row r="64" spans="1:44" x14ac:dyDescent="0.2">
      <c r="A64" t="str">
        <f>IF(OR(ISBLANK('MH01'!A317),ISERROR('MH01'!A317)),"",'MH01'!A317)</f>
        <v/>
      </c>
      <c r="B64" s="86">
        <f>IF(OR(ISBLANK('MH01'!B67),ISERROR('MH01'!B67)),"",'MH01'!B67)</f>
        <v>57</v>
      </c>
      <c r="C64" s="191" t="str">
        <f>IF(OR(ISBLANK('MH01'!C317),ISERROR('MH01'!C317)),"",'MH01'!C317)</f>
        <v/>
      </c>
      <c r="D64" s="191" t="str">
        <f>IF(OR(ISBLANK('MH01'!D317),ISERROR('MH01'!D317)),"",'MH01'!D317)</f>
        <v/>
      </c>
      <c r="E64" s="77" t="str">
        <f>IF(OR(ISBLANK('MH01'!H317),ISERROR('MH01'!H317)),"",'MH01'!H317)</f>
        <v/>
      </c>
      <c r="F64" s="215" t="str">
        <f>IF(OR(ISBLANK('MH01'!I317),ISERROR('MH01'!I317)),"",'MH01'!I317)</f>
        <v/>
      </c>
      <c r="G64" s="84" t="str">
        <f>IF(OR(ISBLANK('MH01'!#REF!),ISERROR('MH01'!#REF!)),"",'MH01'!#REF!)</f>
        <v/>
      </c>
      <c r="H64" s="84" t="str">
        <f>IF(OR(ISBLANK('MH01'!#REF!),ISERROR('MH01'!#REF!)),"",'MH01'!#REF!)</f>
        <v/>
      </c>
      <c r="I64" s="84" t="str">
        <f>IF(OR(ISBLANK('MH01'!#REF!),ISERROR('MH01'!#REF!)),"",'MH01'!#REF!)</f>
        <v/>
      </c>
      <c r="J64" s="84" t="str">
        <f>IF(OR(ISBLANK('MH01'!#REF!),ISERROR('MH01'!#REF!)),"",'MH01'!#REF!)</f>
        <v/>
      </c>
      <c r="K64" s="84" t="str">
        <f>IF(OR(ISBLANK('MH01'!#REF!),ISERROR('MH01'!#REF!)),"",'MH01'!#REF!)</f>
        <v/>
      </c>
      <c r="L64" s="84" t="str">
        <f>IF(OR(ISBLANK('MH01'!#REF!),ISERROR('MH01'!#REF!)),"",'MH01'!#REF!)</f>
        <v/>
      </c>
      <c r="M64" s="84" t="str">
        <f>IF(OR(ISBLANK('MH01'!#REF!),ISERROR('MH01'!#REF!)),"",'MH01'!#REF!)</f>
        <v/>
      </c>
      <c r="N64" s="106" t="str">
        <f>IF(OR(ISBLANK('MH01'!#REF!),ISERROR('MH01'!#REF!)),"",'MH01'!#REF!)</f>
        <v/>
      </c>
      <c r="O64" s="106" t="str">
        <f>IF(OR(ISBLANK('MH01'!#REF!),ISERROR('MH01'!#REF!)),"",'MH01'!#REF!)</f>
        <v/>
      </c>
      <c r="P64" s="106" t="str">
        <f>IF(OR(ISBLANK('MH01'!#REF!),ISERROR('MH01'!#REF!)),"",'MH01'!#REF!)</f>
        <v/>
      </c>
      <c r="Q64" s="174"/>
      <c r="R64" s="183"/>
      <c r="S64" s="188"/>
      <c r="T64" s="189"/>
      <c r="U64" s="183"/>
      <c r="V64" s="188"/>
      <c r="W64" s="108"/>
      <c r="X64" s="106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75"/>
      <c r="AR64" s="75"/>
    </row>
    <row r="65" spans="1:38" x14ac:dyDescent="0.2">
      <c r="A65" t="str">
        <f>IF(OR(ISBLANK('MH01'!A318),ISERROR('MH01'!A318)),"",'MH01'!A318)</f>
        <v/>
      </c>
      <c r="B65" s="86">
        <f>IF(OR(ISBLANK('MH01'!B68),ISERROR('MH01'!B68)),"",'MH01'!B68)</f>
        <v>58</v>
      </c>
      <c r="C65" s="191" t="str">
        <f>IF(OR(ISBLANK('MH01'!C318),ISERROR('MH01'!C318)),"",'MH01'!C318)</f>
        <v/>
      </c>
      <c r="D65" s="191" t="str">
        <f>IF(OR(ISBLANK('MH01'!D318),ISERROR('MH01'!D318)),"",'MH01'!D318)</f>
        <v/>
      </c>
      <c r="E65" s="77" t="str">
        <f>IF(OR(ISBLANK('MH01'!H318),ISERROR('MH01'!H318)),"",'MH01'!H318)</f>
        <v/>
      </c>
      <c r="F65" s="215" t="str">
        <f>IF(OR(ISBLANK('MH01'!I318),ISERROR('MH01'!I318)),"",'MH01'!I318)</f>
        <v/>
      </c>
      <c r="G65" s="84" t="str">
        <f>IF(OR(ISBLANK('MH01'!#REF!),ISERROR('MH01'!#REF!)),"",'MH01'!#REF!)</f>
        <v/>
      </c>
      <c r="H65" s="84" t="str">
        <f>IF(OR(ISBLANK('MH01'!#REF!),ISERROR('MH01'!#REF!)),"",'MH01'!#REF!)</f>
        <v/>
      </c>
      <c r="I65" s="84" t="str">
        <f>IF(OR(ISBLANK('MH01'!#REF!),ISERROR('MH01'!#REF!)),"",'MH01'!#REF!)</f>
        <v/>
      </c>
      <c r="J65" s="84" t="str">
        <f>IF(OR(ISBLANK('MH01'!#REF!),ISERROR('MH01'!#REF!)),"",'MH01'!#REF!)</f>
        <v/>
      </c>
      <c r="K65" s="84" t="str">
        <f>IF(OR(ISBLANK('MH01'!#REF!),ISERROR('MH01'!#REF!)),"",'MH01'!#REF!)</f>
        <v/>
      </c>
      <c r="L65" s="84" t="str">
        <f>IF(OR(ISBLANK('MH01'!#REF!),ISERROR('MH01'!#REF!)),"",'MH01'!#REF!)</f>
        <v/>
      </c>
      <c r="M65" s="84" t="str">
        <f>IF(OR(ISBLANK('MH01'!#REF!),ISERROR('MH01'!#REF!)),"",'MH01'!#REF!)</f>
        <v/>
      </c>
      <c r="N65" s="106" t="str">
        <f>IF(OR(ISBLANK('MH01'!#REF!),ISERROR('MH01'!#REF!)),"",'MH01'!#REF!)</f>
        <v/>
      </c>
      <c r="O65" s="106" t="str">
        <f>IF(OR(ISBLANK('MH01'!#REF!),ISERROR('MH01'!#REF!)),"",'MH01'!#REF!)</f>
        <v/>
      </c>
      <c r="P65" s="106" t="str">
        <f>IF(OR(ISBLANK('MH01'!#REF!),ISERROR('MH01'!#REF!)),"",'MH01'!#REF!)</f>
        <v/>
      </c>
      <c r="Q65" s="84"/>
      <c r="R65" s="190"/>
      <c r="S65" s="110"/>
      <c r="T65" s="105" t="str">
        <f>IF(OR(ISBLANK('MH01'!W318),ISERROR('MH01'!W318)),"",'MH01'!W318)</f>
        <v/>
      </c>
      <c r="U65" s="104" t="str">
        <f>IF(OR(ISBLANK('MH01'!X318),ISERROR('MH01'!X318)),"",'MH01'!X318)</f>
        <v/>
      </c>
      <c r="V65" s="110" t="str">
        <f>IF(OR(ISBLANK('MH01'!Y318),ISERROR('MH01'!Y318)),"",'MH01'!Y318)</f>
        <v/>
      </c>
      <c r="W65" s="108" t="str">
        <f>IF(OR(ISBLANK('MH01'!Z318),ISERROR('MH01'!Z318)),"",'MH01'!Z318)</f>
        <v/>
      </c>
      <c r="X65" s="106" t="str">
        <f>IF(OR(ISBLANK('MH01'!AA318),ISERROR('MH01'!AA318)),"",'MH01'!AA318)</f>
        <v/>
      </c>
      <c r="Y65" s="84" t="str">
        <f>IF(OR(ISBLANK('MH01'!AB318),ISERROR('MH01'!AB318)),"",'MH01'!AB318)</f>
        <v/>
      </c>
      <c r="Z65" s="84" t="str">
        <f>IF(OR(ISBLANK('MH01'!AC318),ISERROR('MH01'!AC318)),"",'MH01'!AC318)</f>
        <v/>
      </c>
      <c r="AA65" s="84" t="str">
        <f>IF(OR(ISBLANK('MH01'!AD318),ISERROR('MH01'!AD318)),"",'MH01'!AD318)</f>
        <v/>
      </c>
      <c r="AB65" s="84" t="str">
        <f>IF(OR(ISBLANK('MH01'!AE318),ISERROR('MH01'!AE318)),"",'MH01'!AE318)</f>
        <v/>
      </c>
      <c r="AC65" s="84" t="str">
        <f>IF(OR(ISBLANK('MH01'!AF318),ISERROR('MH01'!AF318)),"",'MH01'!AF318)</f>
        <v/>
      </c>
      <c r="AD65" s="84" t="str">
        <f>IF(OR(ISBLANK('MH01'!AG315),ISERROR('MH01'!AG315)),"",'MH01'!AG315)</f>
        <v/>
      </c>
      <c r="AE65" s="84" t="str">
        <f>IF(OR(ISBLANK('MH01'!AH315),ISERROR('MH01'!AH315)),"",'MH01'!AH315)</f>
        <v/>
      </c>
      <c r="AL65" s="84"/>
    </row>
    <row r="66" spans="1:38" x14ac:dyDescent="0.2">
      <c r="A66" t="str">
        <f>IF(OR(ISBLANK('MH01'!A319),ISERROR('MH01'!A319)),"",'MH01'!A319)</f>
        <v/>
      </c>
      <c r="B66" s="86">
        <f>IF(OR(ISBLANK('MH01'!B69),ISERROR('MH01'!B69)),"",'MH01'!B69)</f>
        <v>59</v>
      </c>
      <c r="C66" s="191" t="str">
        <f>IF(OR(ISBLANK('MH01'!C319),ISERROR('MH01'!C319)),"",'MH01'!C319)</f>
        <v/>
      </c>
      <c r="D66" s="191" t="str">
        <f>IF(OR(ISBLANK('MH01'!D319),ISERROR('MH01'!D319)),"",'MH01'!D319)</f>
        <v/>
      </c>
      <c r="E66" s="77" t="str">
        <f>IF(OR(ISBLANK('MH01'!H319),ISERROR('MH01'!H319)),"",'MH01'!H319)</f>
        <v/>
      </c>
      <c r="F66" s="215" t="str">
        <f>IF(OR(ISBLANK('MH01'!I319),ISERROR('MH01'!I319)),"",'MH01'!I319)</f>
        <v/>
      </c>
      <c r="G66" s="84" t="str">
        <f>IF(OR(ISBLANK('MH01'!#REF!),ISERROR('MH01'!#REF!)),"",'MH01'!#REF!)</f>
        <v/>
      </c>
      <c r="H66" s="84" t="str">
        <f>IF(OR(ISBLANK('MH01'!#REF!),ISERROR('MH01'!#REF!)),"",'MH01'!#REF!)</f>
        <v/>
      </c>
      <c r="I66" s="84" t="str">
        <f>IF(OR(ISBLANK('MH01'!#REF!),ISERROR('MH01'!#REF!)),"",'MH01'!#REF!)</f>
        <v/>
      </c>
      <c r="J66" s="84" t="str">
        <f>IF(OR(ISBLANK('MH01'!#REF!),ISERROR('MH01'!#REF!)),"",'MH01'!#REF!)</f>
        <v/>
      </c>
      <c r="K66" s="84" t="str">
        <f>IF(OR(ISBLANK('MH01'!#REF!),ISERROR('MH01'!#REF!)),"",'MH01'!#REF!)</f>
        <v/>
      </c>
      <c r="L66" s="84" t="str">
        <f>IF(OR(ISBLANK('MH01'!#REF!),ISERROR('MH01'!#REF!)),"",'MH01'!#REF!)</f>
        <v/>
      </c>
      <c r="M66" s="84" t="str">
        <f>IF(OR(ISBLANK('MH01'!#REF!),ISERROR('MH01'!#REF!)),"",'MH01'!#REF!)</f>
        <v/>
      </c>
      <c r="N66" s="84" t="str">
        <f>IF(OR(ISBLANK('MH01'!#REF!),ISERROR('MH01'!#REF!)),"",'MH01'!#REF!)</f>
        <v/>
      </c>
      <c r="O66" s="84" t="str">
        <f>IF(OR(ISBLANK('MH01'!#REF!),ISERROR('MH01'!#REF!)),"",'MH01'!#REF!)</f>
        <v/>
      </c>
      <c r="P66" s="84" t="str">
        <f>IF(OR(ISBLANK('MH01'!#REF!),ISERROR('MH01'!#REF!)),"",'MH01'!#REF!)</f>
        <v/>
      </c>
      <c r="Q66" s="84"/>
      <c r="R66" s="84"/>
      <c r="S66" s="84"/>
      <c r="T66" s="84" t="str">
        <f>IF(OR(ISBLANK('MH01'!W319),ISERROR('MH01'!W319)),"",'MH01'!W319)</f>
        <v/>
      </c>
      <c r="U66" s="84" t="str">
        <f>IF(OR(ISBLANK('MH01'!X319),ISERROR('MH01'!X319)),"",'MH01'!X319)</f>
        <v/>
      </c>
      <c r="V66" s="84" t="str">
        <f>IF(OR(ISBLANK('MH01'!Y319),ISERROR('MH01'!Y319)),"",'MH01'!Y319)</f>
        <v/>
      </c>
      <c r="W66" s="84" t="str">
        <f>IF(OR(ISBLANK('MH01'!Z319),ISERROR('MH01'!Z319)),"",'MH01'!Z319)</f>
        <v/>
      </c>
      <c r="X66" s="84" t="str">
        <f>IF(OR(ISBLANK('MH01'!AA319),ISERROR('MH01'!AA319)),"",'MH01'!AA319)</f>
        <v/>
      </c>
      <c r="Y66" s="84" t="str">
        <f>IF(OR(ISBLANK('MH01'!AB319),ISERROR('MH01'!AB319)),"",'MH01'!AB319)</f>
        <v/>
      </c>
      <c r="Z66" s="84" t="str">
        <f>IF(OR(ISBLANK('MH01'!AC319),ISERROR('MH01'!AC319)),"",'MH01'!AC319)</f>
        <v/>
      </c>
      <c r="AA66" s="84" t="str">
        <f>IF(OR(ISBLANK('MH01'!AD319),ISERROR('MH01'!AD319)),"",'MH01'!AD319)</f>
        <v/>
      </c>
      <c r="AB66" s="84" t="str">
        <f>IF(OR(ISBLANK('MH01'!AE319),ISERROR('MH01'!AE319)),"",'MH01'!AE319)</f>
        <v/>
      </c>
      <c r="AC66" s="84" t="str">
        <f>IF(OR(ISBLANK('MH01'!AF319),ISERROR('MH01'!AF319)),"",'MH01'!AF319)</f>
        <v/>
      </c>
      <c r="AD66" s="84" t="str">
        <f>IF(OR(ISBLANK('MH01'!AG316),ISERROR('MH01'!AG316)),"",'MH01'!AG316)</f>
        <v/>
      </c>
      <c r="AE66" s="84" t="str">
        <f>IF(OR(ISBLANK('MH01'!AH316),ISERROR('MH01'!AH316)),"",'MH01'!AH316)</f>
        <v/>
      </c>
      <c r="AL66" s="84"/>
    </row>
    <row r="67" spans="1:38" x14ac:dyDescent="0.2">
      <c r="A67" t="str">
        <f>IF(OR(ISBLANK('MH01'!A320),ISERROR('MH01'!A320)),"",'MH01'!A320)</f>
        <v/>
      </c>
      <c r="B67" s="86">
        <f>IF(OR(ISBLANK('MH01'!B70),ISERROR('MH01'!B70)),"",'MH01'!B70)</f>
        <v>60</v>
      </c>
      <c r="C67" s="191" t="str">
        <f>IF(OR(ISBLANK('MH01'!C320),ISERROR('MH01'!C320)),"",'MH01'!C320)</f>
        <v/>
      </c>
      <c r="D67" s="191" t="str">
        <f>IF(OR(ISBLANK('MH01'!D320),ISERROR('MH01'!D320)),"",'MH01'!D320)</f>
        <v/>
      </c>
      <c r="E67" s="77" t="str">
        <f>IF(OR(ISBLANK('MH01'!H320),ISERROR('MH01'!H320)),"",'MH01'!H320)</f>
        <v/>
      </c>
      <c r="F67" s="215" t="str">
        <f>IF(OR(ISBLANK('MH01'!I320),ISERROR('MH01'!I320)),"",'MH01'!I320)</f>
        <v/>
      </c>
      <c r="G67" s="84" t="str">
        <f>IF(OR(ISBLANK('MH01'!#REF!),ISERROR('MH01'!#REF!)),"",'MH01'!#REF!)</f>
        <v/>
      </c>
      <c r="H67" s="84" t="str">
        <f>IF(OR(ISBLANK('MH01'!#REF!),ISERROR('MH01'!#REF!)),"",'MH01'!#REF!)</f>
        <v/>
      </c>
      <c r="I67" s="84" t="str">
        <f>IF(OR(ISBLANK('MH01'!#REF!),ISERROR('MH01'!#REF!)),"",'MH01'!#REF!)</f>
        <v/>
      </c>
      <c r="J67" s="84" t="str">
        <f>IF(OR(ISBLANK('MH01'!#REF!),ISERROR('MH01'!#REF!)),"",'MH01'!#REF!)</f>
        <v/>
      </c>
      <c r="K67" s="84" t="str">
        <f>IF(OR(ISBLANK('MH01'!#REF!),ISERROR('MH01'!#REF!)),"",'MH01'!#REF!)</f>
        <v/>
      </c>
      <c r="L67" s="84" t="str">
        <f>IF(OR(ISBLANK('MH01'!#REF!),ISERROR('MH01'!#REF!)),"",'MH01'!#REF!)</f>
        <v/>
      </c>
      <c r="M67" s="84" t="str">
        <f>IF(OR(ISBLANK('MH01'!#REF!),ISERROR('MH01'!#REF!)),"",'MH01'!#REF!)</f>
        <v/>
      </c>
      <c r="N67" s="84" t="str">
        <f>IF(OR(ISBLANK('MH01'!#REF!),ISERROR('MH01'!#REF!)),"",'MH01'!#REF!)</f>
        <v/>
      </c>
      <c r="O67" s="84" t="str">
        <f>IF(OR(ISBLANK('MH01'!#REF!),ISERROR('MH01'!#REF!)),"",'MH01'!#REF!)</f>
        <v/>
      </c>
      <c r="P67" s="84" t="str">
        <f>IF(OR(ISBLANK('MH01'!#REF!),ISERROR('MH01'!#REF!)),"",'MH01'!#REF!)</f>
        <v/>
      </c>
      <c r="Q67" s="84"/>
      <c r="R67" s="84"/>
      <c r="S67" s="84"/>
      <c r="T67" s="84" t="str">
        <f>IF(OR(ISBLANK('MH01'!W320),ISERROR('MH01'!W320)),"",'MH01'!W320)</f>
        <v/>
      </c>
      <c r="U67" s="84" t="str">
        <f>IF(OR(ISBLANK('MH01'!X320),ISERROR('MH01'!X320)),"",'MH01'!X320)</f>
        <v/>
      </c>
      <c r="V67" s="84" t="str">
        <f>IF(OR(ISBLANK('MH01'!Y320),ISERROR('MH01'!Y320)),"",'MH01'!Y320)</f>
        <v/>
      </c>
      <c r="W67" s="84" t="str">
        <f>IF(OR(ISBLANK('MH01'!Z320),ISERROR('MH01'!Z320)),"",'MH01'!Z320)</f>
        <v/>
      </c>
      <c r="X67" s="84" t="str">
        <f>IF(OR(ISBLANK('MH01'!AA320),ISERROR('MH01'!AA320)),"",'MH01'!AA320)</f>
        <v/>
      </c>
      <c r="Y67" s="84" t="str">
        <f>IF(OR(ISBLANK('MH01'!AB320),ISERROR('MH01'!AB320)),"",'MH01'!AB320)</f>
        <v/>
      </c>
      <c r="Z67" s="84" t="str">
        <f>IF(OR(ISBLANK('MH01'!AC320),ISERROR('MH01'!AC320)),"",'MH01'!AC320)</f>
        <v/>
      </c>
      <c r="AA67" s="84" t="str">
        <f>IF(OR(ISBLANK('MH01'!AD320),ISERROR('MH01'!AD320)),"",'MH01'!AD320)</f>
        <v/>
      </c>
      <c r="AB67" s="84" t="str">
        <f>IF(OR(ISBLANK('MH01'!AE320),ISERROR('MH01'!AE320)),"",'MH01'!AE320)</f>
        <v/>
      </c>
      <c r="AC67" s="84" t="str">
        <f>IF(OR(ISBLANK('MH01'!AF320),ISERROR('MH01'!AF320)),"",'MH01'!AF320)</f>
        <v/>
      </c>
      <c r="AD67" s="84" t="str">
        <f>IF(OR(ISBLANK('MH01'!AG317),ISERROR('MH01'!AG317)),"",'MH01'!AG317)</f>
        <v/>
      </c>
      <c r="AE67" s="84" t="str">
        <f>IF(OR(ISBLANK('MH01'!AH317),ISERROR('MH01'!AH317)),"",'MH01'!AH317)</f>
        <v/>
      </c>
      <c r="AL67" s="84"/>
    </row>
    <row r="68" spans="1:38" x14ac:dyDescent="0.2">
      <c r="A68" t="str">
        <f>IF(OR(ISBLANK('MH01'!A321),ISERROR('MH01'!A321)),"",'MH01'!A321)</f>
        <v/>
      </c>
      <c r="B68" s="86">
        <f>IF(OR(ISBLANK('MH01'!B71),ISERROR('MH01'!B71)),"",'MH01'!B71)</f>
        <v>61</v>
      </c>
      <c r="C68" s="191" t="str">
        <f>IF(OR(ISBLANK('MH01'!C321),ISERROR('MH01'!C321)),"",'MH01'!C321)</f>
        <v/>
      </c>
      <c r="D68" s="191" t="str">
        <f>IF(OR(ISBLANK('MH01'!D321),ISERROR('MH01'!D321)),"",'MH01'!D321)</f>
        <v/>
      </c>
      <c r="E68" s="77" t="str">
        <f>IF(OR(ISBLANK('MH01'!H321),ISERROR('MH01'!H321)),"",'MH01'!H321)</f>
        <v/>
      </c>
      <c r="F68" s="215" t="str">
        <f>IF(OR(ISBLANK('MH01'!I321),ISERROR('MH01'!I321)),"",'MH01'!I321)</f>
        <v/>
      </c>
      <c r="G68" s="77" t="str">
        <f>IF(OR(ISBLANK('MH01'!#REF!),ISERROR('MH01'!#REF!)),"",'MH01'!#REF!)</f>
        <v/>
      </c>
      <c r="H68" s="77" t="str">
        <f>IF(OR(ISBLANK('MH01'!#REF!),ISERROR('MH01'!#REF!)),"",'MH01'!#REF!)</f>
        <v/>
      </c>
      <c r="I68" s="77" t="str">
        <f>IF(OR(ISBLANK('MH01'!#REF!),ISERROR('MH01'!#REF!)),"",'MH01'!#REF!)</f>
        <v/>
      </c>
      <c r="J68" s="77" t="str">
        <f>IF(OR(ISBLANK('MH01'!#REF!),ISERROR('MH01'!#REF!)),"",'MH01'!#REF!)</f>
        <v/>
      </c>
      <c r="K68" s="77" t="str">
        <f>IF(OR(ISBLANK('MH01'!#REF!),ISERROR('MH01'!#REF!)),"",'MH01'!#REF!)</f>
        <v/>
      </c>
      <c r="L68" s="77" t="str">
        <f>IF(OR(ISBLANK('MH01'!#REF!),ISERROR('MH01'!#REF!)),"",'MH01'!#REF!)</f>
        <v/>
      </c>
      <c r="M68" s="77" t="str">
        <f>IF(OR(ISBLANK('MH01'!#REF!),ISERROR('MH01'!#REF!)),"",'MH01'!#REF!)</f>
        <v/>
      </c>
      <c r="N68" s="77" t="str">
        <f>IF(OR(ISBLANK('MH01'!#REF!),ISERROR('MH01'!#REF!)),"",'MH01'!#REF!)</f>
        <v/>
      </c>
      <c r="O68" s="77" t="str">
        <f>IF(OR(ISBLANK('MH01'!#REF!),ISERROR('MH01'!#REF!)),"",'MH01'!#REF!)</f>
        <v/>
      </c>
      <c r="P68" s="77" t="str">
        <f>IF(OR(ISBLANK('MH01'!#REF!),ISERROR('MH01'!#REF!)),"",'MH01'!#REF!)</f>
        <v/>
      </c>
      <c r="T68" s="77" t="str">
        <f>IF(OR(ISBLANK('MH01'!W321),ISERROR('MH01'!W321)),"",'MH01'!W321)</f>
        <v/>
      </c>
      <c r="U68" s="77" t="str">
        <f>IF(OR(ISBLANK('MH01'!X321),ISERROR('MH01'!X321)),"",'MH01'!X321)</f>
        <v/>
      </c>
      <c r="V68" s="77" t="str">
        <f>IF(OR(ISBLANK('MH01'!Y321),ISERROR('MH01'!Y321)),"",'MH01'!Y321)</f>
        <v/>
      </c>
      <c r="W68" s="77" t="str">
        <f>IF(OR(ISBLANK('MH01'!Z321),ISERROR('MH01'!Z321)),"",'MH01'!Z321)</f>
        <v/>
      </c>
      <c r="X68" s="77" t="str">
        <f>IF(OR(ISBLANK('MH01'!AA321),ISERROR('MH01'!AA321)),"",'MH01'!AA321)</f>
        <v/>
      </c>
      <c r="Y68" s="77" t="str">
        <f>IF(OR(ISBLANK('MH01'!AB321),ISERROR('MH01'!AB321)),"",'MH01'!AB321)</f>
        <v/>
      </c>
      <c r="Z68" s="77" t="str">
        <f>IF(OR(ISBLANK('MH01'!AC321),ISERROR('MH01'!AC321)),"",'MH01'!AC321)</f>
        <v/>
      </c>
      <c r="AA68" s="77" t="str">
        <f>IF(OR(ISBLANK('MH01'!AD321),ISERROR('MH01'!AD321)),"",'MH01'!AD321)</f>
        <v/>
      </c>
      <c r="AB68" s="77" t="str">
        <f>IF(OR(ISBLANK('MH01'!AE321),ISERROR('MH01'!AE321)),"",'MH01'!AE321)</f>
        <v/>
      </c>
      <c r="AC68" s="77" t="str">
        <f>IF(OR(ISBLANK('MH01'!AF321),ISERROR('MH01'!AF321)),"",'MH01'!AF321)</f>
        <v/>
      </c>
      <c r="AD68" s="77" t="str">
        <f>IF(OR(ISBLANK('MH01'!AG318),ISERROR('MH01'!AG318)),"",'MH01'!AG318)</f>
        <v/>
      </c>
      <c r="AE68" s="77" t="str">
        <f>IF(OR(ISBLANK('MH01'!AH318),ISERROR('MH01'!AH318)),"",'MH01'!AH318)</f>
        <v/>
      </c>
    </row>
    <row r="69" spans="1:38" x14ac:dyDescent="0.2">
      <c r="A69" t="str">
        <f>IF(OR(ISBLANK('MH01'!A322),ISERROR('MH01'!A322)),"",'MH01'!A322)</f>
        <v/>
      </c>
      <c r="B69" s="86">
        <f>IF(OR(ISBLANK('MH01'!B72),ISERROR('MH01'!B72)),"",'MH01'!B72)</f>
        <v>62</v>
      </c>
      <c r="C69" s="191" t="str">
        <f>IF(OR(ISBLANK('MH01'!C322),ISERROR('MH01'!C322)),"",'MH01'!C322)</f>
        <v/>
      </c>
      <c r="D69" s="191" t="str">
        <f>IF(OR(ISBLANK('MH01'!D322),ISERROR('MH01'!D322)),"",'MH01'!D322)</f>
        <v/>
      </c>
      <c r="E69" s="77" t="str">
        <f>IF(OR(ISBLANK('MH01'!H322),ISERROR('MH01'!H322)),"",'MH01'!H322)</f>
        <v/>
      </c>
      <c r="F69" s="215" t="str">
        <f>IF(OR(ISBLANK('MH01'!I322),ISERROR('MH01'!I322)),"",'MH01'!I322)</f>
        <v/>
      </c>
      <c r="G69" s="77" t="str">
        <f>IF(OR(ISBLANK('MH01'!#REF!),ISERROR('MH01'!#REF!)),"",'MH01'!#REF!)</f>
        <v/>
      </c>
      <c r="H69" s="77" t="str">
        <f>IF(OR(ISBLANK('MH01'!#REF!),ISERROR('MH01'!#REF!)),"",'MH01'!#REF!)</f>
        <v/>
      </c>
      <c r="I69" s="77" t="str">
        <f>IF(OR(ISBLANK('MH01'!#REF!),ISERROR('MH01'!#REF!)),"",'MH01'!#REF!)</f>
        <v/>
      </c>
      <c r="J69" s="77" t="str">
        <f>IF(OR(ISBLANK('MH01'!#REF!),ISERROR('MH01'!#REF!)),"",'MH01'!#REF!)</f>
        <v/>
      </c>
      <c r="K69" s="77" t="str">
        <f>IF(OR(ISBLANK('MH01'!#REF!),ISERROR('MH01'!#REF!)),"",'MH01'!#REF!)</f>
        <v/>
      </c>
      <c r="L69" s="77" t="str">
        <f>IF(OR(ISBLANK('MH01'!#REF!),ISERROR('MH01'!#REF!)),"",'MH01'!#REF!)</f>
        <v/>
      </c>
      <c r="M69" s="77" t="str">
        <f>IF(OR(ISBLANK('MH01'!#REF!),ISERROR('MH01'!#REF!)),"",'MH01'!#REF!)</f>
        <v/>
      </c>
      <c r="N69" s="77" t="str">
        <f>IF(OR(ISBLANK('MH01'!#REF!),ISERROR('MH01'!#REF!)),"",'MH01'!#REF!)</f>
        <v/>
      </c>
      <c r="O69" s="77" t="str">
        <f>IF(OR(ISBLANK('MH01'!#REF!),ISERROR('MH01'!#REF!)),"",'MH01'!#REF!)</f>
        <v/>
      </c>
      <c r="P69" s="77" t="str">
        <f>IF(OR(ISBLANK('MH01'!#REF!),ISERROR('MH01'!#REF!)),"",'MH01'!#REF!)</f>
        <v/>
      </c>
      <c r="T69" s="77" t="str">
        <f>IF(OR(ISBLANK('MH01'!W322),ISERROR('MH01'!W322)),"",'MH01'!W322)</f>
        <v/>
      </c>
      <c r="U69" s="77" t="str">
        <f>IF(OR(ISBLANK('MH01'!X322),ISERROR('MH01'!X322)),"",'MH01'!X322)</f>
        <v/>
      </c>
      <c r="V69" s="77" t="str">
        <f>IF(OR(ISBLANK('MH01'!Y322),ISERROR('MH01'!Y322)),"",'MH01'!Y322)</f>
        <v/>
      </c>
      <c r="W69" s="77" t="str">
        <f>IF(OR(ISBLANK('MH01'!Z322),ISERROR('MH01'!Z322)),"",'MH01'!Z322)</f>
        <v/>
      </c>
      <c r="X69" s="77" t="str">
        <f>IF(OR(ISBLANK('MH01'!AA322),ISERROR('MH01'!AA322)),"",'MH01'!AA322)</f>
        <v/>
      </c>
      <c r="Y69" s="77" t="str">
        <f>IF(OR(ISBLANK('MH01'!AB322),ISERROR('MH01'!AB322)),"",'MH01'!AB322)</f>
        <v/>
      </c>
      <c r="Z69" s="77" t="str">
        <f>IF(OR(ISBLANK('MH01'!AC322),ISERROR('MH01'!AC322)),"",'MH01'!AC322)</f>
        <v/>
      </c>
      <c r="AA69" s="77" t="str">
        <f>IF(OR(ISBLANK('MH01'!AD322),ISERROR('MH01'!AD322)),"",'MH01'!AD322)</f>
        <v/>
      </c>
      <c r="AB69" s="77" t="str">
        <f>IF(OR(ISBLANK('MH01'!AE322),ISERROR('MH01'!AE322)),"",'MH01'!AE322)</f>
        <v/>
      </c>
      <c r="AC69" s="77" t="str">
        <f>IF(OR(ISBLANK('MH01'!AF322),ISERROR('MH01'!AF322)),"",'MH01'!AF322)</f>
        <v/>
      </c>
      <c r="AD69" s="77" t="str">
        <f>IF(OR(ISBLANK('MH01'!AG319),ISERROR('MH01'!AG319)),"",'MH01'!AG319)</f>
        <v/>
      </c>
      <c r="AE69" s="77" t="str">
        <f>IF(OR(ISBLANK('MH01'!AH319),ISERROR('MH01'!AH319)),"",'MH01'!AH319)</f>
        <v/>
      </c>
    </row>
    <row r="70" spans="1:38" x14ac:dyDescent="0.2">
      <c r="A70" t="str">
        <f>IF(OR(ISBLANK('MH01'!A323),ISERROR('MH01'!A323)),"",'MH01'!A323)</f>
        <v/>
      </c>
      <c r="B70" s="86">
        <f>IF(OR(ISBLANK('MH01'!B73),ISERROR('MH01'!B73)),"",'MH01'!B73)</f>
        <v>63</v>
      </c>
      <c r="C70" s="191" t="str">
        <f>IF(OR(ISBLANK('MH01'!C323),ISERROR('MH01'!C323)),"",'MH01'!C323)</f>
        <v/>
      </c>
      <c r="D70" s="191" t="str">
        <f>IF(OR(ISBLANK('MH01'!D323),ISERROR('MH01'!D323)),"",'MH01'!D323)</f>
        <v/>
      </c>
      <c r="E70" s="77" t="str">
        <f>IF(OR(ISBLANK('MH01'!H323),ISERROR('MH01'!H323)),"",'MH01'!H323)</f>
        <v/>
      </c>
      <c r="F70" s="215" t="str">
        <f>IF(OR(ISBLANK('MH01'!I323),ISERROR('MH01'!I323)),"",'MH01'!I323)</f>
        <v/>
      </c>
      <c r="G70" s="77" t="str">
        <f>IF(OR(ISBLANK('MH01'!#REF!),ISERROR('MH01'!#REF!)),"",'MH01'!#REF!)</f>
        <v/>
      </c>
      <c r="H70" s="77" t="str">
        <f>IF(OR(ISBLANK('MH01'!#REF!),ISERROR('MH01'!#REF!)),"",'MH01'!#REF!)</f>
        <v/>
      </c>
      <c r="I70" s="77" t="str">
        <f>IF(OR(ISBLANK('MH01'!#REF!),ISERROR('MH01'!#REF!)),"",'MH01'!#REF!)</f>
        <v/>
      </c>
      <c r="J70" s="77" t="str">
        <f>IF(OR(ISBLANK('MH01'!#REF!),ISERROR('MH01'!#REF!)),"",'MH01'!#REF!)</f>
        <v/>
      </c>
      <c r="K70" s="77" t="str">
        <f>IF(OR(ISBLANK('MH01'!#REF!),ISERROR('MH01'!#REF!)),"",'MH01'!#REF!)</f>
        <v/>
      </c>
      <c r="L70" s="77" t="str">
        <f>IF(OR(ISBLANK('MH01'!#REF!),ISERROR('MH01'!#REF!)),"",'MH01'!#REF!)</f>
        <v/>
      </c>
      <c r="M70" s="77" t="str">
        <f>IF(OR(ISBLANK('MH01'!#REF!),ISERROR('MH01'!#REF!)),"",'MH01'!#REF!)</f>
        <v/>
      </c>
      <c r="N70" s="77" t="str">
        <f>IF(OR(ISBLANK('MH01'!#REF!),ISERROR('MH01'!#REF!)),"",'MH01'!#REF!)</f>
        <v/>
      </c>
      <c r="O70" s="77" t="str">
        <f>IF(OR(ISBLANK('MH01'!#REF!),ISERROR('MH01'!#REF!)),"",'MH01'!#REF!)</f>
        <v/>
      </c>
      <c r="P70" s="77" t="str">
        <f>IF(OR(ISBLANK('MH01'!#REF!),ISERROR('MH01'!#REF!)),"",'MH01'!#REF!)</f>
        <v/>
      </c>
      <c r="T70" s="77" t="str">
        <f>IF(OR(ISBLANK('MH01'!W323),ISERROR('MH01'!W323)),"",'MH01'!W323)</f>
        <v/>
      </c>
      <c r="U70" s="77" t="str">
        <f>IF(OR(ISBLANK('MH01'!X323),ISERROR('MH01'!X323)),"",'MH01'!X323)</f>
        <v/>
      </c>
      <c r="V70" s="77" t="str">
        <f>IF(OR(ISBLANK('MH01'!Y323),ISERROR('MH01'!Y323)),"",'MH01'!Y323)</f>
        <v/>
      </c>
      <c r="W70" s="77" t="str">
        <f>IF(OR(ISBLANK('MH01'!Z323),ISERROR('MH01'!Z323)),"",'MH01'!Z323)</f>
        <v/>
      </c>
      <c r="X70" s="77" t="str">
        <f>IF(OR(ISBLANK('MH01'!AA323),ISERROR('MH01'!AA323)),"",'MH01'!AA323)</f>
        <v/>
      </c>
      <c r="Y70" s="77" t="str">
        <f>IF(OR(ISBLANK('MH01'!AB323),ISERROR('MH01'!AB323)),"",'MH01'!AB323)</f>
        <v/>
      </c>
      <c r="Z70" s="77" t="str">
        <f>IF(OR(ISBLANK('MH01'!AC323),ISERROR('MH01'!AC323)),"",'MH01'!AC323)</f>
        <v/>
      </c>
      <c r="AA70" s="77" t="str">
        <f>IF(OR(ISBLANK('MH01'!AD323),ISERROR('MH01'!AD323)),"",'MH01'!AD323)</f>
        <v/>
      </c>
      <c r="AB70" s="77" t="str">
        <f>IF(OR(ISBLANK('MH01'!AE323),ISERROR('MH01'!AE323)),"",'MH01'!AE323)</f>
        <v/>
      </c>
      <c r="AC70" s="77" t="str">
        <f>IF(OR(ISBLANK('MH01'!AF323),ISERROR('MH01'!AF323)),"",'MH01'!AF323)</f>
        <v/>
      </c>
      <c r="AD70" s="77" t="str">
        <f>IF(OR(ISBLANK('MH01'!AG320),ISERROR('MH01'!AG320)),"",'MH01'!AG320)</f>
        <v/>
      </c>
      <c r="AE70" s="77" t="str">
        <f>IF(OR(ISBLANK('MH01'!AH320),ISERROR('MH01'!AH320)),"",'MH01'!AH320)</f>
        <v/>
      </c>
    </row>
    <row r="71" spans="1:38" x14ac:dyDescent="0.2">
      <c r="A71" t="str">
        <f>IF(OR(ISBLANK('MH01'!A324),ISERROR('MH01'!A324)),"",'MH01'!A324)</f>
        <v/>
      </c>
      <c r="B71" s="86">
        <f>IF(OR(ISBLANK('MH01'!B74),ISERROR('MH01'!B74)),"",'MH01'!B74)</f>
        <v>64</v>
      </c>
      <c r="C71" s="191" t="str">
        <f>IF(OR(ISBLANK('MH01'!C324),ISERROR('MH01'!C324)),"",'MH01'!C324)</f>
        <v/>
      </c>
      <c r="D71" s="191" t="str">
        <f>IF(OR(ISBLANK('MH01'!D324),ISERROR('MH01'!D324)),"",'MH01'!D324)</f>
        <v/>
      </c>
      <c r="E71" s="77" t="str">
        <f>IF(OR(ISBLANK('MH01'!H324),ISERROR('MH01'!H324)),"",'MH01'!H324)</f>
        <v/>
      </c>
      <c r="F71" s="215" t="str">
        <f>IF(OR(ISBLANK('MH01'!I324),ISERROR('MH01'!I324)),"",'MH01'!I324)</f>
        <v/>
      </c>
      <c r="G71" s="77" t="str">
        <f>IF(OR(ISBLANK('MH01'!#REF!),ISERROR('MH01'!#REF!)),"",'MH01'!#REF!)</f>
        <v/>
      </c>
      <c r="H71" s="77" t="str">
        <f>IF(OR(ISBLANK('MH01'!#REF!),ISERROR('MH01'!#REF!)),"",'MH01'!#REF!)</f>
        <v/>
      </c>
      <c r="I71" s="77" t="str">
        <f>IF(OR(ISBLANK('MH01'!#REF!),ISERROR('MH01'!#REF!)),"",'MH01'!#REF!)</f>
        <v/>
      </c>
      <c r="J71" s="77" t="str">
        <f>IF(OR(ISBLANK('MH01'!#REF!),ISERROR('MH01'!#REF!)),"",'MH01'!#REF!)</f>
        <v/>
      </c>
      <c r="K71" s="77" t="str">
        <f>IF(OR(ISBLANK('MH01'!#REF!),ISERROR('MH01'!#REF!)),"",'MH01'!#REF!)</f>
        <v/>
      </c>
      <c r="L71" s="77" t="str">
        <f>IF(OR(ISBLANK('MH01'!#REF!),ISERROR('MH01'!#REF!)),"",'MH01'!#REF!)</f>
        <v/>
      </c>
      <c r="M71" s="77" t="str">
        <f>IF(OR(ISBLANK('MH01'!#REF!),ISERROR('MH01'!#REF!)),"",'MH01'!#REF!)</f>
        <v/>
      </c>
      <c r="N71" s="77" t="str">
        <f>IF(OR(ISBLANK('MH01'!#REF!),ISERROR('MH01'!#REF!)),"",'MH01'!#REF!)</f>
        <v/>
      </c>
      <c r="O71" s="77" t="str">
        <f>IF(OR(ISBLANK('MH01'!#REF!),ISERROR('MH01'!#REF!)),"",'MH01'!#REF!)</f>
        <v/>
      </c>
      <c r="P71" s="77" t="str">
        <f>IF(OR(ISBLANK('MH01'!#REF!),ISERROR('MH01'!#REF!)),"",'MH01'!#REF!)</f>
        <v/>
      </c>
      <c r="T71" s="77" t="str">
        <f>IF(OR(ISBLANK('MH01'!W324),ISERROR('MH01'!W324)),"",'MH01'!W324)</f>
        <v/>
      </c>
      <c r="U71" s="77" t="str">
        <f>IF(OR(ISBLANK('MH01'!X324),ISERROR('MH01'!X324)),"",'MH01'!X324)</f>
        <v/>
      </c>
      <c r="V71" s="77" t="str">
        <f>IF(OR(ISBLANK('MH01'!Y324),ISERROR('MH01'!Y324)),"",'MH01'!Y324)</f>
        <v/>
      </c>
      <c r="W71" s="77" t="str">
        <f>IF(OR(ISBLANK('MH01'!Z324),ISERROR('MH01'!Z324)),"",'MH01'!Z324)</f>
        <v/>
      </c>
      <c r="X71" s="77" t="str">
        <f>IF(OR(ISBLANK('MH01'!AA324),ISERROR('MH01'!AA324)),"",'MH01'!AA324)</f>
        <v/>
      </c>
      <c r="Y71" s="77" t="str">
        <f>IF(OR(ISBLANK('MH01'!AB324),ISERROR('MH01'!AB324)),"",'MH01'!AB324)</f>
        <v/>
      </c>
      <c r="Z71" s="77" t="str">
        <f>IF(OR(ISBLANK('MH01'!AC324),ISERROR('MH01'!AC324)),"",'MH01'!AC324)</f>
        <v/>
      </c>
      <c r="AA71" s="77" t="str">
        <f>IF(OR(ISBLANK('MH01'!AD324),ISERROR('MH01'!AD324)),"",'MH01'!AD324)</f>
        <v/>
      </c>
      <c r="AB71" s="77" t="str">
        <f>IF(OR(ISBLANK('MH01'!AE324),ISERROR('MH01'!AE324)),"",'MH01'!AE324)</f>
        <v/>
      </c>
      <c r="AC71" s="77" t="str">
        <f>IF(OR(ISBLANK('MH01'!AF324),ISERROR('MH01'!AF324)),"",'MH01'!AF324)</f>
        <v/>
      </c>
      <c r="AD71" s="77" t="str">
        <f>IF(OR(ISBLANK('MH01'!AG321),ISERROR('MH01'!AG321)),"",'MH01'!AG321)</f>
        <v/>
      </c>
      <c r="AE71" s="77" t="str">
        <f>IF(OR(ISBLANK('MH01'!AH321),ISERROR('MH01'!AH321)),"",'MH01'!AH321)</f>
        <v/>
      </c>
    </row>
    <row r="72" spans="1:38" x14ac:dyDescent="0.2">
      <c r="A72" t="str">
        <f>IF(OR(ISBLANK('MH01'!A325),ISERROR('MH01'!A325)),"",'MH01'!A325)</f>
        <v/>
      </c>
      <c r="B72" s="86">
        <f>IF(OR(ISBLANK('MH01'!B75),ISERROR('MH01'!B75)),"",'MH01'!B75)</f>
        <v>65</v>
      </c>
      <c r="C72" s="191" t="str">
        <f>IF(OR(ISBLANK('MH01'!C325),ISERROR('MH01'!C325)),"",'MH01'!C325)</f>
        <v/>
      </c>
      <c r="D72" s="191" t="str">
        <f>IF(OR(ISBLANK('MH01'!D325),ISERROR('MH01'!D325)),"",'MH01'!D325)</f>
        <v/>
      </c>
      <c r="E72" s="77" t="str">
        <f>IF(OR(ISBLANK('MH01'!H325),ISERROR('MH01'!H325)),"",'MH01'!H325)</f>
        <v/>
      </c>
      <c r="F72" s="215" t="str">
        <f>IF(OR(ISBLANK('MH01'!I325),ISERROR('MH01'!I325)),"",'MH01'!I325)</f>
        <v/>
      </c>
      <c r="G72" s="77" t="str">
        <f>IF(OR(ISBLANK('MH01'!J325),ISERROR('MH01'!J325)),"",'MH01'!J325)</f>
        <v/>
      </c>
      <c r="H72" s="77" t="str">
        <f>IF(OR(ISBLANK('MH01'!K325),ISERROR('MH01'!K325)),"",'MH01'!K325)</f>
        <v/>
      </c>
      <c r="I72" s="77" t="str">
        <f>IF(OR(ISBLANK('MH01'!L325),ISERROR('MH01'!L325)),"",'MH01'!L325)</f>
        <v/>
      </c>
      <c r="J72" s="77" t="str">
        <f>IF(OR(ISBLANK('MH01'!M325),ISERROR('MH01'!M325)),"",'MH01'!M325)</f>
        <v/>
      </c>
      <c r="K72" s="77" t="str">
        <f>IF(OR(ISBLANK('MH01'!N325),ISERROR('MH01'!N325)),"",'MH01'!N325)</f>
        <v/>
      </c>
      <c r="L72" s="77" t="str">
        <f>IF(OR(ISBLANK('MH01'!O325),ISERROR('MH01'!O325)),"",'MH01'!O325)</f>
        <v/>
      </c>
      <c r="M72" s="77" t="str">
        <f>IF(OR(ISBLANK('MH01'!P325),ISERROR('MH01'!P325)),"",'MH01'!P325)</f>
        <v/>
      </c>
      <c r="N72" s="77" t="str">
        <f>IF(OR(ISBLANK('MH01'!Q325),ISERROR('MH01'!Q325)),"",'MH01'!Q325)</f>
        <v/>
      </c>
      <c r="O72" s="77" t="str">
        <f>IF(OR(ISBLANK('MH01'!R325),ISERROR('MH01'!R325)),"",'MH01'!R325)</f>
        <v/>
      </c>
      <c r="P72" s="77" t="str">
        <f>IF(OR(ISBLANK('MH01'!S325),ISERROR('MH01'!S325)),"",'MH01'!S325)</f>
        <v/>
      </c>
      <c r="T72" s="77" t="str">
        <f>IF(OR(ISBLANK('MH01'!W325),ISERROR('MH01'!W325)),"",'MH01'!W325)</f>
        <v/>
      </c>
      <c r="U72" s="77" t="str">
        <f>IF(OR(ISBLANK('MH01'!X325),ISERROR('MH01'!X325)),"",'MH01'!X325)</f>
        <v/>
      </c>
      <c r="V72" s="77" t="str">
        <f>IF(OR(ISBLANK('MH01'!Y325),ISERROR('MH01'!Y325)),"",'MH01'!Y325)</f>
        <v/>
      </c>
      <c r="W72" s="77" t="str">
        <f>IF(OR(ISBLANK('MH01'!Z325),ISERROR('MH01'!Z325)),"",'MH01'!Z325)</f>
        <v/>
      </c>
      <c r="X72" s="77" t="str">
        <f>IF(OR(ISBLANK('MH01'!AA325),ISERROR('MH01'!AA325)),"",'MH01'!AA325)</f>
        <v/>
      </c>
      <c r="Y72" s="77" t="str">
        <f>IF(OR(ISBLANK('MH01'!AB325),ISERROR('MH01'!AB325)),"",'MH01'!AB325)</f>
        <v/>
      </c>
      <c r="Z72" s="77" t="str">
        <f>IF(OR(ISBLANK('MH01'!AC325),ISERROR('MH01'!AC325)),"",'MH01'!AC325)</f>
        <v/>
      </c>
      <c r="AA72" s="77" t="str">
        <f>IF(OR(ISBLANK('MH01'!AD325),ISERROR('MH01'!AD325)),"",'MH01'!AD325)</f>
        <v/>
      </c>
      <c r="AB72" s="77" t="str">
        <f>IF(OR(ISBLANK('MH01'!AE325),ISERROR('MH01'!AE325)),"",'MH01'!AE325)</f>
        <v/>
      </c>
      <c r="AC72" s="77" t="str">
        <f>IF(OR(ISBLANK('MH01'!AF325),ISERROR('MH01'!AF325)),"",'MH01'!AF325)</f>
        <v/>
      </c>
      <c r="AD72" s="77" t="str">
        <f>IF(OR(ISBLANK('MH01'!AG322),ISERROR('MH01'!AG322)),"",'MH01'!AG322)</f>
        <v/>
      </c>
      <c r="AE72" s="77" t="str">
        <f>IF(OR(ISBLANK('MH01'!AH322),ISERROR('MH01'!AH322)),"",'MH01'!AH322)</f>
        <v/>
      </c>
    </row>
    <row r="73" spans="1:38" x14ac:dyDescent="0.2">
      <c r="A73" t="str">
        <f>IF(OR(ISBLANK('MH01'!A326),ISERROR('MH01'!A326)),"",'MH01'!A326)</f>
        <v/>
      </c>
      <c r="B73" s="86">
        <f>IF(OR(ISBLANK('MH01'!B76),ISERROR('MH01'!B76)),"",'MH01'!B76)</f>
        <v>66</v>
      </c>
      <c r="C73" s="191" t="str">
        <f>IF(OR(ISBLANK('MH01'!C326),ISERROR('MH01'!C326)),"",'MH01'!C326)</f>
        <v/>
      </c>
      <c r="D73" s="191" t="str">
        <f>IF(OR(ISBLANK('MH01'!D326),ISERROR('MH01'!D326)),"",'MH01'!D326)</f>
        <v/>
      </c>
      <c r="E73" s="77" t="str">
        <f>IF(OR(ISBLANK('MH01'!H326),ISERROR('MH01'!H326)),"",'MH01'!H326)</f>
        <v/>
      </c>
      <c r="F73" s="215" t="str">
        <f>IF(OR(ISBLANK('MH01'!I326),ISERROR('MH01'!I326)),"",'MH01'!I326)</f>
        <v/>
      </c>
      <c r="G73" s="77" t="str">
        <f>IF(OR(ISBLANK('MH01'!J326),ISERROR('MH01'!J326)),"",'MH01'!J326)</f>
        <v/>
      </c>
      <c r="H73" s="77" t="str">
        <f>IF(OR(ISBLANK('MH01'!K326),ISERROR('MH01'!K326)),"",'MH01'!K326)</f>
        <v/>
      </c>
      <c r="I73" s="77" t="str">
        <f>IF(OR(ISBLANK('MH01'!L326),ISERROR('MH01'!L326)),"",'MH01'!L326)</f>
        <v/>
      </c>
      <c r="J73" s="77" t="str">
        <f>IF(OR(ISBLANK('MH01'!M326),ISERROR('MH01'!M326)),"",'MH01'!M326)</f>
        <v/>
      </c>
      <c r="K73" s="77" t="str">
        <f>IF(OR(ISBLANK('MH01'!N326),ISERROR('MH01'!N326)),"",'MH01'!N326)</f>
        <v/>
      </c>
      <c r="L73" s="77" t="str">
        <f>IF(OR(ISBLANK('MH01'!O326),ISERROR('MH01'!O326)),"",'MH01'!O326)</f>
        <v/>
      </c>
      <c r="M73" s="77" t="str">
        <f>IF(OR(ISBLANK('MH01'!P326),ISERROR('MH01'!P326)),"",'MH01'!P326)</f>
        <v/>
      </c>
      <c r="N73" s="77" t="str">
        <f>IF(OR(ISBLANK('MH01'!Q326),ISERROR('MH01'!Q326)),"",'MH01'!Q326)</f>
        <v/>
      </c>
      <c r="O73" s="77" t="str">
        <f>IF(OR(ISBLANK('MH01'!R326),ISERROR('MH01'!R326)),"",'MH01'!R326)</f>
        <v/>
      </c>
      <c r="P73" s="77" t="str">
        <f>IF(OR(ISBLANK('MH01'!S326),ISERROR('MH01'!S326)),"",'MH01'!S326)</f>
        <v/>
      </c>
      <c r="T73" s="77" t="str">
        <f>IF(OR(ISBLANK('MH01'!W326),ISERROR('MH01'!W326)),"",'MH01'!W326)</f>
        <v/>
      </c>
      <c r="U73" s="77" t="str">
        <f>IF(OR(ISBLANK('MH01'!X326),ISERROR('MH01'!X326)),"",'MH01'!X326)</f>
        <v/>
      </c>
      <c r="V73" s="77" t="str">
        <f>IF(OR(ISBLANK('MH01'!Y326),ISERROR('MH01'!Y326)),"",'MH01'!Y326)</f>
        <v/>
      </c>
      <c r="W73" s="77" t="str">
        <f>IF(OR(ISBLANK('MH01'!Z326),ISERROR('MH01'!Z326)),"",'MH01'!Z326)</f>
        <v/>
      </c>
      <c r="X73" s="77" t="str">
        <f>IF(OR(ISBLANK('MH01'!AA326),ISERROR('MH01'!AA326)),"",'MH01'!AA326)</f>
        <v/>
      </c>
      <c r="Y73" s="77" t="str">
        <f>IF(OR(ISBLANK('MH01'!AB326),ISERROR('MH01'!AB326)),"",'MH01'!AB326)</f>
        <v/>
      </c>
      <c r="Z73" s="77" t="str">
        <f>IF(OR(ISBLANK('MH01'!AC326),ISERROR('MH01'!AC326)),"",'MH01'!AC326)</f>
        <v/>
      </c>
      <c r="AA73" s="77" t="str">
        <f>IF(OR(ISBLANK('MH01'!AD326),ISERROR('MH01'!AD326)),"",'MH01'!AD326)</f>
        <v/>
      </c>
      <c r="AB73" s="77" t="str">
        <f>IF(OR(ISBLANK('MH01'!AE326),ISERROR('MH01'!AE326)),"",'MH01'!AE326)</f>
        <v/>
      </c>
      <c r="AC73" s="77" t="str">
        <f>IF(OR(ISBLANK('MH01'!AF326),ISERROR('MH01'!AF326)),"",'MH01'!AF326)</f>
        <v/>
      </c>
      <c r="AD73" s="77" t="str">
        <f>IF(OR(ISBLANK('MH01'!AG323),ISERROR('MH01'!AG323)),"",'MH01'!AG323)</f>
        <v/>
      </c>
      <c r="AE73" s="77" t="str">
        <f>IF(OR(ISBLANK('MH01'!AH323),ISERROR('MH01'!AH323)),"",'MH01'!AH323)</f>
        <v/>
      </c>
    </row>
    <row r="74" spans="1:38" x14ac:dyDescent="0.2">
      <c r="A74" t="str">
        <f>IF(OR(ISBLANK('MH01'!A327),ISERROR('MH01'!A327)),"",'MH01'!A327)</f>
        <v/>
      </c>
      <c r="B74" s="86">
        <f>IF(OR(ISBLANK('MH01'!B77),ISERROR('MH01'!B77)),"",'MH01'!B77)</f>
        <v>67</v>
      </c>
      <c r="C74" s="191" t="str">
        <f>IF(OR(ISBLANK('MH01'!C327),ISERROR('MH01'!C327)),"",'MH01'!C327)</f>
        <v/>
      </c>
      <c r="D74" s="191" t="str">
        <f>IF(OR(ISBLANK('MH01'!D327),ISERROR('MH01'!D327)),"",'MH01'!D327)</f>
        <v/>
      </c>
      <c r="E74" s="77" t="str">
        <f>IF(OR(ISBLANK('MH01'!H327),ISERROR('MH01'!H327)),"",'MH01'!H327)</f>
        <v/>
      </c>
      <c r="F74" s="215" t="str">
        <f>IF(OR(ISBLANK('MH01'!I327),ISERROR('MH01'!I327)),"",'MH01'!I327)</f>
        <v/>
      </c>
      <c r="G74" s="77" t="str">
        <f>IF(OR(ISBLANK('MH01'!J327),ISERROR('MH01'!J327)),"",'MH01'!J327)</f>
        <v/>
      </c>
      <c r="H74" s="77" t="str">
        <f>IF(OR(ISBLANK('MH01'!K327),ISERROR('MH01'!K327)),"",'MH01'!K327)</f>
        <v/>
      </c>
      <c r="I74" s="77" t="str">
        <f>IF(OR(ISBLANK('MH01'!L327),ISERROR('MH01'!L327)),"",'MH01'!L327)</f>
        <v/>
      </c>
      <c r="J74" s="77" t="str">
        <f>IF(OR(ISBLANK('MH01'!M327),ISERROR('MH01'!M327)),"",'MH01'!M327)</f>
        <v/>
      </c>
      <c r="K74" s="77" t="str">
        <f>IF(OR(ISBLANK('MH01'!N327),ISERROR('MH01'!N327)),"",'MH01'!N327)</f>
        <v/>
      </c>
      <c r="L74" s="77" t="str">
        <f>IF(OR(ISBLANK('MH01'!O327),ISERROR('MH01'!O327)),"",'MH01'!O327)</f>
        <v/>
      </c>
      <c r="M74" s="77" t="str">
        <f>IF(OR(ISBLANK('MH01'!P327),ISERROR('MH01'!P327)),"",'MH01'!P327)</f>
        <v/>
      </c>
      <c r="N74" s="77" t="str">
        <f>IF(OR(ISBLANK('MH01'!Q327),ISERROR('MH01'!Q327)),"",'MH01'!Q327)</f>
        <v/>
      </c>
      <c r="O74" s="77" t="str">
        <f>IF(OR(ISBLANK('MH01'!R327),ISERROR('MH01'!R327)),"",'MH01'!R327)</f>
        <v/>
      </c>
      <c r="P74" s="77" t="str">
        <f>IF(OR(ISBLANK('MH01'!S327),ISERROR('MH01'!S327)),"",'MH01'!S327)</f>
        <v/>
      </c>
      <c r="T74" s="77" t="str">
        <f>IF(OR(ISBLANK('MH01'!W327),ISERROR('MH01'!W327)),"",'MH01'!W327)</f>
        <v/>
      </c>
      <c r="U74" s="77" t="str">
        <f>IF(OR(ISBLANK('MH01'!X327),ISERROR('MH01'!X327)),"",'MH01'!X327)</f>
        <v/>
      </c>
      <c r="V74" s="77" t="str">
        <f>IF(OR(ISBLANK('MH01'!Y327),ISERROR('MH01'!Y327)),"",'MH01'!Y327)</f>
        <v/>
      </c>
      <c r="W74" s="77" t="str">
        <f>IF(OR(ISBLANK('MH01'!Z327),ISERROR('MH01'!Z327)),"",'MH01'!Z327)</f>
        <v/>
      </c>
      <c r="X74" s="77" t="str">
        <f>IF(OR(ISBLANK('MH01'!AA327),ISERROR('MH01'!AA327)),"",'MH01'!AA327)</f>
        <v/>
      </c>
      <c r="Y74" s="77" t="str">
        <f>IF(OR(ISBLANK('MH01'!AB327),ISERROR('MH01'!AB327)),"",'MH01'!AB327)</f>
        <v/>
      </c>
      <c r="Z74" s="77" t="str">
        <f>IF(OR(ISBLANK('MH01'!AC327),ISERROR('MH01'!AC327)),"",'MH01'!AC327)</f>
        <v/>
      </c>
      <c r="AA74" s="77" t="str">
        <f>IF(OR(ISBLANK('MH01'!AD327),ISERROR('MH01'!AD327)),"",'MH01'!AD327)</f>
        <v/>
      </c>
      <c r="AB74" s="77" t="str">
        <f>IF(OR(ISBLANK('MH01'!AE327),ISERROR('MH01'!AE327)),"",'MH01'!AE327)</f>
        <v/>
      </c>
      <c r="AC74" s="77" t="str">
        <f>IF(OR(ISBLANK('MH01'!AF327),ISERROR('MH01'!AF327)),"",'MH01'!AF327)</f>
        <v/>
      </c>
      <c r="AD74" s="77" t="str">
        <f>IF(OR(ISBLANK('MH01'!AG324),ISERROR('MH01'!AG324)),"",'MH01'!AG324)</f>
        <v/>
      </c>
      <c r="AE74" s="77" t="str">
        <f>IF(OR(ISBLANK('MH01'!AH324),ISERROR('MH01'!AH324)),"",'MH01'!AH324)</f>
        <v/>
      </c>
    </row>
    <row r="75" spans="1:38" x14ac:dyDescent="0.2">
      <c r="A75" t="str">
        <f>IF(OR(ISBLANK('MH01'!A328),ISERROR('MH01'!A328)),"",'MH01'!A328)</f>
        <v/>
      </c>
      <c r="B75" s="86">
        <f>IF(OR(ISBLANK('MH01'!B78),ISERROR('MH01'!B78)),"",'MH01'!B78)</f>
        <v>68</v>
      </c>
      <c r="C75" s="191" t="str">
        <f>IF(OR(ISBLANK('MH01'!C328),ISERROR('MH01'!C328)),"",'MH01'!C328)</f>
        <v/>
      </c>
      <c r="D75" s="191" t="str">
        <f>IF(OR(ISBLANK('MH01'!D328),ISERROR('MH01'!D328)),"",'MH01'!D328)</f>
        <v/>
      </c>
      <c r="E75" s="77" t="str">
        <f>IF(OR(ISBLANK('MH01'!H328),ISERROR('MH01'!H328)),"",'MH01'!H328)</f>
        <v/>
      </c>
      <c r="F75" s="215" t="str">
        <f>IF(OR(ISBLANK('MH01'!I328),ISERROR('MH01'!I328)),"",'MH01'!I328)</f>
        <v/>
      </c>
      <c r="G75" s="77" t="str">
        <f>IF(OR(ISBLANK('MH01'!J328),ISERROR('MH01'!J328)),"",'MH01'!J328)</f>
        <v/>
      </c>
      <c r="H75" s="77" t="str">
        <f>IF(OR(ISBLANK('MH01'!K328),ISERROR('MH01'!K328)),"",'MH01'!K328)</f>
        <v/>
      </c>
      <c r="I75" s="77" t="str">
        <f>IF(OR(ISBLANK('MH01'!L328),ISERROR('MH01'!L328)),"",'MH01'!L328)</f>
        <v/>
      </c>
      <c r="J75" s="77" t="str">
        <f>IF(OR(ISBLANK('MH01'!M328),ISERROR('MH01'!M328)),"",'MH01'!M328)</f>
        <v/>
      </c>
      <c r="K75" s="77" t="str">
        <f>IF(OR(ISBLANK('MH01'!N328),ISERROR('MH01'!N328)),"",'MH01'!N328)</f>
        <v/>
      </c>
      <c r="L75" s="77" t="str">
        <f>IF(OR(ISBLANK('MH01'!O328),ISERROR('MH01'!O328)),"",'MH01'!O328)</f>
        <v/>
      </c>
      <c r="M75" s="77" t="str">
        <f>IF(OR(ISBLANK('MH01'!P328),ISERROR('MH01'!P328)),"",'MH01'!P328)</f>
        <v/>
      </c>
      <c r="N75" s="77" t="str">
        <f>IF(OR(ISBLANK('MH01'!Q328),ISERROR('MH01'!Q328)),"",'MH01'!Q328)</f>
        <v/>
      </c>
      <c r="O75" s="77" t="str">
        <f>IF(OR(ISBLANK('MH01'!R328),ISERROR('MH01'!R328)),"",'MH01'!R328)</f>
        <v/>
      </c>
      <c r="P75" s="77" t="str">
        <f>IF(OR(ISBLANK('MH01'!S328),ISERROR('MH01'!S328)),"",'MH01'!S328)</f>
        <v/>
      </c>
      <c r="T75" s="77" t="str">
        <f>IF(OR(ISBLANK('MH01'!W328),ISERROR('MH01'!W328)),"",'MH01'!W328)</f>
        <v/>
      </c>
      <c r="U75" s="77" t="str">
        <f>IF(OR(ISBLANK('MH01'!X328),ISERROR('MH01'!X328)),"",'MH01'!X328)</f>
        <v/>
      </c>
      <c r="V75" s="77" t="str">
        <f>IF(OR(ISBLANK('MH01'!Y328),ISERROR('MH01'!Y328)),"",'MH01'!Y328)</f>
        <v/>
      </c>
      <c r="W75" s="77" t="str">
        <f>IF(OR(ISBLANK('MH01'!Z328),ISERROR('MH01'!Z328)),"",'MH01'!Z328)</f>
        <v/>
      </c>
      <c r="X75" s="77" t="str">
        <f>IF(OR(ISBLANK('MH01'!AA328),ISERROR('MH01'!AA328)),"",'MH01'!AA328)</f>
        <v/>
      </c>
      <c r="Y75" s="77" t="str">
        <f>IF(OR(ISBLANK('MH01'!AB328),ISERROR('MH01'!AB328)),"",'MH01'!AB328)</f>
        <v/>
      </c>
      <c r="Z75" s="77" t="str">
        <f>IF(OR(ISBLANK('MH01'!AC328),ISERROR('MH01'!AC328)),"",'MH01'!AC328)</f>
        <v/>
      </c>
      <c r="AA75" s="77" t="str">
        <f>IF(OR(ISBLANK('MH01'!AD328),ISERROR('MH01'!AD328)),"",'MH01'!AD328)</f>
        <v/>
      </c>
      <c r="AB75" s="77" t="str">
        <f>IF(OR(ISBLANK('MH01'!AE328),ISERROR('MH01'!AE328)),"",'MH01'!AE328)</f>
        <v/>
      </c>
      <c r="AC75" s="77" t="str">
        <f>IF(OR(ISBLANK('MH01'!AF328),ISERROR('MH01'!AF328)),"",'MH01'!AF328)</f>
        <v/>
      </c>
      <c r="AD75" s="77" t="str">
        <f>IF(OR(ISBLANK('MH01'!AG325),ISERROR('MH01'!AG325)),"",'MH01'!AG325)</f>
        <v/>
      </c>
      <c r="AE75" s="77" t="str">
        <f>IF(OR(ISBLANK('MH01'!AH325),ISERROR('MH01'!AH325)),"",'MH01'!AH325)</f>
        <v/>
      </c>
    </row>
    <row r="76" spans="1:38" x14ac:dyDescent="0.2">
      <c r="A76" t="str">
        <f>IF(OR(ISBLANK('MH01'!A329),ISERROR('MH01'!A329)),"",'MH01'!A329)</f>
        <v/>
      </c>
      <c r="B76" s="86">
        <f>IF(OR(ISBLANK('MH01'!B79),ISERROR('MH01'!B79)),"",'MH01'!B79)</f>
        <v>69</v>
      </c>
      <c r="C76" s="191" t="str">
        <f>IF(OR(ISBLANK('MH01'!C329),ISERROR('MH01'!C329)),"",'MH01'!C329)</f>
        <v/>
      </c>
      <c r="D76" s="191" t="str">
        <f>IF(OR(ISBLANK('MH01'!D329),ISERROR('MH01'!D329)),"",'MH01'!D329)</f>
        <v/>
      </c>
      <c r="E76" s="77" t="str">
        <f>IF(OR(ISBLANK('MH01'!H329),ISERROR('MH01'!H329)),"",'MH01'!H329)</f>
        <v/>
      </c>
      <c r="F76" s="215" t="str">
        <f>IF(OR(ISBLANK('MH01'!I329),ISERROR('MH01'!I329)),"",'MH01'!I329)</f>
        <v/>
      </c>
      <c r="G76" s="77" t="str">
        <f>IF(OR(ISBLANK('MH01'!J329),ISERROR('MH01'!J329)),"",'MH01'!J329)</f>
        <v/>
      </c>
      <c r="H76" s="77" t="str">
        <f>IF(OR(ISBLANK('MH01'!K329),ISERROR('MH01'!K329)),"",'MH01'!K329)</f>
        <v/>
      </c>
      <c r="I76" s="77" t="str">
        <f>IF(OR(ISBLANK('MH01'!L329),ISERROR('MH01'!L329)),"",'MH01'!L329)</f>
        <v/>
      </c>
      <c r="J76" s="77" t="str">
        <f>IF(OR(ISBLANK('MH01'!M329),ISERROR('MH01'!M329)),"",'MH01'!M329)</f>
        <v/>
      </c>
      <c r="K76" s="77" t="str">
        <f>IF(OR(ISBLANK('MH01'!N329),ISERROR('MH01'!N329)),"",'MH01'!N329)</f>
        <v/>
      </c>
      <c r="L76" s="77" t="str">
        <f>IF(OR(ISBLANK('MH01'!O329),ISERROR('MH01'!O329)),"",'MH01'!O329)</f>
        <v/>
      </c>
      <c r="M76" s="77" t="str">
        <f>IF(OR(ISBLANK('MH01'!P329),ISERROR('MH01'!P329)),"",'MH01'!P329)</f>
        <v/>
      </c>
      <c r="N76" s="77" t="str">
        <f>IF(OR(ISBLANK('MH01'!Q329),ISERROR('MH01'!Q329)),"",'MH01'!Q329)</f>
        <v/>
      </c>
      <c r="O76" s="77" t="str">
        <f>IF(OR(ISBLANK('MH01'!R329),ISERROR('MH01'!R329)),"",'MH01'!R329)</f>
        <v/>
      </c>
      <c r="P76" s="77" t="str">
        <f>IF(OR(ISBLANK('MH01'!S329),ISERROR('MH01'!S329)),"",'MH01'!S329)</f>
        <v/>
      </c>
      <c r="T76" s="77" t="str">
        <f>IF(OR(ISBLANK('MH01'!W329),ISERROR('MH01'!W329)),"",'MH01'!W329)</f>
        <v/>
      </c>
      <c r="U76" s="77" t="str">
        <f>IF(OR(ISBLANK('MH01'!X329),ISERROR('MH01'!X329)),"",'MH01'!X329)</f>
        <v/>
      </c>
      <c r="V76" s="77" t="str">
        <f>IF(OR(ISBLANK('MH01'!Y329),ISERROR('MH01'!Y329)),"",'MH01'!Y329)</f>
        <v/>
      </c>
      <c r="W76" s="77" t="str">
        <f>IF(OR(ISBLANK('MH01'!Z329),ISERROR('MH01'!Z329)),"",'MH01'!Z329)</f>
        <v/>
      </c>
      <c r="X76" s="77" t="str">
        <f>IF(OR(ISBLANK('MH01'!AA329),ISERROR('MH01'!AA329)),"",'MH01'!AA329)</f>
        <v/>
      </c>
      <c r="Y76" s="77" t="str">
        <f>IF(OR(ISBLANK('MH01'!AB329),ISERROR('MH01'!AB329)),"",'MH01'!AB329)</f>
        <v/>
      </c>
      <c r="Z76" s="77" t="str">
        <f>IF(OR(ISBLANK('MH01'!AC329),ISERROR('MH01'!AC329)),"",'MH01'!AC329)</f>
        <v/>
      </c>
      <c r="AA76" s="77" t="str">
        <f>IF(OR(ISBLANK('MH01'!AD329),ISERROR('MH01'!AD329)),"",'MH01'!AD329)</f>
        <v/>
      </c>
      <c r="AB76" s="77" t="str">
        <f>IF(OR(ISBLANK('MH01'!AE329),ISERROR('MH01'!AE329)),"",'MH01'!AE329)</f>
        <v/>
      </c>
      <c r="AC76" s="77" t="str">
        <f>IF(OR(ISBLANK('MH01'!AF329),ISERROR('MH01'!AF329)),"",'MH01'!AF329)</f>
        <v/>
      </c>
      <c r="AD76" s="77" t="str">
        <f>IF(OR(ISBLANK('MH01'!AG326),ISERROR('MH01'!AG326)),"",'MH01'!AG326)</f>
        <v/>
      </c>
      <c r="AE76" s="77" t="str">
        <f>IF(OR(ISBLANK('MH01'!AH326),ISERROR('MH01'!AH326)),"",'MH01'!AH326)</f>
        <v/>
      </c>
    </row>
    <row r="77" spans="1:38" x14ac:dyDescent="0.2">
      <c r="A77" t="str">
        <f>IF(OR(ISBLANK('MH01'!A330),ISERROR('MH01'!A330)),"",'MH01'!A330)</f>
        <v/>
      </c>
      <c r="B77" s="86">
        <f>IF(OR(ISBLANK('MH01'!B80),ISERROR('MH01'!B80)),"",'MH01'!B80)</f>
        <v>70</v>
      </c>
      <c r="C77" s="191" t="str">
        <f>IF(OR(ISBLANK('MH01'!C330),ISERROR('MH01'!C330)),"",'MH01'!C330)</f>
        <v/>
      </c>
      <c r="D77" s="191" t="str">
        <f>IF(OR(ISBLANK('MH01'!D330),ISERROR('MH01'!D330)),"",'MH01'!D330)</f>
        <v/>
      </c>
      <c r="E77" s="77" t="str">
        <f>IF(OR(ISBLANK('MH01'!H330),ISERROR('MH01'!H330)),"",'MH01'!H330)</f>
        <v/>
      </c>
      <c r="F77" s="215" t="str">
        <f>IF(OR(ISBLANK('MH01'!I330),ISERROR('MH01'!I330)),"",'MH01'!I330)</f>
        <v/>
      </c>
      <c r="G77" s="77" t="str">
        <f>IF(OR(ISBLANK('MH01'!J330),ISERROR('MH01'!J330)),"",'MH01'!J330)</f>
        <v/>
      </c>
      <c r="H77" s="77" t="str">
        <f>IF(OR(ISBLANK('MH01'!K330),ISERROR('MH01'!K330)),"",'MH01'!K330)</f>
        <v/>
      </c>
      <c r="I77" s="77" t="str">
        <f>IF(OR(ISBLANK('MH01'!L330),ISERROR('MH01'!L330)),"",'MH01'!L330)</f>
        <v/>
      </c>
      <c r="J77" s="77" t="str">
        <f>IF(OR(ISBLANK('MH01'!M330),ISERROR('MH01'!M330)),"",'MH01'!M330)</f>
        <v/>
      </c>
      <c r="K77" s="77" t="str">
        <f>IF(OR(ISBLANK('MH01'!N330),ISERROR('MH01'!N330)),"",'MH01'!N330)</f>
        <v/>
      </c>
      <c r="L77" s="77" t="str">
        <f>IF(OR(ISBLANK('MH01'!O330),ISERROR('MH01'!O330)),"",'MH01'!O330)</f>
        <v/>
      </c>
      <c r="M77" s="77" t="str">
        <f>IF(OR(ISBLANK('MH01'!P330),ISERROR('MH01'!P330)),"",'MH01'!P330)</f>
        <v/>
      </c>
      <c r="N77" s="77" t="str">
        <f>IF(OR(ISBLANK('MH01'!Q330),ISERROR('MH01'!Q330)),"",'MH01'!Q330)</f>
        <v/>
      </c>
      <c r="O77" s="77" t="str">
        <f>IF(OR(ISBLANK('MH01'!R330),ISERROR('MH01'!R330)),"",'MH01'!R330)</f>
        <v/>
      </c>
      <c r="P77" s="77" t="str">
        <f>IF(OR(ISBLANK('MH01'!S330),ISERROR('MH01'!S330)),"",'MH01'!S330)</f>
        <v/>
      </c>
      <c r="T77" s="77" t="str">
        <f>IF(OR(ISBLANK('MH01'!W330),ISERROR('MH01'!W330)),"",'MH01'!W330)</f>
        <v/>
      </c>
      <c r="U77" s="77" t="str">
        <f>IF(OR(ISBLANK('MH01'!X330),ISERROR('MH01'!X330)),"",'MH01'!X330)</f>
        <v/>
      </c>
      <c r="V77" s="77" t="str">
        <f>IF(OR(ISBLANK('MH01'!Y330),ISERROR('MH01'!Y330)),"",'MH01'!Y330)</f>
        <v/>
      </c>
      <c r="W77" s="77" t="str">
        <f>IF(OR(ISBLANK('MH01'!Z330),ISERROR('MH01'!Z330)),"",'MH01'!Z330)</f>
        <v/>
      </c>
      <c r="X77" s="77" t="str">
        <f>IF(OR(ISBLANK('MH01'!AA330),ISERROR('MH01'!AA330)),"",'MH01'!AA330)</f>
        <v/>
      </c>
      <c r="Y77" s="77" t="str">
        <f>IF(OR(ISBLANK('MH01'!AB330),ISERROR('MH01'!AB330)),"",'MH01'!AB330)</f>
        <v/>
      </c>
      <c r="Z77" s="77" t="str">
        <f>IF(OR(ISBLANK('MH01'!AC330),ISERROR('MH01'!AC330)),"",'MH01'!AC330)</f>
        <v/>
      </c>
      <c r="AA77" s="77" t="str">
        <f>IF(OR(ISBLANK('MH01'!AD330),ISERROR('MH01'!AD330)),"",'MH01'!AD330)</f>
        <v/>
      </c>
      <c r="AB77" s="77" t="str">
        <f>IF(OR(ISBLANK('MH01'!AE330),ISERROR('MH01'!AE330)),"",'MH01'!AE330)</f>
        <v/>
      </c>
      <c r="AC77" s="77" t="str">
        <f>IF(OR(ISBLANK('MH01'!AF330),ISERROR('MH01'!AF330)),"",'MH01'!AF330)</f>
        <v/>
      </c>
      <c r="AD77" s="77" t="str">
        <f>IF(OR(ISBLANK('MH01'!AG327),ISERROR('MH01'!AG327)),"",'MH01'!AG327)</f>
        <v/>
      </c>
      <c r="AE77" s="77" t="str">
        <f>IF(OR(ISBLANK('MH01'!AH327),ISERROR('MH01'!AH327)),"",'MH01'!AH327)</f>
        <v/>
      </c>
    </row>
    <row r="78" spans="1:38" x14ac:dyDescent="0.2">
      <c r="A78" t="str">
        <f>IF(OR(ISBLANK('MH01'!A331),ISERROR('MH01'!A331)),"",'MH01'!A331)</f>
        <v/>
      </c>
      <c r="B78" s="86">
        <f>IF(OR(ISBLANK('MH01'!B81),ISERROR('MH01'!B81)),"",'MH01'!B81)</f>
        <v>71</v>
      </c>
      <c r="C78" s="191" t="str">
        <f>IF(OR(ISBLANK('MH01'!C331),ISERROR('MH01'!C331)),"",'MH01'!C331)</f>
        <v/>
      </c>
      <c r="D78" s="191" t="str">
        <f>IF(OR(ISBLANK('MH01'!D331),ISERROR('MH01'!D331)),"",'MH01'!D331)</f>
        <v/>
      </c>
      <c r="E78" s="77" t="str">
        <f>IF(OR(ISBLANK('MH01'!H331),ISERROR('MH01'!H331)),"",'MH01'!H331)</f>
        <v/>
      </c>
      <c r="F78" s="215" t="str">
        <f>IF(OR(ISBLANK('MH01'!I331),ISERROR('MH01'!I331)),"",'MH01'!I331)</f>
        <v/>
      </c>
      <c r="G78" s="77" t="str">
        <f>IF(OR(ISBLANK('MH01'!J331),ISERROR('MH01'!J331)),"",'MH01'!J331)</f>
        <v/>
      </c>
      <c r="H78" s="77" t="str">
        <f>IF(OR(ISBLANK('MH01'!K331),ISERROR('MH01'!K331)),"",'MH01'!K331)</f>
        <v/>
      </c>
      <c r="I78" s="77" t="str">
        <f>IF(OR(ISBLANK('MH01'!L331),ISERROR('MH01'!L331)),"",'MH01'!L331)</f>
        <v/>
      </c>
      <c r="J78" s="77" t="str">
        <f>IF(OR(ISBLANK('MH01'!M331),ISERROR('MH01'!M331)),"",'MH01'!M331)</f>
        <v/>
      </c>
      <c r="K78" s="77" t="str">
        <f>IF(OR(ISBLANK('MH01'!N331),ISERROR('MH01'!N331)),"",'MH01'!N331)</f>
        <v/>
      </c>
      <c r="L78" s="77" t="str">
        <f>IF(OR(ISBLANK('MH01'!O331),ISERROR('MH01'!O331)),"",'MH01'!O331)</f>
        <v/>
      </c>
      <c r="M78" s="77" t="str">
        <f>IF(OR(ISBLANK('MH01'!P331),ISERROR('MH01'!P331)),"",'MH01'!P331)</f>
        <v/>
      </c>
      <c r="N78" s="77" t="str">
        <f>IF(OR(ISBLANK('MH01'!Q331),ISERROR('MH01'!Q331)),"",'MH01'!Q331)</f>
        <v/>
      </c>
      <c r="O78" s="77" t="str">
        <f>IF(OR(ISBLANK('MH01'!R331),ISERROR('MH01'!R331)),"",'MH01'!R331)</f>
        <v/>
      </c>
      <c r="P78" s="77" t="str">
        <f>IF(OR(ISBLANK('MH01'!S331),ISERROR('MH01'!S331)),"",'MH01'!S331)</f>
        <v/>
      </c>
      <c r="T78" s="77" t="str">
        <f>IF(OR(ISBLANK('MH01'!W331),ISERROR('MH01'!W331)),"",'MH01'!W331)</f>
        <v/>
      </c>
      <c r="U78" s="77" t="str">
        <f>IF(OR(ISBLANK('MH01'!X331),ISERROR('MH01'!X331)),"",'MH01'!X331)</f>
        <v/>
      </c>
      <c r="V78" s="77" t="str">
        <f>IF(OR(ISBLANK('MH01'!Y331),ISERROR('MH01'!Y331)),"",'MH01'!Y331)</f>
        <v/>
      </c>
      <c r="W78" s="77" t="str">
        <f>IF(OR(ISBLANK('MH01'!Z331),ISERROR('MH01'!Z331)),"",'MH01'!Z331)</f>
        <v/>
      </c>
      <c r="X78" s="77" t="str">
        <f>IF(OR(ISBLANK('MH01'!AA331),ISERROR('MH01'!AA331)),"",'MH01'!AA331)</f>
        <v/>
      </c>
      <c r="Y78" s="77" t="str">
        <f>IF(OR(ISBLANK('MH01'!AB331),ISERROR('MH01'!AB331)),"",'MH01'!AB331)</f>
        <v/>
      </c>
      <c r="Z78" s="77" t="str">
        <f>IF(OR(ISBLANK('MH01'!AC331),ISERROR('MH01'!AC331)),"",'MH01'!AC331)</f>
        <v/>
      </c>
      <c r="AA78" s="77" t="str">
        <f>IF(OR(ISBLANK('MH01'!AD331),ISERROR('MH01'!AD331)),"",'MH01'!AD331)</f>
        <v/>
      </c>
      <c r="AB78" s="77" t="str">
        <f>IF(OR(ISBLANK('MH01'!AE331),ISERROR('MH01'!AE331)),"",'MH01'!AE331)</f>
        <v/>
      </c>
      <c r="AC78" s="77" t="str">
        <f>IF(OR(ISBLANK('MH01'!AF331),ISERROR('MH01'!AF331)),"",'MH01'!AF331)</f>
        <v/>
      </c>
      <c r="AD78" s="77" t="str">
        <f>IF(OR(ISBLANK('MH01'!AG328),ISERROR('MH01'!AG328)),"",'MH01'!AG328)</f>
        <v/>
      </c>
      <c r="AE78" s="77" t="str">
        <f>IF(OR(ISBLANK('MH01'!AH328),ISERROR('MH01'!AH328)),"",'MH01'!AH328)</f>
        <v/>
      </c>
    </row>
    <row r="79" spans="1:38" x14ac:dyDescent="0.2">
      <c r="A79" t="str">
        <f>IF(OR(ISBLANK('MH01'!A332),ISERROR('MH01'!A332)),"",'MH01'!A332)</f>
        <v/>
      </c>
      <c r="B79" s="86">
        <f>IF(OR(ISBLANK('MH01'!B82),ISERROR('MH01'!B82)),"",'MH01'!B82)</f>
        <v>72</v>
      </c>
      <c r="C79" s="191" t="str">
        <f>IF(OR(ISBLANK('MH01'!C332),ISERROR('MH01'!C332)),"",'MH01'!C332)</f>
        <v/>
      </c>
      <c r="D79" s="191" t="str">
        <f>IF(OR(ISBLANK('MH01'!D332),ISERROR('MH01'!D332)),"",'MH01'!D332)</f>
        <v/>
      </c>
      <c r="E79" s="77" t="str">
        <f>IF(OR(ISBLANK('MH01'!H332),ISERROR('MH01'!H332)),"",'MH01'!H332)</f>
        <v/>
      </c>
      <c r="F79" s="215" t="str">
        <f>IF(OR(ISBLANK('MH01'!I332),ISERROR('MH01'!I332)),"",'MH01'!I332)</f>
        <v/>
      </c>
      <c r="G79" s="77" t="str">
        <f>IF(OR(ISBLANK('MH01'!J332),ISERROR('MH01'!J332)),"",'MH01'!J332)</f>
        <v/>
      </c>
      <c r="H79" s="77" t="str">
        <f>IF(OR(ISBLANK('MH01'!K332),ISERROR('MH01'!K332)),"",'MH01'!K332)</f>
        <v/>
      </c>
      <c r="I79" s="77" t="str">
        <f>IF(OR(ISBLANK('MH01'!L332),ISERROR('MH01'!L332)),"",'MH01'!L332)</f>
        <v/>
      </c>
      <c r="J79" s="77" t="str">
        <f>IF(OR(ISBLANK('MH01'!M332),ISERROR('MH01'!M332)),"",'MH01'!M332)</f>
        <v/>
      </c>
      <c r="K79" s="77" t="str">
        <f>IF(OR(ISBLANK('MH01'!N332),ISERROR('MH01'!N332)),"",'MH01'!N332)</f>
        <v/>
      </c>
      <c r="L79" s="77" t="str">
        <f>IF(OR(ISBLANK('MH01'!O332),ISERROR('MH01'!O332)),"",'MH01'!O332)</f>
        <v/>
      </c>
      <c r="M79" s="77" t="str">
        <f>IF(OR(ISBLANK('MH01'!P332),ISERROR('MH01'!P332)),"",'MH01'!P332)</f>
        <v/>
      </c>
      <c r="N79" s="77" t="str">
        <f>IF(OR(ISBLANK('MH01'!Q332),ISERROR('MH01'!Q332)),"",'MH01'!Q332)</f>
        <v/>
      </c>
      <c r="O79" s="77" t="str">
        <f>IF(OR(ISBLANK('MH01'!R332),ISERROR('MH01'!R332)),"",'MH01'!R332)</f>
        <v/>
      </c>
      <c r="P79" s="77" t="str">
        <f>IF(OR(ISBLANK('MH01'!S332),ISERROR('MH01'!S332)),"",'MH01'!S332)</f>
        <v/>
      </c>
      <c r="T79" s="77" t="str">
        <f>IF(OR(ISBLANK('MH01'!W332),ISERROR('MH01'!W332)),"",'MH01'!W332)</f>
        <v/>
      </c>
      <c r="U79" s="77" t="str">
        <f>IF(OR(ISBLANK('MH01'!X332),ISERROR('MH01'!X332)),"",'MH01'!X332)</f>
        <v/>
      </c>
      <c r="V79" s="77" t="str">
        <f>IF(OR(ISBLANK('MH01'!Y332),ISERROR('MH01'!Y332)),"",'MH01'!Y332)</f>
        <v/>
      </c>
      <c r="W79" s="77" t="str">
        <f>IF(OR(ISBLANK('MH01'!Z332),ISERROR('MH01'!Z332)),"",'MH01'!Z332)</f>
        <v/>
      </c>
      <c r="X79" s="77" t="str">
        <f>IF(OR(ISBLANK('MH01'!AA332),ISERROR('MH01'!AA332)),"",'MH01'!AA332)</f>
        <v/>
      </c>
      <c r="Y79" s="77" t="str">
        <f>IF(OR(ISBLANK('MH01'!AB332),ISERROR('MH01'!AB332)),"",'MH01'!AB332)</f>
        <v/>
      </c>
      <c r="Z79" s="77" t="str">
        <f>IF(OR(ISBLANK('MH01'!AC332),ISERROR('MH01'!AC332)),"",'MH01'!AC332)</f>
        <v/>
      </c>
      <c r="AA79" s="77" t="str">
        <f>IF(OR(ISBLANK('MH01'!AD332),ISERROR('MH01'!AD332)),"",'MH01'!AD332)</f>
        <v/>
      </c>
      <c r="AB79" s="77" t="str">
        <f>IF(OR(ISBLANK('MH01'!AE332),ISERROR('MH01'!AE332)),"",'MH01'!AE332)</f>
        <v/>
      </c>
      <c r="AC79" s="77" t="str">
        <f>IF(OR(ISBLANK('MH01'!AF332),ISERROR('MH01'!AF332)),"",'MH01'!AF332)</f>
        <v/>
      </c>
      <c r="AD79" s="77" t="str">
        <f>IF(OR(ISBLANK('MH01'!AG329),ISERROR('MH01'!AG329)),"",'MH01'!AG329)</f>
        <v/>
      </c>
      <c r="AE79" s="77" t="str">
        <f>IF(OR(ISBLANK('MH01'!AH329),ISERROR('MH01'!AH329)),"",'MH01'!AH329)</f>
        <v/>
      </c>
    </row>
    <row r="80" spans="1:38" x14ac:dyDescent="0.2">
      <c r="A80" t="str">
        <f>IF(OR(ISBLANK('MH01'!A333),ISERROR('MH01'!A333)),"",'MH01'!A333)</f>
        <v/>
      </c>
      <c r="B80" s="86">
        <f>IF(OR(ISBLANK('MH01'!B83),ISERROR('MH01'!B83)),"",'MH01'!B83)</f>
        <v>73</v>
      </c>
      <c r="C80" s="191" t="str">
        <f>IF(OR(ISBLANK('MH01'!C333),ISERROR('MH01'!C333)),"",'MH01'!C333)</f>
        <v/>
      </c>
      <c r="D80" s="191" t="str">
        <f>IF(OR(ISBLANK('MH01'!D333),ISERROR('MH01'!D333)),"",'MH01'!D333)</f>
        <v/>
      </c>
      <c r="E80" s="77" t="str">
        <f>IF(OR(ISBLANK('MH01'!H333),ISERROR('MH01'!H333)),"",'MH01'!H333)</f>
        <v/>
      </c>
      <c r="F80" s="215" t="str">
        <f>IF(OR(ISBLANK('MH01'!I333),ISERROR('MH01'!I333)),"",'MH01'!I333)</f>
        <v/>
      </c>
      <c r="G80" s="77" t="str">
        <f>IF(OR(ISBLANK('MH01'!J333),ISERROR('MH01'!J333)),"",'MH01'!J333)</f>
        <v/>
      </c>
      <c r="H80" s="77" t="str">
        <f>IF(OR(ISBLANK('MH01'!K333),ISERROR('MH01'!K333)),"",'MH01'!K333)</f>
        <v/>
      </c>
      <c r="I80" s="77" t="str">
        <f>IF(OR(ISBLANK('MH01'!L333),ISERROR('MH01'!L333)),"",'MH01'!L333)</f>
        <v/>
      </c>
      <c r="J80" s="77" t="str">
        <f>IF(OR(ISBLANK('MH01'!M333),ISERROR('MH01'!M333)),"",'MH01'!M333)</f>
        <v/>
      </c>
      <c r="K80" s="77" t="str">
        <f>IF(OR(ISBLANK('MH01'!N333),ISERROR('MH01'!N333)),"",'MH01'!N333)</f>
        <v/>
      </c>
      <c r="L80" s="77" t="str">
        <f>IF(OR(ISBLANK('MH01'!O333),ISERROR('MH01'!O333)),"",'MH01'!O333)</f>
        <v/>
      </c>
      <c r="M80" s="77" t="str">
        <f>IF(OR(ISBLANK('MH01'!P333),ISERROR('MH01'!P333)),"",'MH01'!P333)</f>
        <v/>
      </c>
      <c r="N80" s="77" t="str">
        <f>IF(OR(ISBLANK('MH01'!Q333),ISERROR('MH01'!Q333)),"",'MH01'!Q333)</f>
        <v/>
      </c>
      <c r="O80" s="77" t="str">
        <f>IF(OR(ISBLANK('MH01'!R333),ISERROR('MH01'!R333)),"",'MH01'!R333)</f>
        <v/>
      </c>
      <c r="P80" s="77" t="str">
        <f>IF(OR(ISBLANK('MH01'!S333),ISERROR('MH01'!S333)),"",'MH01'!S333)</f>
        <v/>
      </c>
      <c r="T80" s="77" t="str">
        <f>IF(OR(ISBLANK('MH01'!W333),ISERROR('MH01'!W333)),"",'MH01'!W333)</f>
        <v/>
      </c>
      <c r="U80" s="77" t="str">
        <f>IF(OR(ISBLANK('MH01'!X333),ISERROR('MH01'!X333)),"",'MH01'!X333)</f>
        <v/>
      </c>
      <c r="V80" s="77" t="str">
        <f>IF(OR(ISBLANK('MH01'!Y333),ISERROR('MH01'!Y333)),"",'MH01'!Y333)</f>
        <v/>
      </c>
      <c r="W80" s="77" t="str">
        <f>IF(OR(ISBLANK('MH01'!Z333),ISERROR('MH01'!Z333)),"",'MH01'!Z333)</f>
        <v/>
      </c>
      <c r="X80" s="77" t="str">
        <f>IF(OR(ISBLANK('MH01'!AA333),ISERROR('MH01'!AA333)),"",'MH01'!AA333)</f>
        <v/>
      </c>
      <c r="Y80" s="77" t="str">
        <f>IF(OR(ISBLANK('MH01'!AB333),ISERROR('MH01'!AB333)),"",'MH01'!AB333)</f>
        <v/>
      </c>
      <c r="Z80" s="77" t="str">
        <f>IF(OR(ISBLANK('MH01'!AC333),ISERROR('MH01'!AC333)),"",'MH01'!AC333)</f>
        <v/>
      </c>
      <c r="AA80" s="77" t="str">
        <f>IF(OR(ISBLANK('MH01'!AD333),ISERROR('MH01'!AD333)),"",'MH01'!AD333)</f>
        <v/>
      </c>
      <c r="AB80" s="77" t="str">
        <f>IF(OR(ISBLANK('MH01'!AE333),ISERROR('MH01'!AE333)),"",'MH01'!AE333)</f>
        <v/>
      </c>
      <c r="AC80" s="77" t="str">
        <f>IF(OR(ISBLANK('MH01'!AF333),ISERROR('MH01'!AF333)),"",'MH01'!AF333)</f>
        <v/>
      </c>
      <c r="AD80" s="77" t="str">
        <f>IF(OR(ISBLANK('MH01'!AG330),ISERROR('MH01'!AG330)),"",'MH01'!AG330)</f>
        <v/>
      </c>
      <c r="AE80" s="77" t="str">
        <f>IF(OR(ISBLANK('MH01'!AH330),ISERROR('MH01'!AH330)),"",'MH01'!AH330)</f>
        <v/>
      </c>
    </row>
    <row r="81" spans="1:31" x14ac:dyDescent="0.2">
      <c r="A81" t="str">
        <f>IF(OR(ISBLANK('MH01'!A334),ISERROR('MH01'!A334)),"",'MH01'!A334)</f>
        <v/>
      </c>
      <c r="B81" s="86">
        <f>IF(OR(ISBLANK('MH01'!B84),ISERROR('MH01'!B84)),"",'MH01'!B84)</f>
        <v>74</v>
      </c>
      <c r="C81" s="191" t="str">
        <f>IF(OR(ISBLANK('MH01'!C334),ISERROR('MH01'!C334)),"",'MH01'!C334)</f>
        <v/>
      </c>
      <c r="D81" s="191" t="str">
        <f>IF(OR(ISBLANK('MH01'!D334),ISERROR('MH01'!D334)),"",'MH01'!D334)</f>
        <v/>
      </c>
      <c r="E81" s="77" t="str">
        <f>IF(OR(ISBLANK('MH01'!H334),ISERROR('MH01'!H334)),"",'MH01'!H334)</f>
        <v/>
      </c>
      <c r="F81" s="215" t="str">
        <f>IF(OR(ISBLANK('MH01'!I334),ISERROR('MH01'!I334)),"",'MH01'!I334)</f>
        <v/>
      </c>
      <c r="G81" s="77" t="str">
        <f>IF(OR(ISBLANK('MH01'!J334),ISERROR('MH01'!J334)),"",'MH01'!J334)</f>
        <v/>
      </c>
      <c r="H81" s="77" t="str">
        <f>IF(OR(ISBLANK('MH01'!K334),ISERROR('MH01'!K334)),"",'MH01'!K334)</f>
        <v/>
      </c>
      <c r="I81" s="77" t="str">
        <f>IF(OR(ISBLANK('MH01'!L334),ISERROR('MH01'!L334)),"",'MH01'!L334)</f>
        <v/>
      </c>
      <c r="J81" s="77" t="str">
        <f>IF(OR(ISBLANK('MH01'!M334),ISERROR('MH01'!M334)),"",'MH01'!M334)</f>
        <v/>
      </c>
      <c r="K81" s="77" t="str">
        <f>IF(OR(ISBLANK('MH01'!N334),ISERROR('MH01'!N334)),"",'MH01'!N334)</f>
        <v/>
      </c>
      <c r="L81" s="77" t="str">
        <f>IF(OR(ISBLANK('MH01'!O334),ISERROR('MH01'!O334)),"",'MH01'!O334)</f>
        <v/>
      </c>
      <c r="M81" s="77" t="str">
        <f>IF(OR(ISBLANK('MH01'!P334),ISERROR('MH01'!P334)),"",'MH01'!P334)</f>
        <v/>
      </c>
      <c r="N81" s="77" t="str">
        <f>IF(OR(ISBLANK('MH01'!Q334),ISERROR('MH01'!Q334)),"",'MH01'!Q334)</f>
        <v/>
      </c>
      <c r="O81" s="77" t="str">
        <f>IF(OR(ISBLANK('MH01'!R334),ISERROR('MH01'!R334)),"",'MH01'!R334)</f>
        <v/>
      </c>
      <c r="P81" s="77" t="str">
        <f>IF(OR(ISBLANK('MH01'!S334),ISERROR('MH01'!S334)),"",'MH01'!S334)</f>
        <v/>
      </c>
      <c r="T81" s="77" t="str">
        <f>IF(OR(ISBLANK('MH01'!W334),ISERROR('MH01'!W334)),"",'MH01'!W334)</f>
        <v/>
      </c>
      <c r="U81" s="77" t="str">
        <f>IF(OR(ISBLANK('MH01'!X334),ISERROR('MH01'!X334)),"",'MH01'!X334)</f>
        <v/>
      </c>
      <c r="V81" s="77" t="str">
        <f>IF(OR(ISBLANK('MH01'!Y334),ISERROR('MH01'!Y334)),"",'MH01'!Y334)</f>
        <v/>
      </c>
      <c r="W81" s="77" t="str">
        <f>IF(OR(ISBLANK('MH01'!Z334),ISERROR('MH01'!Z334)),"",'MH01'!Z334)</f>
        <v/>
      </c>
      <c r="X81" s="77" t="str">
        <f>IF(OR(ISBLANK('MH01'!AA334),ISERROR('MH01'!AA334)),"",'MH01'!AA334)</f>
        <v/>
      </c>
      <c r="Y81" s="77" t="str">
        <f>IF(OR(ISBLANK('MH01'!AB334),ISERROR('MH01'!AB334)),"",'MH01'!AB334)</f>
        <v/>
      </c>
      <c r="Z81" s="77" t="str">
        <f>IF(OR(ISBLANK('MH01'!AC334),ISERROR('MH01'!AC334)),"",'MH01'!AC334)</f>
        <v/>
      </c>
      <c r="AA81" s="77" t="str">
        <f>IF(OR(ISBLANK('MH01'!AD334),ISERROR('MH01'!AD334)),"",'MH01'!AD334)</f>
        <v/>
      </c>
      <c r="AB81" s="77" t="str">
        <f>IF(OR(ISBLANK('MH01'!AE334),ISERROR('MH01'!AE334)),"",'MH01'!AE334)</f>
        <v/>
      </c>
      <c r="AC81" s="77" t="str">
        <f>IF(OR(ISBLANK('MH01'!AF334),ISERROR('MH01'!AF334)),"",'MH01'!AF334)</f>
        <v/>
      </c>
      <c r="AD81" s="77" t="str">
        <f>IF(OR(ISBLANK('MH01'!AG331),ISERROR('MH01'!AG331)),"",'MH01'!AG331)</f>
        <v/>
      </c>
      <c r="AE81" s="77" t="str">
        <f>IF(OR(ISBLANK('MH01'!AH331),ISERROR('MH01'!AH331)),"",'MH01'!AH331)</f>
        <v/>
      </c>
    </row>
    <row r="82" spans="1:31" x14ac:dyDescent="0.2">
      <c r="A82" t="str">
        <f>IF(OR(ISBLANK('MH01'!A335),ISERROR('MH01'!A335)),"",'MH01'!A335)</f>
        <v/>
      </c>
      <c r="B82" s="86">
        <f>IF(OR(ISBLANK('MH01'!B85),ISERROR('MH01'!B85)),"",'MH01'!B85)</f>
        <v>75</v>
      </c>
      <c r="C82" s="191" t="str">
        <f>IF(OR(ISBLANK('MH01'!C335),ISERROR('MH01'!C335)),"",'MH01'!C335)</f>
        <v/>
      </c>
      <c r="D82" s="191" t="str">
        <f>IF(OR(ISBLANK('MH01'!D335),ISERROR('MH01'!D335)),"",'MH01'!D335)</f>
        <v/>
      </c>
      <c r="E82" s="77" t="str">
        <f>IF(OR(ISBLANK('MH01'!H335),ISERROR('MH01'!H335)),"",'MH01'!H335)</f>
        <v/>
      </c>
      <c r="F82" s="215" t="str">
        <f>IF(OR(ISBLANK('MH01'!I335),ISERROR('MH01'!I335)),"",'MH01'!I335)</f>
        <v/>
      </c>
      <c r="G82" s="77" t="str">
        <f>IF(OR(ISBLANK('MH01'!J335),ISERROR('MH01'!J335)),"",'MH01'!J335)</f>
        <v/>
      </c>
      <c r="H82" s="77" t="str">
        <f>IF(OR(ISBLANK('MH01'!K335),ISERROR('MH01'!K335)),"",'MH01'!K335)</f>
        <v/>
      </c>
      <c r="I82" s="77" t="str">
        <f>IF(OR(ISBLANK('MH01'!L335),ISERROR('MH01'!L335)),"",'MH01'!L335)</f>
        <v/>
      </c>
      <c r="J82" s="77" t="str">
        <f>IF(OR(ISBLANK('MH01'!M335),ISERROR('MH01'!M335)),"",'MH01'!M335)</f>
        <v/>
      </c>
      <c r="K82" s="77" t="str">
        <f>IF(OR(ISBLANK('MH01'!N335),ISERROR('MH01'!N335)),"",'MH01'!N335)</f>
        <v/>
      </c>
      <c r="L82" s="77" t="str">
        <f>IF(OR(ISBLANK('MH01'!O335),ISERROR('MH01'!O335)),"",'MH01'!O335)</f>
        <v/>
      </c>
      <c r="M82" s="77" t="str">
        <f>IF(OR(ISBLANK('MH01'!P335),ISERROR('MH01'!P335)),"",'MH01'!P335)</f>
        <v/>
      </c>
      <c r="N82" s="77" t="str">
        <f>IF(OR(ISBLANK('MH01'!Q335),ISERROR('MH01'!Q335)),"",'MH01'!Q335)</f>
        <v/>
      </c>
      <c r="O82" s="77" t="str">
        <f>IF(OR(ISBLANK('MH01'!R335),ISERROR('MH01'!R335)),"",'MH01'!R335)</f>
        <v/>
      </c>
      <c r="P82" s="77" t="str">
        <f>IF(OR(ISBLANK('MH01'!S335),ISERROR('MH01'!S335)),"",'MH01'!S335)</f>
        <v/>
      </c>
      <c r="T82" s="77" t="str">
        <f>IF(OR(ISBLANK('MH01'!W335),ISERROR('MH01'!W335)),"",'MH01'!W335)</f>
        <v/>
      </c>
      <c r="U82" s="77" t="str">
        <f>IF(OR(ISBLANK('MH01'!X335),ISERROR('MH01'!X335)),"",'MH01'!X335)</f>
        <v/>
      </c>
      <c r="V82" s="77" t="str">
        <f>IF(OR(ISBLANK('MH01'!Y335),ISERROR('MH01'!Y335)),"",'MH01'!Y335)</f>
        <v/>
      </c>
      <c r="W82" s="77" t="str">
        <f>IF(OR(ISBLANK('MH01'!Z335),ISERROR('MH01'!Z335)),"",'MH01'!Z335)</f>
        <v/>
      </c>
      <c r="X82" s="77" t="str">
        <f>IF(OR(ISBLANK('MH01'!AA335),ISERROR('MH01'!AA335)),"",'MH01'!AA335)</f>
        <v/>
      </c>
      <c r="Y82" s="77" t="str">
        <f>IF(OR(ISBLANK('MH01'!AB335),ISERROR('MH01'!AB335)),"",'MH01'!AB335)</f>
        <v/>
      </c>
      <c r="Z82" s="77" t="str">
        <f>IF(OR(ISBLANK('MH01'!AC335),ISERROR('MH01'!AC335)),"",'MH01'!AC335)</f>
        <v/>
      </c>
      <c r="AA82" s="77" t="str">
        <f>IF(OR(ISBLANK('MH01'!AD335),ISERROR('MH01'!AD335)),"",'MH01'!AD335)</f>
        <v/>
      </c>
      <c r="AB82" s="77" t="str">
        <f>IF(OR(ISBLANK('MH01'!AE335),ISERROR('MH01'!AE335)),"",'MH01'!AE335)</f>
        <v/>
      </c>
      <c r="AC82" s="77" t="str">
        <f>IF(OR(ISBLANK('MH01'!AF335),ISERROR('MH01'!AF335)),"",'MH01'!AF335)</f>
        <v/>
      </c>
      <c r="AD82" s="77" t="str">
        <f>IF(OR(ISBLANK('MH01'!AG332),ISERROR('MH01'!AG332)),"",'MH01'!AG332)</f>
        <v/>
      </c>
      <c r="AE82" s="77" t="str">
        <f>IF(OR(ISBLANK('MH01'!AH332),ISERROR('MH01'!AH332)),"",'MH01'!AH332)</f>
        <v/>
      </c>
    </row>
    <row r="83" spans="1:31" x14ac:dyDescent="0.2">
      <c r="A83" t="str">
        <f>IF(OR(ISBLANK('MH01'!A336),ISERROR('MH01'!A336)),"",'MH01'!A336)</f>
        <v/>
      </c>
      <c r="B83" s="86">
        <f>IF(OR(ISBLANK('MH01'!B86),ISERROR('MH01'!B86)),"",'MH01'!B86)</f>
        <v>76</v>
      </c>
      <c r="C83" s="191" t="str">
        <f>IF(OR(ISBLANK('MH01'!C336),ISERROR('MH01'!C336)),"",'MH01'!C336)</f>
        <v/>
      </c>
      <c r="D83" s="191" t="str">
        <f>IF(OR(ISBLANK('MH01'!D336),ISERROR('MH01'!D336)),"",'MH01'!D336)</f>
        <v/>
      </c>
      <c r="E83" s="77" t="str">
        <f>IF(OR(ISBLANK('MH01'!H336),ISERROR('MH01'!H336)),"",'MH01'!H336)</f>
        <v/>
      </c>
      <c r="F83" s="215" t="str">
        <f>IF(OR(ISBLANK('MH01'!I336),ISERROR('MH01'!I336)),"",'MH01'!I336)</f>
        <v/>
      </c>
      <c r="G83" s="77" t="str">
        <f>IF(OR(ISBLANK('MH01'!J336),ISERROR('MH01'!J336)),"",'MH01'!J336)</f>
        <v/>
      </c>
      <c r="H83" s="77" t="str">
        <f>IF(OR(ISBLANK('MH01'!K336),ISERROR('MH01'!K336)),"",'MH01'!K336)</f>
        <v/>
      </c>
      <c r="I83" s="77" t="str">
        <f>IF(OR(ISBLANK('MH01'!L336),ISERROR('MH01'!L336)),"",'MH01'!L336)</f>
        <v/>
      </c>
      <c r="J83" s="77" t="str">
        <f>IF(OR(ISBLANK('MH01'!M336),ISERROR('MH01'!M336)),"",'MH01'!M336)</f>
        <v/>
      </c>
      <c r="K83" s="77" t="str">
        <f>IF(OR(ISBLANK('MH01'!N336),ISERROR('MH01'!N336)),"",'MH01'!N336)</f>
        <v/>
      </c>
      <c r="L83" s="77" t="str">
        <f>IF(OR(ISBLANK('MH01'!O336),ISERROR('MH01'!O336)),"",'MH01'!O336)</f>
        <v/>
      </c>
      <c r="M83" s="77" t="str">
        <f>IF(OR(ISBLANK('MH01'!P336),ISERROR('MH01'!P336)),"",'MH01'!P336)</f>
        <v/>
      </c>
      <c r="N83" s="77" t="str">
        <f>IF(OR(ISBLANK('MH01'!Q336),ISERROR('MH01'!Q336)),"",'MH01'!Q336)</f>
        <v/>
      </c>
      <c r="O83" s="77" t="str">
        <f>IF(OR(ISBLANK('MH01'!R336),ISERROR('MH01'!R336)),"",'MH01'!R336)</f>
        <v/>
      </c>
      <c r="P83" s="77" t="str">
        <f>IF(OR(ISBLANK('MH01'!S336),ISERROR('MH01'!S336)),"",'MH01'!S336)</f>
        <v/>
      </c>
      <c r="T83" s="77" t="str">
        <f>IF(OR(ISBLANK('MH01'!W336),ISERROR('MH01'!W336)),"",'MH01'!W336)</f>
        <v/>
      </c>
      <c r="U83" s="77" t="str">
        <f>IF(OR(ISBLANK('MH01'!X336),ISERROR('MH01'!X336)),"",'MH01'!X336)</f>
        <v/>
      </c>
      <c r="V83" s="77" t="str">
        <f>IF(OR(ISBLANK('MH01'!Y336),ISERROR('MH01'!Y336)),"",'MH01'!Y336)</f>
        <v/>
      </c>
      <c r="W83" s="77" t="str">
        <f>IF(OR(ISBLANK('MH01'!Z336),ISERROR('MH01'!Z336)),"",'MH01'!Z336)</f>
        <v/>
      </c>
      <c r="X83" s="77" t="str">
        <f>IF(OR(ISBLANK('MH01'!AA336),ISERROR('MH01'!AA336)),"",'MH01'!AA336)</f>
        <v/>
      </c>
      <c r="Y83" s="77" t="str">
        <f>IF(OR(ISBLANK('MH01'!AB336),ISERROR('MH01'!AB336)),"",'MH01'!AB336)</f>
        <v/>
      </c>
      <c r="Z83" s="77" t="str">
        <f>IF(OR(ISBLANK('MH01'!AC336),ISERROR('MH01'!AC336)),"",'MH01'!AC336)</f>
        <v/>
      </c>
      <c r="AA83" s="77" t="str">
        <f>IF(OR(ISBLANK('MH01'!AD336),ISERROR('MH01'!AD336)),"",'MH01'!AD336)</f>
        <v/>
      </c>
      <c r="AB83" s="77" t="str">
        <f>IF(OR(ISBLANK('MH01'!AE336),ISERROR('MH01'!AE336)),"",'MH01'!AE336)</f>
        <v/>
      </c>
      <c r="AC83" s="77" t="str">
        <f>IF(OR(ISBLANK('MH01'!AF336),ISERROR('MH01'!AF336)),"",'MH01'!AF336)</f>
        <v/>
      </c>
      <c r="AD83" s="77" t="str">
        <f>IF(OR(ISBLANK('MH01'!AG333),ISERROR('MH01'!AG333)),"",'MH01'!AG333)</f>
        <v/>
      </c>
      <c r="AE83" s="77" t="str">
        <f>IF(OR(ISBLANK('MH01'!AH333),ISERROR('MH01'!AH333)),"",'MH01'!AH333)</f>
        <v/>
      </c>
    </row>
    <row r="84" spans="1:31" x14ac:dyDescent="0.2">
      <c r="A84" t="str">
        <f>IF(OR(ISBLANK('MH01'!A337),ISERROR('MH01'!A337)),"",'MH01'!A337)</f>
        <v/>
      </c>
      <c r="B84" s="86">
        <f>IF(OR(ISBLANK('MH01'!B87),ISERROR('MH01'!B87)),"",'MH01'!B87)</f>
        <v>77</v>
      </c>
      <c r="C84" s="191" t="str">
        <f>IF(OR(ISBLANK('MH01'!C337),ISERROR('MH01'!C337)),"",'MH01'!C337)</f>
        <v/>
      </c>
      <c r="D84" s="191" t="str">
        <f>IF(OR(ISBLANK('MH01'!D337),ISERROR('MH01'!D337)),"",'MH01'!D337)</f>
        <v/>
      </c>
      <c r="E84" s="77" t="str">
        <f>IF(OR(ISBLANK('MH01'!H337),ISERROR('MH01'!H337)),"",'MH01'!H337)</f>
        <v/>
      </c>
      <c r="F84" s="215" t="str">
        <f>IF(OR(ISBLANK('MH01'!I337),ISERROR('MH01'!I337)),"",'MH01'!I337)</f>
        <v/>
      </c>
      <c r="G84" s="77" t="str">
        <f>IF(OR(ISBLANK('MH01'!J337),ISERROR('MH01'!J337)),"",'MH01'!J337)</f>
        <v/>
      </c>
      <c r="H84" s="77" t="str">
        <f>IF(OR(ISBLANK('MH01'!K337),ISERROR('MH01'!K337)),"",'MH01'!K337)</f>
        <v/>
      </c>
      <c r="I84" s="77" t="str">
        <f>IF(OR(ISBLANK('MH01'!L337),ISERROR('MH01'!L337)),"",'MH01'!L337)</f>
        <v/>
      </c>
      <c r="J84" s="77" t="str">
        <f>IF(OR(ISBLANK('MH01'!M337),ISERROR('MH01'!M337)),"",'MH01'!M337)</f>
        <v/>
      </c>
      <c r="K84" s="77" t="str">
        <f>IF(OR(ISBLANK('MH01'!N337),ISERROR('MH01'!N337)),"",'MH01'!N337)</f>
        <v/>
      </c>
      <c r="L84" s="77" t="str">
        <f>IF(OR(ISBLANK('MH01'!O337),ISERROR('MH01'!O337)),"",'MH01'!O337)</f>
        <v/>
      </c>
      <c r="M84" s="77" t="str">
        <f>IF(OR(ISBLANK('MH01'!P337),ISERROR('MH01'!P337)),"",'MH01'!P337)</f>
        <v/>
      </c>
      <c r="N84" s="77" t="str">
        <f>IF(OR(ISBLANK('MH01'!Q337),ISERROR('MH01'!Q337)),"",'MH01'!Q337)</f>
        <v/>
      </c>
      <c r="O84" s="77" t="str">
        <f>IF(OR(ISBLANK('MH01'!R337),ISERROR('MH01'!R337)),"",'MH01'!R337)</f>
        <v/>
      </c>
      <c r="P84" s="77" t="str">
        <f>IF(OR(ISBLANK('MH01'!S337),ISERROR('MH01'!S337)),"",'MH01'!S337)</f>
        <v/>
      </c>
      <c r="T84" s="77" t="str">
        <f>IF(OR(ISBLANK('MH01'!W337),ISERROR('MH01'!W337)),"",'MH01'!W337)</f>
        <v/>
      </c>
      <c r="U84" s="77" t="str">
        <f>IF(OR(ISBLANK('MH01'!X337),ISERROR('MH01'!X337)),"",'MH01'!X337)</f>
        <v/>
      </c>
      <c r="V84" s="77" t="str">
        <f>IF(OR(ISBLANK('MH01'!Y337),ISERROR('MH01'!Y337)),"",'MH01'!Y337)</f>
        <v/>
      </c>
      <c r="W84" s="77" t="str">
        <f>IF(OR(ISBLANK('MH01'!Z337),ISERROR('MH01'!Z337)),"",'MH01'!Z337)</f>
        <v/>
      </c>
      <c r="X84" s="77" t="str">
        <f>IF(OR(ISBLANK('MH01'!AA337),ISERROR('MH01'!AA337)),"",'MH01'!AA337)</f>
        <v/>
      </c>
      <c r="Y84" s="77" t="str">
        <f>IF(OR(ISBLANK('MH01'!AB337),ISERROR('MH01'!AB337)),"",'MH01'!AB337)</f>
        <v/>
      </c>
      <c r="Z84" s="77" t="str">
        <f>IF(OR(ISBLANK('MH01'!AC337),ISERROR('MH01'!AC337)),"",'MH01'!AC337)</f>
        <v/>
      </c>
      <c r="AA84" s="77" t="str">
        <f>IF(OR(ISBLANK('MH01'!AD337),ISERROR('MH01'!AD337)),"",'MH01'!AD337)</f>
        <v/>
      </c>
      <c r="AB84" s="77" t="str">
        <f>IF(OR(ISBLANK('MH01'!AE337),ISERROR('MH01'!AE337)),"",'MH01'!AE337)</f>
        <v/>
      </c>
      <c r="AC84" s="77" t="str">
        <f>IF(OR(ISBLANK('MH01'!AF337),ISERROR('MH01'!AF337)),"",'MH01'!AF337)</f>
        <v/>
      </c>
      <c r="AD84" s="77" t="str">
        <f>IF(OR(ISBLANK('MH01'!AG334),ISERROR('MH01'!AG334)),"",'MH01'!AG334)</f>
        <v/>
      </c>
      <c r="AE84" s="77" t="str">
        <f>IF(OR(ISBLANK('MH01'!AH334),ISERROR('MH01'!AH334)),"",'MH01'!AH334)</f>
        <v/>
      </c>
    </row>
    <row r="85" spans="1:31" x14ac:dyDescent="0.2">
      <c r="A85" t="str">
        <f>IF(OR(ISBLANK('MH01'!A338),ISERROR('MH01'!A338)),"",'MH01'!A338)</f>
        <v/>
      </c>
      <c r="B85" s="86">
        <f>IF(OR(ISBLANK('MH01'!B88),ISERROR('MH01'!B88)),"",'MH01'!B88)</f>
        <v>78</v>
      </c>
      <c r="C85" s="191" t="str">
        <f>IF(OR(ISBLANK('MH01'!C338),ISERROR('MH01'!C338)),"",'MH01'!C338)</f>
        <v/>
      </c>
      <c r="D85" s="191" t="str">
        <f>IF(OR(ISBLANK('MH01'!D338),ISERROR('MH01'!D338)),"",'MH01'!D338)</f>
        <v/>
      </c>
      <c r="E85" s="77" t="str">
        <f>IF(OR(ISBLANK('MH01'!H338),ISERROR('MH01'!H338)),"",'MH01'!H338)</f>
        <v/>
      </c>
      <c r="F85" s="215" t="str">
        <f>IF(OR(ISBLANK('MH01'!I338),ISERROR('MH01'!I338)),"",'MH01'!I338)</f>
        <v/>
      </c>
      <c r="G85" s="77" t="str">
        <f>IF(OR(ISBLANK('MH01'!J338),ISERROR('MH01'!J338)),"",'MH01'!J338)</f>
        <v/>
      </c>
      <c r="H85" s="77" t="str">
        <f>IF(OR(ISBLANK('MH01'!K338),ISERROR('MH01'!K338)),"",'MH01'!K338)</f>
        <v/>
      </c>
      <c r="I85" s="77" t="str">
        <f>IF(OR(ISBLANK('MH01'!L338),ISERROR('MH01'!L338)),"",'MH01'!L338)</f>
        <v/>
      </c>
      <c r="J85" s="77" t="str">
        <f>IF(OR(ISBLANK('MH01'!M338),ISERROR('MH01'!M338)),"",'MH01'!M338)</f>
        <v/>
      </c>
      <c r="K85" s="77" t="str">
        <f>IF(OR(ISBLANK('MH01'!N338),ISERROR('MH01'!N338)),"",'MH01'!N338)</f>
        <v/>
      </c>
      <c r="L85" s="77" t="str">
        <f>IF(OR(ISBLANK('MH01'!O338),ISERROR('MH01'!O338)),"",'MH01'!O338)</f>
        <v/>
      </c>
      <c r="M85" s="77" t="str">
        <f>IF(OR(ISBLANK('MH01'!P338),ISERROR('MH01'!P338)),"",'MH01'!P338)</f>
        <v/>
      </c>
      <c r="N85" s="77" t="str">
        <f>IF(OR(ISBLANK('MH01'!Q338),ISERROR('MH01'!Q338)),"",'MH01'!Q338)</f>
        <v/>
      </c>
      <c r="O85" s="77" t="str">
        <f>IF(OR(ISBLANK('MH01'!R338),ISERROR('MH01'!R338)),"",'MH01'!R338)</f>
        <v/>
      </c>
      <c r="P85" s="77" t="str">
        <f>IF(OR(ISBLANK('MH01'!S338),ISERROR('MH01'!S338)),"",'MH01'!S338)</f>
        <v/>
      </c>
      <c r="T85" s="77" t="str">
        <f>IF(OR(ISBLANK('MH01'!W338),ISERROR('MH01'!W338)),"",'MH01'!W338)</f>
        <v/>
      </c>
      <c r="U85" s="77" t="str">
        <f>IF(OR(ISBLANK('MH01'!X338),ISERROR('MH01'!X338)),"",'MH01'!X338)</f>
        <v/>
      </c>
      <c r="V85" s="77" t="str">
        <f>IF(OR(ISBLANK('MH01'!Y338),ISERROR('MH01'!Y338)),"",'MH01'!Y338)</f>
        <v/>
      </c>
      <c r="W85" s="77" t="str">
        <f>IF(OR(ISBLANK('MH01'!Z338),ISERROR('MH01'!Z338)),"",'MH01'!Z338)</f>
        <v/>
      </c>
      <c r="X85" s="77" t="str">
        <f>IF(OR(ISBLANK('MH01'!AA338),ISERROR('MH01'!AA338)),"",'MH01'!AA338)</f>
        <v/>
      </c>
      <c r="Y85" s="77" t="str">
        <f>IF(OR(ISBLANK('MH01'!AB338),ISERROR('MH01'!AB338)),"",'MH01'!AB338)</f>
        <v/>
      </c>
      <c r="Z85" s="77" t="str">
        <f>IF(OR(ISBLANK('MH01'!AC338),ISERROR('MH01'!AC338)),"",'MH01'!AC338)</f>
        <v/>
      </c>
      <c r="AA85" s="77" t="str">
        <f>IF(OR(ISBLANK('MH01'!AD338),ISERROR('MH01'!AD338)),"",'MH01'!AD338)</f>
        <v/>
      </c>
      <c r="AB85" s="77" t="str">
        <f>IF(OR(ISBLANK('MH01'!AE338),ISERROR('MH01'!AE338)),"",'MH01'!AE338)</f>
        <v/>
      </c>
      <c r="AC85" s="77" t="str">
        <f>IF(OR(ISBLANK('MH01'!AF338),ISERROR('MH01'!AF338)),"",'MH01'!AF338)</f>
        <v/>
      </c>
      <c r="AD85" s="77" t="str">
        <f>IF(OR(ISBLANK('MH01'!AG335),ISERROR('MH01'!AG335)),"",'MH01'!AG335)</f>
        <v/>
      </c>
      <c r="AE85" s="77" t="str">
        <f>IF(OR(ISBLANK('MH01'!AH335),ISERROR('MH01'!AH335)),"",'MH01'!AH335)</f>
        <v/>
      </c>
    </row>
    <row r="86" spans="1:31" x14ac:dyDescent="0.2">
      <c r="A86" t="str">
        <f>IF(OR(ISBLANK('MH01'!A339),ISERROR('MH01'!A339)),"",'MH01'!A339)</f>
        <v/>
      </c>
      <c r="B86" s="86">
        <f>IF(OR(ISBLANK('MH01'!B89),ISERROR('MH01'!B89)),"",'MH01'!B89)</f>
        <v>79</v>
      </c>
      <c r="C86" s="191" t="str">
        <f>IF(OR(ISBLANK('MH01'!C339),ISERROR('MH01'!C339)),"",'MH01'!C339)</f>
        <v/>
      </c>
      <c r="D86" s="191" t="str">
        <f>IF(OR(ISBLANK('MH01'!D339),ISERROR('MH01'!D339)),"",'MH01'!D339)</f>
        <v/>
      </c>
      <c r="E86" s="77" t="str">
        <f>IF(OR(ISBLANK('MH01'!H339),ISERROR('MH01'!H339)),"",'MH01'!H339)</f>
        <v/>
      </c>
      <c r="F86" s="215" t="str">
        <f>IF(OR(ISBLANK('MH01'!I339),ISERROR('MH01'!I339)),"",'MH01'!I339)</f>
        <v/>
      </c>
      <c r="G86" s="77" t="str">
        <f>IF(OR(ISBLANK('MH01'!J339),ISERROR('MH01'!J339)),"",'MH01'!J339)</f>
        <v/>
      </c>
      <c r="H86" s="77" t="str">
        <f>IF(OR(ISBLANK('MH01'!K339),ISERROR('MH01'!K339)),"",'MH01'!K339)</f>
        <v/>
      </c>
      <c r="I86" s="77" t="str">
        <f>IF(OR(ISBLANK('MH01'!L339),ISERROR('MH01'!L339)),"",'MH01'!L339)</f>
        <v/>
      </c>
      <c r="J86" s="77" t="str">
        <f>IF(OR(ISBLANK('MH01'!M339),ISERROR('MH01'!M339)),"",'MH01'!M339)</f>
        <v/>
      </c>
      <c r="K86" s="77" t="str">
        <f>IF(OR(ISBLANK('MH01'!N339),ISERROR('MH01'!N339)),"",'MH01'!N339)</f>
        <v/>
      </c>
      <c r="L86" s="77" t="str">
        <f>IF(OR(ISBLANK('MH01'!O339),ISERROR('MH01'!O339)),"",'MH01'!O339)</f>
        <v/>
      </c>
      <c r="M86" s="77" t="str">
        <f>IF(OR(ISBLANK('MH01'!P339),ISERROR('MH01'!P339)),"",'MH01'!P339)</f>
        <v/>
      </c>
      <c r="N86" s="77" t="str">
        <f>IF(OR(ISBLANK('MH01'!Q339),ISERROR('MH01'!Q339)),"",'MH01'!Q339)</f>
        <v/>
      </c>
      <c r="O86" s="77" t="str">
        <f>IF(OR(ISBLANK('MH01'!R339),ISERROR('MH01'!R339)),"",'MH01'!R339)</f>
        <v/>
      </c>
      <c r="P86" s="77" t="str">
        <f>IF(OR(ISBLANK('MH01'!S339),ISERROR('MH01'!S339)),"",'MH01'!S339)</f>
        <v/>
      </c>
      <c r="T86" s="77" t="str">
        <f>IF(OR(ISBLANK('MH01'!W339),ISERROR('MH01'!W339)),"",'MH01'!W339)</f>
        <v/>
      </c>
      <c r="U86" s="77" t="str">
        <f>IF(OR(ISBLANK('MH01'!X339),ISERROR('MH01'!X339)),"",'MH01'!X339)</f>
        <v/>
      </c>
      <c r="V86" s="77" t="str">
        <f>IF(OR(ISBLANK('MH01'!Y339),ISERROR('MH01'!Y339)),"",'MH01'!Y339)</f>
        <v/>
      </c>
      <c r="W86" s="77" t="str">
        <f>IF(OR(ISBLANK('MH01'!Z339),ISERROR('MH01'!Z339)),"",'MH01'!Z339)</f>
        <v/>
      </c>
      <c r="X86" s="77" t="str">
        <f>IF(OR(ISBLANK('MH01'!AA339),ISERROR('MH01'!AA339)),"",'MH01'!AA339)</f>
        <v/>
      </c>
      <c r="Y86" s="77" t="str">
        <f>IF(OR(ISBLANK('MH01'!AB339),ISERROR('MH01'!AB339)),"",'MH01'!AB339)</f>
        <v/>
      </c>
      <c r="Z86" s="77" t="str">
        <f>IF(OR(ISBLANK('MH01'!AC339),ISERROR('MH01'!AC339)),"",'MH01'!AC339)</f>
        <v/>
      </c>
      <c r="AA86" s="77" t="str">
        <f>IF(OR(ISBLANK('MH01'!AD339),ISERROR('MH01'!AD339)),"",'MH01'!AD339)</f>
        <v/>
      </c>
      <c r="AB86" s="77" t="str">
        <f>IF(OR(ISBLANK('MH01'!AE339),ISERROR('MH01'!AE339)),"",'MH01'!AE339)</f>
        <v/>
      </c>
      <c r="AC86" s="77" t="str">
        <f>IF(OR(ISBLANK('MH01'!AF339),ISERROR('MH01'!AF339)),"",'MH01'!AF339)</f>
        <v/>
      </c>
      <c r="AD86" s="77" t="str">
        <f>IF(OR(ISBLANK('MH01'!AG336),ISERROR('MH01'!AG336)),"",'MH01'!AG336)</f>
        <v/>
      </c>
      <c r="AE86" s="77" t="str">
        <f>IF(OR(ISBLANK('MH01'!AH336),ISERROR('MH01'!AH336)),"",'MH01'!AH336)</f>
        <v/>
      </c>
    </row>
    <row r="87" spans="1:31" x14ac:dyDescent="0.2">
      <c r="A87" t="str">
        <f>IF(OR(ISBLANK('MH01'!A340),ISERROR('MH01'!A340)),"",'MH01'!A340)</f>
        <v/>
      </c>
      <c r="B87" s="86">
        <f>IF(OR(ISBLANK('MH01'!B90),ISERROR('MH01'!B90)),"",'MH01'!B90)</f>
        <v>80</v>
      </c>
      <c r="C87" s="191" t="str">
        <f>IF(OR(ISBLANK('MH01'!C340),ISERROR('MH01'!C340)),"",'MH01'!C340)</f>
        <v/>
      </c>
      <c r="D87" s="191" t="str">
        <f>IF(OR(ISBLANK('MH01'!D340),ISERROR('MH01'!D340)),"",'MH01'!D340)</f>
        <v/>
      </c>
      <c r="E87" s="77" t="str">
        <f>IF(OR(ISBLANK('MH01'!H340),ISERROR('MH01'!H340)),"",'MH01'!H340)</f>
        <v/>
      </c>
      <c r="F87" s="215" t="str">
        <f>IF(OR(ISBLANK('MH01'!I340),ISERROR('MH01'!I340)),"",'MH01'!I340)</f>
        <v/>
      </c>
      <c r="G87" s="77" t="str">
        <f>IF(OR(ISBLANK('MH01'!J340),ISERROR('MH01'!J340)),"",'MH01'!J340)</f>
        <v/>
      </c>
      <c r="H87" s="77" t="str">
        <f>IF(OR(ISBLANK('MH01'!K340),ISERROR('MH01'!K340)),"",'MH01'!K340)</f>
        <v/>
      </c>
      <c r="I87" s="77" t="str">
        <f>IF(OR(ISBLANK('MH01'!L340),ISERROR('MH01'!L340)),"",'MH01'!L340)</f>
        <v/>
      </c>
      <c r="J87" s="77" t="str">
        <f>IF(OR(ISBLANK('MH01'!M340),ISERROR('MH01'!M340)),"",'MH01'!M340)</f>
        <v/>
      </c>
      <c r="K87" s="77" t="str">
        <f>IF(OR(ISBLANK('MH01'!N340),ISERROR('MH01'!N340)),"",'MH01'!N340)</f>
        <v/>
      </c>
      <c r="L87" s="77" t="str">
        <f>IF(OR(ISBLANK('MH01'!O340),ISERROR('MH01'!O340)),"",'MH01'!O340)</f>
        <v/>
      </c>
      <c r="M87" s="77" t="str">
        <f>IF(OR(ISBLANK('MH01'!P340),ISERROR('MH01'!P340)),"",'MH01'!P340)</f>
        <v/>
      </c>
      <c r="N87" s="77" t="str">
        <f>IF(OR(ISBLANK('MH01'!Q340),ISERROR('MH01'!Q340)),"",'MH01'!Q340)</f>
        <v/>
      </c>
      <c r="O87" s="77" t="str">
        <f>IF(OR(ISBLANK('MH01'!R340),ISERROR('MH01'!R340)),"",'MH01'!R340)</f>
        <v/>
      </c>
      <c r="P87" s="77" t="str">
        <f>IF(OR(ISBLANK('MH01'!S340),ISERROR('MH01'!S340)),"",'MH01'!S340)</f>
        <v/>
      </c>
      <c r="T87" s="77" t="str">
        <f>IF(OR(ISBLANK('MH01'!W340),ISERROR('MH01'!W340)),"",'MH01'!W340)</f>
        <v/>
      </c>
      <c r="U87" s="77" t="str">
        <f>IF(OR(ISBLANK('MH01'!X340),ISERROR('MH01'!X340)),"",'MH01'!X340)</f>
        <v/>
      </c>
      <c r="V87" s="77" t="str">
        <f>IF(OR(ISBLANK('MH01'!Y340),ISERROR('MH01'!Y340)),"",'MH01'!Y340)</f>
        <v/>
      </c>
      <c r="W87" s="77" t="str">
        <f>IF(OR(ISBLANK('MH01'!Z340),ISERROR('MH01'!Z340)),"",'MH01'!Z340)</f>
        <v/>
      </c>
      <c r="X87" s="77" t="str">
        <f>IF(OR(ISBLANK('MH01'!AA340),ISERROR('MH01'!AA340)),"",'MH01'!AA340)</f>
        <v/>
      </c>
      <c r="Y87" s="77" t="str">
        <f>IF(OR(ISBLANK('MH01'!AB340),ISERROR('MH01'!AB340)),"",'MH01'!AB340)</f>
        <v/>
      </c>
      <c r="Z87" s="77" t="str">
        <f>IF(OR(ISBLANK('MH01'!AC340),ISERROR('MH01'!AC340)),"",'MH01'!AC340)</f>
        <v/>
      </c>
      <c r="AA87" s="77" t="str">
        <f>IF(OR(ISBLANK('MH01'!AD340),ISERROR('MH01'!AD340)),"",'MH01'!AD340)</f>
        <v/>
      </c>
      <c r="AB87" s="77" t="str">
        <f>IF(OR(ISBLANK('MH01'!AE340),ISERROR('MH01'!AE340)),"",'MH01'!AE340)</f>
        <v/>
      </c>
      <c r="AC87" s="77" t="str">
        <f>IF(OR(ISBLANK('MH01'!AF340),ISERROR('MH01'!AF340)),"",'MH01'!AF340)</f>
        <v/>
      </c>
      <c r="AD87" s="77" t="str">
        <f>IF(OR(ISBLANK('MH01'!AG337),ISERROR('MH01'!AG337)),"",'MH01'!AG337)</f>
        <v/>
      </c>
      <c r="AE87" s="77" t="str">
        <f>IF(OR(ISBLANK('MH01'!AH337),ISERROR('MH01'!AH337)),"",'MH01'!AH337)</f>
        <v/>
      </c>
    </row>
    <row r="88" spans="1:31" x14ac:dyDescent="0.2">
      <c r="A88" t="str">
        <f>IF(OR(ISBLANK('MH01'!A341),ISERROR('MH01'!A341)),"",'MH01'!A341)</f>
        <v/>
      </c>
      <c r="B88" s="86">
        <f>IF(OR(ISBLANK('MH01'!B91),ISERROR('MH01'!B91)),"",'MH01'!B91)</f>
        <v>81</v>
      </c>
      <c r="C88" s="191" t="str">
        <f>IF(OR(ISBLANK('MH01'!C341),ISERROR('MH01'!C341)),"",'MH01'!C341)</f>
        <v/>
      </c>
      <c r="D88" s="191" t="str">
        <f>IF(OR(ISBLANK('MH01'!D341),ISERROR('MH01'!D341)),"",'MH01'!D341)</f>
        <v/>
      </c>
      <c r="E88" s="77" t="str">
        <f>IF(OR(ISBLANK('MH01'!H341),ISERROR('MH01'!H341)),"",'MH01'!H341)</f>
        <v/>
      </c>
      <c r="F88" s="215" t="str">
        <f>IF(OR(ISBLANK('MH01'!I341),ISERROR('MH01'!I341)),"",'MH01'!I341)</f>
        <v/>
      </c>
      <c r="G88" s="77" t="str">
        <f>IF(OR(ISBLANK('MH01'!J341),ISERROR('MH01'!J341)),"",'MH01'!J341)</f>
        <v/>
      </c>
      <c r="H88" s="77" t="str">
        <f>IF(OR(ISBLANK('MH01'!K341),ISERROR('MH01'!K341)),"",'MH01'!K341)</f>
        <v/>
      </c>
      <c r="I88" s="77" t="str">
        <f>IF(OR(ISBLANK('MH01'!L341),ISERROR('MH01'!L341)),"",'MH01'!L341)</f>
        <v/>
      </c>
      <c r="J88" s="77" t="str">
        <f>IF(OR(ISBLANK('MH01'!M341),ISERROR('MH01'!M341)),"",'MH01'!M341)</f>
        <v/>
      </c>
      <c r="K88" s="77" t="str">
        <f>IF(OR(ISBLANK('MH01'!N341),ISERROR('MH01'!N341)),"",'MH01'!N341)</f>
        <v/>
      </c>
      <c r="L88" s="77" t="str">
        <f>IF(OR(ISBLANK('MH01'!O341),ISERROR('MH01'!O341)),"",'MH01'!O341)</f>
        <v/>
      </c>
      <c r="M88" s="77" t="str">
        <f>IF(OR(ISBLANK('MH01'!P341),ISERROR('MH01'!P341)),"",'MH01'!P341)</f>
        <v/>
      </c>
      <c r="N88" s="77" t="str">
        <f>IF(OR(ISBLANK('MH01'!Q341),ISERROR('MH01'!Q341)),"",'MH01'!Q341)</f>
        <v/>
      </c>
      <c r="O88" s="77" t="str">
        <f>IF(OR(ISBLANK('MH01'!R341),ISERROR('MH01'!R341)),"",'MH01'!R341)</f>
        <v/>
      </c>
      <c r="P88" s="77" t="str">
        <f>IF(OR(ISBLANK('MH01'!S341),ISERROR('MH01'!S341)),"",'MH01'!S341)</f>
        <v/>
      </c>
      <c r="T88" s="77" t="str">
        <f>IF(OR(ISBLANK('MH01'!W341),ISERROR('MH01'!W341)),"",'MH01'!W341)</f>
        <v/>
      </c>
      <c r="U88" s="77" t="str">
        <f>IF(OR(ISBLANK('MH01'!X341),ISERROR('MH01'!X341)),"",'MH01'!X341)</f>
        <v/>
      </c>
      <c r="V88" s="77" t="str">
        <f>IF(OR(ISBLANK('MH01'!Y341),ISERROR('MH01'!Y341)),"",'MH01'!Y341)</f>
        <v/>
      </c>
      <c r="W88" s="77" t="str">
        <f>IF(OR(ISBLANK('MH01'!Z341),ISERROR('MH01'!Z341)),"",'MH01'!Z341)</f>
        <v/>
      </c>
      <c r="X88" s="77" t="str">
        <f>IF(OR(ISBLANK('MH01'!AA341),ISERROR('MH01'!AA341)),"",'MH01'!AA341)</f>
        <v/>
      </c>
      <c r="Y88" s="77" t="str">
        <f>IF(OR(ISBLANK('MH01'!AB341),ISERROR('MH01'!AB341)),"",'MH01'!AB341)</f>
        <v/>
      </c>
      <c r="Z88" s="77" t="str">
        <f>IF(OR(ISBLANK('MH01'!AC341),ISERROR('MH01'!AC341)),"",'MH01'!AC341)</f>
        <v/>
      </c>
      <c r="AA88" s="77" t="str">
        <f>IF(OR(ISBLANK('MH01'!AD341),ISERROR('MH01'!AD341)),"",'MH01'!AD341)</f>
        <v/>
      </c>
      <c r="AB88" s="77" t="str">
        <f>IF(OR(ISBLANK('MH01'!AE341),ISERROR('MH01'!AE341)),"",'MH01'!AE341)</f>
        <v/>
      </c>
      <c r="AC88" s="77" t="str">
        <f>IF(OR(ISBLANK('MH01'!AF341),ISERROR('MH01'!AF341)),"",'MH01'!AF341)</f>
        <v/>
      </c>
      <c r="AD88" s="77" t="str">
        <f>IF(OR(ISBLANK('MH01'!AG338),ISERROR('MH01'!AG338)),"",'MH01'!AG338)</f>
        <v/>
      </c>
      <c r="AE88" s="77" t="str">
        <f>IF(OR(ISBLANK('MH01'!AH338),ISERROR('MH01'!AH338)),"",'MH01'!AH338)</f>
        <v/>
      </c>
    </row>
    <row r="89" spans="1:31" x14ac:dyDescent="0.2">
      <c r="A89" t="str">
        <f>IF(OR(ISBLANK('MH01'!A342),ISERROR('MH01'!A342)),"",'MH01'!A342)</f>
        <v/>
      </c>
      <c r="B89" s="86">
        <f>IF(OR(ISBLANK('MH01'!B92),ISERROR('MH01'!B92)),"",'MH01'!B92)</f>
        <v>82</v>
      </c>
      <c r="C89" s="191" t="str">
        <f>IF(OR(ISBLANK('MH01'!C342),ISERROR('MH01'!C342)),"",'MH01'!C342)</f>
        <v/>
      </c>
      <c r="D89" s="191" t="str">
        <f>IF(OR(ISBLANK('MH01'!D342),ISERROR('MH01'!D342)),"",'MH01'!D342)</f>
        <v/>
      </c>
      <c r="E89" s="77" t="str">
        <f>IF(OR(ISBLANK('MH01'!H342),ISERROR('MH01'!H342)),"",'MH01'!H342)</f>
        <v/>
      </c>
      <c r="F89" s="215" t="str">
        <f>IF(OR(ISBLANK('MH01'!I342),ISERROR('MH01'!I342)),"",'MH01'!I342)</f>
        <v/>
      </c>
      <c r="G89" s="77" t="str">
        <f>IF(OR(ISBLANK('MH01'!J342),ISERROR('MH01'!J342)),"",'MH01'!J342)</f>
        <v/>
      </c>
      <c r="H89" s="77" t="str">
        <f>IF(OR(ISBLANK('MH01'!K342),ISERROR('MH01'!K342)),"",'MH01'!K342)</f>
        <v/>
      </c>
      <c r="I89" s="77" t="str">
        <f>IF(OR(ISBLANK('MH01'!L342),ISERROR('MH01'!L342)),"",'MH01'!L342)</f>
        <v/>
      </c>
      <c r="J89" s="77" t="str">
        <f>IF(OR(ISBLANK('MH01'!M342),ISERROR('MH01'!M342)),"",'MH01'!M342)</f>
        <v/>
      </c>
      <c r="K89" s="77" t="str">
        <f>IF(OR(ISBLANK('MH01'!N342),ISERROR('MH01'!N342)),"",'MH01'!N342)</f>
        <v/>
      </c>
      <c r="L89" s="77" t="str">
        <f>IF(OR(ISBLANK('MH01'!O342),ISERROR('MH01'!O342)),"",'MH01'!O342)</f>
        <v/>
      </c>
      <c r="M89" s="77" t="str">
        <f>IF(OR(ISBLANK('MH01'!P342),ISERROR('MH01'!P342)),"",'MH01'!P342)</f>
        <v/>
      </c>
      <c r="N89" s="77" t="str">
        <f>IF(OR(ISBLANK('MH01'!Q342),ISERROR('MH01'!Q342)),"",'MH01'!Q342)</f>
        <v/>
      </c>
      <c r="O89" s="77" t="str">
        <f>IF(OR(ISBLANK('MH01'!R342),ISERROR('MH01'!R342)),"",'MH01'!R342)</f>
        <v/>
      </c>
      <c r="P89" s="77" t="str">
        <f>IF(OR(ISBLANK('MH01'!S342),ISERROR('MH01'!S342)),"",'MH01'!S342)</f>
        <v/>
      </c>
      <c r="T89" s="77" t="str">
        <f>IF(OR(ISBLANK('MH01'!W342),ISERROR('MH01'!W342)),"",'MH01'!W342)</f>
        <v/>
      </c>
      <c r="U89" s="77" t="str">
        <f>IF(OR(ISBLANK('MH01'!X342),ISERROR('MH01'!X342)),"",'MH01'!X342)</f>
        <v/>
      </c>
      <c r="V89" s="77" t="str">
        <f>IF(OR(ISBLANK('MH01'!Y342),ISERROR('MH01'!Y342)),"",'MH01'!Y342)</f>
        <v/>
      </c>
      <c r="W89" s="77" t="str">
        <f>IF(OR(ISBLANK('MH01'!Z342),ISERROR('MH01'!Z342)),"",'MH01'!Z342)</f>
        <v/>
      </c>
      <c r="X89" s="77" t="str">
        <f>IF(OR(ISBLANK('MH01'!AA342),ISERROR('MH01'!AA342)),"",'MH01'!AA342)</f>
        <v/>
      </c>
      <c r="Y89" s="77" t="str">
        <f>IF(OR(ISBLANK('MH01'!AB342),ISERROR('MH01'!AB342)),"",'MH01'!AB342)</f>
        <v/>
      </c>
      <c r="Z89" s="77" t="str">
        <f>IF(OR(ISBLANK('MH01'!AC342),ISERROR('MH01'!AC342)),"",'MH01'!AC342)</f>
        <v/>
      </c>
      <c r="AA89" s="77" t="str">
        <f>IF(OR(ISBLANK('MH01'!AD342),ISERROR('MH01'!AD342)),"",'MH01'!AD342)</f>
        <v/>
      </c>
      <c r="AB89" s="77" t="str">
        <f>IF(OR(ISBLANK('MH01'!AE342),ISERROR('MH01'!AE342)),"",'MH01'!AE342)</f>
        <v/>
      </c>
      <c r="AC89" s="77" t="str">
        <f>IF(OR(ISBLANK('MH01'!AF342),ISERROR('MH01'!AF342)),"",'MH01'!AF342)</f>
        <v/>
      </c>
      <c r="AD89" s="77" t="str">
        <f>IF(OR(ISBLANK('MH01'!AG339),ISERROR('MH01'!AG339)),"",'MH01'!AG339)</f>
        <v/>
      </c>
      <c r="AE89" s="77" t="str">
        <f>IF(OR(ISBLANK('MH01'!AH339),ISERROR('MH01'!AH339)),"",'MH01'!AH339)</f>
        <v/>
      </c>
    </row>
    <row r="90" spans="1:31" x14ac:dyDescent="0.2">
      <c r="A90" t="str">
        <f>IF(OR(ISBLANK('MH01'!A343),ISERROR('MH01'!A343)),"",'MH01'!A343)</f>
        <v/>
      </c>
      <c r="B90" s="86">
        <f>IF(OR(ISBLANK('MH01'!B93),ISERROR('MH01'!B93)),"",'MH01'!B93)</f>
        <v>83</v>
      </c>
      <c r="C90" s="191" t="str">
        <f>IF(OR(ISBLANK('MH01'!C343),ISERROR('MH01'!C343)),"",'MH01'!C343)</f>
        <v/>
      </c>
      <c r="D90" s="191" t="str">
        <f>IF(OR(ISBLANK('MH01'!D343),ISERROR('MH01'!D343)),"",'MH01'!D343)</f>
        <v/>
      </c>
      <c r="E90" s="77" t="str">
        <f>IF(OR(ISBLANK('MH01'!H343),ISERROR('MH01'!H343)),"",'MH01'!H343)</f>
        <v/>
      </c>
      <c r="F90" s="215" t="str">
        <f>IF(OR(ISBLANK('MH01'!I343),ISERROR('MH01'!I343)),"",'MH01'!I343)</f>
        <v/>
      </c>
      <c r="G90" s="77" t="str">
        <f>IF(OR(ISBLANK('MH01'!J343),ISERROR('MH01'!J343)),"",'MH01'!J343)</f>
        <v/>
      </c>
      <c r="H90" s="77" t="str">
        <f>IF(OR(ISBLANK('MH01'!K343),ISERROR('MH01'!K343)),"",'MH01'!K343)</f>
        <v/>
      </c>
      <c r="I90" s="77" t="str">
        <f>IF(OR(ISBLANK('MH01'!L343),ISERROR('MH01'!L343)),"",'MH01'!L343)</f>
        <v/>
      </c>
      <c r="J90" s="77" t="str">
        <f>IF(OR(ISBLANK('MH01'!M343),ISERROR('MH01'!M343)),"",'MH01'!M343)</f>
        <v/>
      </c>
      <c r="K90" s="77" t="str">
        <f>IF(OR(ISBLANK('MH01'!N343),ISERROR('MH01'!N343)),"",'MH01'!N343)</f>
        <v/>
      </c>
      <c r="L90" s="77" t="str">
        <f>IF(OR(ISBLANK('MH01'!O343),ISERROR('MH01'!O343)),"",'MH01'!O343)</f>
        <v/>
      </c>
      <c r="M90" s="77" t="str">
        <f>IF(OR(ISBLANK('MH01'!P343),ISERROR('MH01'!P343)),"",'MH01'!P343)</f>
        <v/>
      </c>
      <c r="N90" s="77" t="str">
        <f>IF(OR(ISBLANK('MH01'!Q343),ISERROR('MH01'!Q343)),"",'MH01'!Q343)</f>
        <v/>
      </c>
      <c r="O90" s="77" t="str">
        <f>IF(OR(ISBLANK('MH01'!R343),ISERROR('MH01'!R343)),"",'MH01'!R343)</f>
        <v/>
      </c>
      <c r="P90" s="77" t="str">
        <f>IF(OR(ISBLANK('MH01'!S343),ISERROR('MH01'!S343)),"",'MH01'!S343)</f>
        <v/>
      </c>
      <c r="T90" s="77" t="str">
        <f>IF(OR(ISBLANK('MH01'!W343),ISERROR('MH01'!W343)),"",'MH01'!W343)</f>
        <v/>
      </c>
      <c r="U90" s="77" t="str">
        <f>IF(OR(ISBLANK('MH01'!X343),ISERROR('MH01'!X343)),"",'MH01'!X343)</f>
        <v/>
      </c>
      <c r="V90" s="77" t="str">
        <f>IF(OR(ISBLANK('MH01'!Y343),ISERROR('MH01'!Y343)),"",'MH01'!Y343)</f>
        <v/>
      </c>
      <c r="W90" s="77" t="str">
        <f>IF(OR(ISBLANK('MH01'!Z343),ISERROR('MH01'!Z343)),"",'MH01'!Z343)</f>
        <v/>
      </c>
      <c r="X90" s="77" t="str">
        <f>IF(OR(ISBLANK('MH01'!AA343),ISERROR('MH01'!AA343)),"",'MH01'!AA343)</f>
        <v/>
      </c>
      <c r="Y90" s="77" t="str">
        <f>IF(OR(ISBLANK('MH01'!AB343),ISERROR('MH01'!AB343)),"",'MH01'!AB343)</f>
        <v/>
      </c>
      <c r="Z90" s="77" t="str">
        <f>IF(OR(ISBLANK('MH01'!AC343),ISERROR('MH01'!AC343)),"",'MH01'!AC343)</f>
        <v/>
      </c>
      <c r="AA90" s="77" t="str">
        <f>IF(OR(ISBLANK('MH01'!AD343),ISERROR('MH01'!AD343)),"",'MH01'!AD343)</f>
        <v/>
      </c>
      <c r="AB90" s="77" t="str">
        <f>IF(OR(ISBLANK('MH01'!AE343),ISERROR('MH01'!AE343)),"",'MH01'!AE343)</f>
        <v/>
      </c>
      <c r="AC90" s="77" t="str">
        <f>IF(OR(ISBLANK('MH01'!AF343),ISERROR('MH01'!AF343)),"",'MH01'!AF343)</f>
        <v/>
      </c>
      <c r="AD90" s="77" t="str">
        <f>IF(OR(ISBLANK('MH01'!AG340),ISERROR('MH01'!AG340)),"",'MH01'!AG340)</f>
        <v/>
      </c>
      <c r="AE90" s="77" t="str">
        <f>IF(OR(ISBLANK('MH01'!AH340),ISERROR('MH01'!AH340)),"",'MH01'!AH340)</f>
        <v/>
      </c>
    </row>
    <row r="91" spans="1:31" x14ac:dyDescent="0.2">
      <c r="A91" t="str">
        <f>IF(OR(ISBLANK('MH01'!A344),ISERROR('MH01'!A344)),"",'MH01'!A344)</f>
        <v/>
      </c>
      <c r="B91" s="86">
        <f>IF(OR(ISBLANK('MH01'!B94),ISERROR('MH01'!B94)),"",'MH01'!B94)</f>
        <v>84</v>
      </c>
      <c r="C91" s="191" t="str">
        <f>IF(OR(ISBLANK('MH01'!C344),ISERROR('MH01'!C344)),"",'MH01'!C344)</f>
        <v/>
      </c>
      <c r="D91" s="191" t="str">
        <f>IF(OR(ISBLANK('MH01'!D344),ISERROR('MH01'!D344)),"",'MH01'!D344)</f>
        <v/>
      </c>
      <c r="E91" s="77" t="str">
        <f>IF(OR(ISBLANK('MH01'!H344),ISERROR('MH01'!H344)),"",'MH01'!H344)</f>
        <v/>
      </c>
      <c r="F91" s="215" t="str">
        <f>IF(OR(ISBLANK('MH01'!I344),ISERROR('MH01'!I344)),"",'MH01'!I344)</f>
        <v/>
      </c>
      <c r="G91" s="77" t="str">
        <f>IF(OR(ISBLANK('MH01'!J344),ISERROR('MH01'!J344)),"",'MH01'!J344)</f>
        <v/>
      </c>
      <c r="H91" s="77" t="str">
        <f>IF(OR(ISBLANK('MH01'!K344),ISERROR('MH01'!K344)),"",'MH01'!K344)</f>
        <v/>
      </c>
      <c r="I91" s="77" t="str">
        <f>IF(OR(ISBLANK('MH01'!L344),ISERROR('MH01'!L344)),"",'MH01'!L344)</f>
        <v/>
      </c>
      <c r="J91" s="77" t="str">
        <f>IF(OR(ISBLANK('MH01'!M344),ISERROR('MH01'!M344)),"",'MH01'!M344)</f>
        <v/>
      </c>
      <c r="K91" s="77" t="str">
        <f>IF(OR(ISBLANK('MH01'!N344),ISERROR('MH01'!N344)),"",'MH01'!N344)</f>
        <v/>
      </c>
      <c r="L91" s="77" t="str">
        <f>IF(OR(ISBLANK('MH01'!O344),ISERROR('MH01'!O344)),"",'MH01'!O344)</f>
        <v/>
      </c>
      <c r="M91" s="77" t="str">
        <f>IF(OR(ISBLANK('MH01'!P344),ISERROR('MH01'!P344)),"",'MH01'!P344)</f>
        <v/>
      </c>
      <c r="N91" s="77" t="str">
        <f>IF(OR(ISBLANK('MH01'!Q344),ISERROR('MH01'!Q344)),"",'MH01'!Q344)</f>
        <v/>
      </c>
      <c r="O91" s="77" t="str">
        <f>IF(OR(ISBLANK('MH01'!R344),ISERROR('MH01'!R344)),"",'MH01'!R344)</f>
        <v/>
      </c>
      <c r="P91" s="77" t="str">
        <f>IF(OR(ISBLANK('MH01'!S344),ISERROR('MH01'!S344)),"",'MH01'!S344)</f>
        <v/>
      </c>
      <c r="T91" s="77" t="str">
        <f>IF(OR(ISBLANK('MH01'!W344),ISERROR('MH01'!W344)),"",'MH01'!W344)</f>
        <v/>
      </c>
      <c r="U91" s="77" t="str">
        <f>IF(OR(ISBLANK('MH01'!X344),ISERROR('MH01'!X344)),"",'MH01'!X344)</f>
        <v/>
      </c>
      <c r="V91" s="77" t="str">
        <f>IF(OR(ISBLANK('MH01'!Y344),ISERROR('MH01'!Y344)),"",'MH01'!Y344)</f>
        <v/>
      </c>
      <c r="W91" s="77" t="str">
        <f>IF(OR(ISBLANK('MH01'!Z344),ISERROR('MH01'!Z344)),"",'MH01'!Z344)</f>
        <v/>
      </c>
      <c r="X91" s="77" t="str">
        <f>IF(OR(ISBLANK('MH01'!AA344),ISERROR('MH01'!AA344)),"",'MH01'!AA344)</f>
        <v/>
      </c>
      <c r="Y91" s="77" t="str">
        <f>IF(OR(ISBLANK('MH01'!AB344),ISERROR('MH01'!AB344)),"",'MH01'!AB344)</f>
        <v/>
      </c>
      <c r="Z91" s="77" t="str">
        <f>IF(OR(ISBLANK('MH01'!AC344),ISERROR('MH01'!AC344)),"",'MH01'!AC344)</f>
        <v/>
      </c>
      <c r="AA91" s="77" t="str">
        <f>IF(OR(ISBLANK('MH01'!AD344),ISERROR('MH01'!AD344)),"",'MH01'!AD344)</f>
        <v/>
      </c>
      <c r="AB91" s="77" t="str">
        <f>IF(OR(ISBLANK('MH01'!AE344),ISERROR('MH01'!AE344)),"",'MH01'!AE344)</f>
        <v/>
      </c>
      <c r="AC91" s="77" t="str">
        <f>IF(OR(ISBLANK('MH01'!AF344),ISERROR('MH01'!AF344)),"",'MH01'!AF344)</f>
        <v/>
      </c>
      <c r="AD91" s="77" t="str">
        <f>IF(OR(ISBLANK('MH01'!AG341),ISERROR('MH01'!AG341)),"",'MH01'!AG341)</f>
        <v/>
      </c>
      <c r="AE91" s="77" t="str">
        <f>IF(OR(ISBLANK('MH01'!AH341),ISERROR('MH01'!AH341)),"",'MH01'!AH341)</f>
        <v/>
      </c>
    </row>
    <row r="92" spans="1:31" x14ac:dyDescent="0.2">
      <c r="A92" t="str">
        <f>IF(OR(ISBLANK('MH01'!A345),ISERROR('MH01'!A345)),"",'MH01'!A345)</f>
        <v/>
      </c>
      <c r="B92" s="86">
        <f>IF(OR(ISBLANK('MH01'!B95),ISERROR('MH01'!B95)),"",'MH01'!B95)</f>
        <v>85</v>
      </c>
      <c r="C92" s="191" t="str">
        <f>IF(OR(ISBLANK('MH01'!C345),ISERROR('MH01'!C345)),"",'MH01'!C345)</f>
        <v/>
      </c>
      <c r="D92" s="191" t="str">
        <f>IF(OR(ISBLANK('MH01'!D345),ISERROR('MH01'!D345)),"",'MH01'!D345)</f>
        <v/>
      </c>
      <c r="E92" s="77" t="str">
        <f>IF(OR(ISBLANK('MH01'!H345),ISERROR('MH01'!H345)),"",'MH01'!H345)</f>
        <v/>
      </c>
      <c r="F92" s="215" t="str">
        <f>IF(OR(ISBLANK('MH01'!I345),ISERROR('MH01'!I345)),"",'MH01'!I345)</f>
        <v/>
      </c>
      <c r="G92" s="77" t="str">
        <f>IF(OR(ISBLANK('MH01'!J345),ISERROR('MH01'!J345)),"",'MH01'!J345)</f>
        <v/>
      </c>
      <c r="H92" s="77" t="str">
        <f>IF(OR(ISBLANK('MH01'!K345),ISERROR('MH01'!K345)),"",'MH01'!K345)</f>
        <v/>
      </c>
      <c r="I92" s="77" t="str">
        <f>IF(OR(ISBLANK('MH01'!L345),ISERROR('MH01'!L345)),"",'MH01'!L345)</f>
        <v/>
      </c>
      <c r="J92" s="77" t="str">
        <f>IF(OR(ISBLANK('MH01'!M345),ISERROR('MH01'!M345)),"",'MH01'!M345)</f>
        <v/>
      </c>
      <c r="K92" s="77" t="str">
        <f>IF(OR(ISBLANK('MH01'!N345),ISERROR('MH01'!N345)),"",'MH01'!N345)</f>
        <v/>
      </c>
      <c r="L92" s="77" t="str">
        <f>IF(OR(ISBLANK('MH01'!O345),ISERROR('MH01'!O345)),"",'MH01'!O345)</f>
        <v/>
      </c>
      <c r="M92" s="77" t="str">
        <f>IF(OR(ISBLANK('MH01'!P345),ISERROR('MH01'!P345)),"",'MH01'!P345)</f>
        <v/>
      </c>
      <c r="N92" s="77" t="str">
        <f>IF(OR(ISBLANK('MH01'!Q345),ISERROR('MH01'!Q345)),"",'MH01'!Q345)</f>
        <v/>
      </c>
      <c r="O92" s="77" t="str">
        <f>IF(OR(ISBLANK('MH01'!R345),ISERROR('MH01'!R345)),"",'MH01'!R345)</f>
        <v/>
      </c>
      <c r="P92" s="77" t="str">
        <f>IF(OR(ISBLANK('MH01'!S345),ISERROR('MH01'!S345)),"",'MH01'!S345)</f>
        <v/>
      </c>
      <c r="T92" s="77" t="str">
        <f>IF(OR(ISBLANK('MH01'!W345),ISERROR('MH01'!W345)),"",'MH01'!W345)</f>
        <v/>
      </c>
      <c r="U92" s="77" t="str">
        <f>IF(OR(ISBLANK('MH01'!X345),ISERROR('MH01'!X345)),"",'MH01'!X345)</f>
        <v/>
      </c>
      <c r="V92" s="77" t="str">
        <f>IF(OR(ISBLANK('MH01'!Y345),ISERROR('MH01'!Y345)),"",'MH01'!Y345)</f>
        <v/>
      </c>
      <c r="W92" s="77" t="str">
        <f>IF(OR(ISBLANK('MH01'!Z345),ISERROR('MH01'!Z345)),"",'MH01'!Z345)</f>
        <v/>
      </c>
      <c r="X92" s="77" t="str">
        <f>IF(OR(ISBLANK('MH01'!AA345),ISERROR('MH01'!AA345)),"",'MH01'!AA345)</f>
        <v/>
      </c>
      <c r="Y92" s="77" t="str">
        <f>IF(OR(ISBLANK('MH01'!AB345),ISERROR('MH01'!AB345)),"",'MH01'!AB345)</f>
        <v/>
      </c>
      <c r="Z92" s="77" t="str">
        <f>IF(OR(ISBLANK('MH01'!AC345),ISERROR('MH01'!AC345)),"",'MH01'!AC345)</f>
        <v/>
      </c>
      <c r="AA92" s="77" t="str">
        <f>IF(OR(ISBLANK('MH01'!AD345),ISERROR('MH01'!AD345)),"",'MH01'!AD345)</f>
        <v/>
      </c>
      <c r="AB92" s="77" t="str">
        <f>IF(OR(ISBLANK('MH01'!AE345),ISERROR('MH01'!AE345)),"",'MH01'!AE345)</f>
        <v/>
      </c>
      <c r="AC92" s="77" t="str">
        <f>IF(OR(ISBLANK('MH01'!AF345),ISERROR('MH01'!AF345)),"",'MH01'!AF345)</f>
        <v/>
      </c>
      <c r="AD92" s="77" t="str">
        <f>IF(OR(ISBLANK('MH01'!AG342),ISERROR('MH01'!AG342)),"",'MH01'!AG342)</f>
        <v/>
      </c>
      <c r="AE92" s="77" t="str">
        <f>IF(OR(ISBLANK('MH01'!AH342),ISERROR('MH01'!AH342)),"",'MH01'!AH342)</f>
        <v/>
      </c>
    </row>
    <row r="93" spans="1:31" x14ac:dyDescent="0.2">
      <c r="A93" t="str">
        <f>IF(OR(ISBLANK('MH01'!A346),ISERROR('MH01'!A346)),"",'MH01'!A346)</f>
        <v/>
      </c>
      <c r="B93" s="86">
        <f>IF(OR(ISBLANK('MH01'!B96),ISERROR('MH01'!B96)),"",'MH01'!B96)</f>
        <v>86</v>
      </c>
      <c r="C93" s="191" t="str">
        <f>IF(OR(ISBLANK('MH01'!C346),ISERROR('MH01'!C346)),"",'MH01'!C346)</f>
        <v/>
      </c>
      <c r="D93" s="191" t="str">
        <f>IF(OR(ISBLANK('MH01'!D346),ISERROR('MH01'!D346)),"",'MH01'!D346)</f>
        <v/>
      </c>
      <c r="E93" s="77" t="str">
        <f>IF(OR(ISBLANK('MH01'!H346),ISERROR('MH01'!H346)),"",'MH01'!H346)</f>
        <v/>
      </c>
      <c r="F93" s="215" t="str">
        <f>IF(OR(ISBLANK('MH01'!I346),ISERROR('MH01'!I346)),"",'MH01'!I346)</f>
        <v/>
      </c>
      <c r="G93" s="77" t="str">
        <f>IF(OR(ISBLANK('MH01'!J346),ISERROR('MH01'!J346)),"",'MH01'!J346)</f>
        <v/>
      </c>
      <c r="H93" s="77" t="str">
        <f>IF(OR(ISBLANK('MH01'!K346),ISERROR('MH01'!K346)),"",'MH01'!K346)</f>
        <v/>
      </c>
      <c r="I93" s="77" t="str">
        <f>IF(OR(ISBLANK('MH01'!L346),ISERROR('MH01'!L346)),"",'MH01'!L346)</f>
        <v/>
      </c>
      <c r="J93" s="77" t="str">
        <f>IF(OR(ISBLANK('MH01'!M346),ISERROR('MH01'!M346)),"",'MH01'!M346)</f>
        <v/>
      </c>
      <c r="K93" s="77" t="str">
        <f>IF(OR(ISBLANK('MH01'!N346),ISERROR('MH01'!N346)),"",'MH01'!N346)</f>
        <v/>
      </c>
      <c r="L93" s="77" t="str">
        <f>IF(OR(ISBLANK('MH01'!O346),ISERROR('MH01'!O346)),"",'MH01'!O346)</f>
        <v/>
      </c>
      <c r="M93" s="77" t="str">
        <f>IF(OR(ISBLANK('MH01'!P346),ISERROR('MH01'!P346)),"",'MH01'!P346)</f>
        <v/>
      </c>
      <c r="N93" s="77" t="str">
        <f>IF(OR(ISBLANK('MH01'!Q346),ISERROR('MH01'!Q346)),"",'MH01'!Q346)</f>
        <v/>
      </c>
      <c r="O93" s="77" t="str">
        <f>IF(OR(ISBLANK('MH01'!R346),ISERROR('MH01'!R346)),"",'MH01'!R346)</f>
        <v/>
      </c>
      <c r="P93" s="77" t="str">
        <f>IF(OR(ISBLANK('MH01'!S346),ISERROR('MH01'!S346)),"",'MH01'!S346)</f>
        <v/>
      </c>
      <c r="T93" s="77" t="str">
        <f>IF(OR(ISBLANK('MH01'!W346),ISERROR('MH01'!W346)),"",'MH01'!W346)</f>
        <v/>
      </c>
      <c r="U93" s="77" t="str">
        <f>IF(OR(ISBLANK('MH01'!X346),ISERROR('MH01'!X346)),"",'MH01'!X346)</f>
        <v/>
      </c>
      <c r="V93" s="77" t="str">
        <f>IF(OR(ISBLANK('MH01'!Y346),ISERROR('MH01'!Y346)),"",'MH01'!Y346)</f>
        <v/>
      </c>
      <c r="W93" s="77" t="str">
        <f>IF(OR(ISBLANK('MH01'!Z346),ISERROR('MH01'!Z346)),"",'MH01'!Z346)</f>
        <v/>
      </c>
      <c r="X93" s="77" t="str">
        <f>IF(OR(ISBLANK('MH01'!AA346),ISERROR('MH01'!AA346)),"",'MH01'!AA346)</f>
        <v/>
      </c>
      <c r="Y93" s="77" t="str">
        <f>IF(OR(ISBLANK('MH01'!AB346),ISERROR('MH01'!AB346)),"",'MH01'!AB346)</f>
        <v/>
      </c>
      <c r="Z93" s="77" t="str">
        <f>IF(OR(ISBLANK('MH01'!AC346),ISERROR('MH01'!AC346)),"",'MH01'!AC346)</f>
        <v/>
      </c>
      <c r="AA93" s="77" t="str">
        <f>IF(OR(ISBLANK('MH01'!AD346),ISERROR('MH01'!AD346)),"",'MH01'!AD346)</f>
        <v/>
      </c>
      <c r="AB93" s="77" t="str">
        <f>IF(OR(ISBLANK('MH01'!AE346),ISERROR('MH01'!AE346)),"",'MH01'!AE346)</f>
        <v/>
      </c>
      <c r="AC93" s="77" t="str">
        <f>IF(OR(ISBLANK('MH01'!AF346),ISERROR('MH01'!AF346)),"",'MH01'!AF346)</f>
        <v/>
      </c>
      <c r="AD93" s="77" t="str">
        <f>IF(OR(ISBLANK('MH01'!AG343),ISERROR('MH01'!AG343)),"",'MH01'!AG343)</f>
        <v/>
      </c>
      <c r="AE93" s="77" t="str">
        <f>IF(OR(ISBLANK('MH01'!AH343),ISERROR('MH01'!AH343)),"",'MH01'!AH343)</f>
        <v/>
      </c>
    </row>
    <row r="94" spans="1:31" x14ac:dyDescent="0.2">
      <c r="A94" t="str">
        <f>IF(OR(ISBLANK('MH01'!A347),ISERROR('MH01'!A347)),"",'MH01'!A347)</f>
        <v/>
      </c>
      <c r="B94" s="86">
        <f>IF(OR(ISBLANK('MH01'!B97),ISERROR('MH01'!B97)),"",'MH01'!B97)</f>
        <v>87</v>
      </c>
      <c r="C94" s="191" t="str">
        <f>IF(OR(ISBLANK('MH01'!C347),ISERROR('MH01'!C347)),"",'MH01'!C347)</f>
        <v/>
      </c>
      <c r="D94" s="191" t="str">
        <f>IF(OR(ISBLANK('MH01'!D347),ISERROR('MH01'!D347)),"",'MH01'!D347)</f>
        <v/>
      </c>
      <c r="E94" s="77" t="str">
        <f>IF(OR(ISBLANK('MH01'!H347),ISERROR('MH01'!H347)),"",'MH01'!H347)</f>
        <v/>
      </c>
      <c r="F94" s="215" t="str">
        <f>IF(OR(ISBLANK('MH01'!I347),ISERROR('MH01'!I347)),"",'MH01'!I347)</f>
        <v/>
      </c>
      <c r="G94" s="77" t="str">
        <f>IF(OR(ISBLANK('MH01'!J347),ISERROR('MH01'!J347)),"",'MH01'!J347)</f>
        <v/>
      </c>
      <c r="H94" s="77" t="str">
        <f>IF(OR(ISBLANK('MH01'!K347),ISERROR('MH01'!K347)),"",'MH01'!K347)</f>
        <v/>
      </c>
      <c r="I94" s="77" t="str">
        <f>IF(OR(ISBLANK('MH01'!L347),ISERROR('MH01'!L347)),"",'MH01'!L347)</f>
        <v/>
      </c>
      <c r="J94" s="77" t="str">
        <f>IF(OR(ISBLANK('MH01'!M347),ISERROR('MH01'!M347)),"",'MH01'!M347)</f>
        <v/>
      </c>
      <c r="K94" s="77" t="str">
        <f>IF(OR(ISBLANK('MH01'!N347),ISERROR('MH01'!N347)),"",'MH01'!N347)</f>
        <v/>
      </c>
      <c r="L94" s="77" t="str">
        <f>IF(OR(ISBLANK('MH01'!O347),ISERROR('MH01'!O347)),"",'MH01'!O347)</f>
        <v/>
      </c>
      <c r="M94" s="77" t="str">
        <f>IF(OR(ISBLANK('MH01'!P347),ISERROR('MH01'!P347)),"",'MH01'!P347)</f>
        <v/>
      </c>
      <c r="N94" s="77" t="str">
        <f>IF(OR(ISBLANK('MH01'!Q347),ISERROR('MH01'!Q347)),"",'MH01'!Q347)</f>
        <v/>
      </c>
      <c r="O94" s="77" t="str">
        <f>IF(OR(ISBLANK('MH01'!R347),ISERROR('MH01'!R347)),"",'MH01'!R347)</f>
        <v/>
      </c>
      <c r="P94" s="77" t="str">
        <f>IF(OR(ISBLANK('MH01'!S347),ISERROR('MH01'!S347)),"",'MH01'!S347)</f>
        <v/>
      </c>
      <c r="T94" s="77" t="str">
        <f>IF(OR(ISBLANK('MH01'!W347),ISERROR('MH01'!W347)),"",'MH01'!W347)</f>
        <v/>
      </c>
      <c r="U94" s="77" t="str">
        <f>IF(OR(ISBLANK('MH01'!X347),ISERROR('MH01'!X347)),"",'MH01'!X347)</f>
        <v/>
      </c>
      <c r="V94" s="77" t="str">
        <f>IF(OR(ISBLANK('MH01'!Y347),ISERROR('MH01'!Y347)),"",'MH01'!Y347)</f>
        <v/>
      </c>
      <c r="W94" s="77" t="str">
        <f>IF(OR(ISBLANK('MH01'!Z347),ISERROR('MH01'!Z347)),"",'MH01'!Z347)</f>
        <v/>
      </c>
      <c r="X94" s="77" t="str">
        <f>IF(OR(ISBLANK('MH01'!AA347),ISERROR('MH01'!AA347)),"",'MH01'!AA347)</f>
        <v/>
      </c>
      <c r="Y94" s="77" t="str">
        <f>IF(OR(ISBLANK('MH01'!AB347),ISERROR('MH01'!AB347)),"",'MH01'!AB347)</f>
        <v/>
      </c>
      <c r="Z94" s="77" t="str">
        <f>IF(OR(ISBLANK('MH01'!AC347),ISERROR('MH01'!AC347)),"",'MH01'!AC347)</f>
        <v/>
      </c>
      <c r="AA94" s="77" t="str">
        <f>IF(OR(ISBLANK('MH01'!AD347),ISERROR('MH01'!AD347)),"",'MH01'!AD347)</f>
        <v/>
      </c>
      <c r="AB94" s="77" t="str">
        <f>IF(OR(ISBLANK('MH01'!AE347),ISERROR('MH01'!AE347)),"",'MH01'!AE347)</f>
        <v/>
      </c>
      <c r="AC94" s="77" t="str">
        <f>IF(OR(ISBLANK('MH01'!AF347),ISERROR('MH01'!AF347)),"",'MH01'!AF347)</f>
        <v/>
      </c>
      <c r="AD94" s="77" t="str">
        <f>IF(OR(ISBLANK('MH01'!AG344),ISERROR('MH01'!AG344)),"",'MH01'!AG344)</f>
        <v/>
      </c>
      <c r="AE94" s="77" t="str">
        <f>IF(OR(ISBLANK('MH01'!AH344),ISERROR('MH01'!AH344)),"",'MH01'!AH344)</f>
        <v/>
      </c>
    </row>
    <row r="95" spans="1:31" x14ac:dyDescent="0.2">
      <c r="A95" t="str">
        <f>IF(OR(ISBLANK('MH01'!A348),ISERROR('MH01'!A348)),"",'MH01'!A348)</f>
        <v/>
      </c>
      <c r="B95" s="86">
        <f>IF(OR(ISBLANK('MH01'!B98),ISERROR('MH01'!B98)),"",'MH01'!B98)</f>
        <v>88</v>
      </c>
      <c r="C95" s="191" t="str">
        <f>IF(OR(ISBLANK('MH01'!C348),ISERROR('MH01'!C348)),"",'MH01'!C348)</f>
        <v/>
      </c>
      <c r="D95" s="191" t="str">
        <f>IF(OR(ISBLANK('MH01'!D348),ISERROR('MH01'!D348)),"",'MH01'!D348)</f>
        <v/>
      </c>
      <c r="E95" s="77" t="str">
        <f>IF(OR(ISBLANK('MH01'!H348),ISERROR('MH01'!H348)),"",'MH01'!H348)</f>
        <v/>
      </c>
      <c r="F95" s="215" t="str">
        <f>IF(OR(ISBLANK('MH01'!I348),ISERROR('MH01'!I348)),"",'MH01'!I348)</f>
        <v/>
      </c>
      <c r="G95" s="77" t="str">
        <f>IF(OR(ISBLANK('MH01'!J348),ISERROR('MH01'!J348)),"",'MH01'!J348)</f>
        <v/>
      </c>
      <c r="H95" s="77" t="str">
        <f>IF(OR(ISBLANK('MH01'!K348),ISERROR('MH01'!K348)),"",'MH01'!K348)</f>
        <v/>
      </c>
      <c r="I95" s="77" t="str">
        <f>IF(OR(ISBLANK('MH01'!L348),ISERROR('MH01'!L348)),"",'MH01'!L348)</f>
        <v/>
      </c>
      <c r="J95" s="77" t="str">
        <f>IF(OR(ISBLANK('MH01'!M348),ISERROR('MH01'!M348)),"",'MH01'!M348)</f>
        <v/>
      </c>
      <c r="K95" s="77" t="str">
        <f>IF(OR(ISBLANK('MH01'!N348),ISERROR('MH01'!N348)),"",'MH01'!N348)</f>
        <v/>
      </c>
      <c r="L95" s="77" t="str">
        <f>IF(OR(ISBLANK('MH01'!O348),ISERROR('MH01'!O348)),"",'MH01'!O348)</f>
        <v/>
      </c>
      <c r="M95" s="77" t="str">
        <f>IF(OR(ISBLANK('MH01'!P348),ISERROR('MH01'!P348)),"",'MH01'!P348)</f>
        <v/>
      </c>
      <c r="N95" s="77" t="str">
        <f>IF(OR(ISBLANK('MH01'!Q348),ISERROR('MH01'!Q348)),"",'MH01'!Q348)</f>
        <v/>
      </c>
      <c r="O95" s="77" t="str">
        <f>IF(OR(ISBLANK('MH01'!R348),ISERROR('MH01'!R348)),"",'MH01'!R348)</f>
        <v/>
      </c>
      <c r="P95" s="77" t="str">
        <f>IF(OR(ISBLANK('MH01'!S348),ISERROR('MH01'!S348)),"",'MH01'!S348)</f>
        <v/>
      </c>
      <c r="T95" s="77" t="str">
        <f>IF(OR(ISBLANK('MH01'!W348),ISERROR('MH01'!W348)),"",'MH01'!W348)</f>
        <v/>
      </c>
      <c r="U95" s="77" t="str">
        <f>IF(OR(ISBLANK('MH01'!X348),ISERROR('MH01'!X348)),"",'MH01'!X348)</f>
        <v/>
      </c>
      <c r="V95" s="77" t="str">
        <f>IF(OR(ISBLANK('MH01'!Y348),ISERROR('MH01'!Y348)),"",'MH01'!Y348)</f>
        <v/>
      </c>
      <c r="W95" s="77" t="str">
        <f>IF(OR(ISBLANK('MH01'!Z348),ISERROR('MH01'!Z348)),"",'MH01'!Z348)</f>
        <v/>
      </c>
      <c r="X95" s="77" t="str">
        <f>IF(OR(ISBLANK('MH01'!AA348),ISERROR('MH01'!AA348)),"",'MH01'!AA348)</f>
        <v/>
      </c>
      <c r="Y95" s="77" t="str">
        <f>IF(OR(ISBLANK('MH01'!AB348),ISERROR('MH01'!AB348)),"",'MH01'!AB348)</f>
        <v/>
      </c>
      <c r="Z95" s="77" t="str">
        <f>IF(OR(ISBLANK('MH01'!AC348),ISERROR('MH01'!AC348)),"",'MH01'!AC348)</f>
        <v/>
      </c>
      <c r="AA95" s="77" t="str">
        <f>IF(OR(ISBLANK('MH01'!AD348),ISERROR('MH01'!AD348)),"",'MH01'!AD348)</f>
        <v/>
      </c>
      <c r="AB95" s="77" t="str">
        <f>IF(OR(ISBLANK('MH01'!AE348),ISERROR('MH01'!AE348)),"",'MH01'!AE348)</f>
        <v/>
      </c>
      <c r="AC95" s="77" t="str">
        <f>IF(OR(ISBLANK('MH01'!AF348),ISERROR('MH01'!AF348)),"",'MH01'!AF348)</f>
        <v/>
      </c>
      <c r="AD95" s="77" t="str">
        <f>IF(OR(ISBLANK('MH01'!AG345),ISERROR('MH01'!AG345)),"",'MH01'!AG345)</f>
        <v/>
      </c>
      <c r="AE95" s="77" t="str">
        <f>IF(OR(ISBLANK('MH01'!AH345),ISERROR('MH01'!AH345)),"",'MH01'!AH345)</f>
        <v/>
      </c>
    </row>
    <row r="96" spans="1:31" x14ac:dyDescent="0.2">
      <c r="A96" t="str">
        <f>IF(OR(ISBLANK('MH01'!A349),ISERROR('MH01'!A349)),"",'MH01'!A349)</f>
        <v/>
      </c>
      <c r="B96" s="86">
        <f>IF(OR(ISBLANK('MH01'!B99),ISERROR('MH01'!B99)),"",'MH01'!B99)</f>
        <v>89</v>
      </c>
      <c r="C96" s="191" t="str">
        <f>IF(OR(ISBLANK('MH01'!C349),ISERROR('MH01'!C349)),"",'MH01'!C349)</f>
        <v/>
      </c>
      <c r="D96" s="191" t="str">
        <f>IF(OR(ISBLANK('MH01'!D349),ISERROR('MH01'!D349)),"",'MH01'!D349)</f>
        <v/>
      </c>
      <c r="E96" s="77" t="str">
        <f>IF(OR(ISBLANK('MH01'!H349),ISERROR('MH01'!H349)),"",'MH01'!H349)</f>
        <v/>
      </c>
      <c r="F96" s="215" t="str">
        <f>IF(OR(ISBLANK('MH01'!I349),ISERROR('MH01'!I349)),"",'MH01'!I349)</f>
        <v/>
      </c>
      <c r="G96" s="77" t="str">
        <f>IF(OR(ISBLANK('MH01'!J349),ISERROR('MH01'!J349)),"",'MH01'!J349)</f>
        <v/>
      </c>
      <c r="H96" s="77" t="str">
        <f>IF(OR(ISBLANK('MH01'!K349),ISERROR('MH01'!K349)),"",'MH01'!K349)</f>
        <v/>
      </c>
      <c r="I96" s="77" t="str">
        <f>IF(OR(ISBLANK('MH01'!L349),ISERROR('MH01'!L349)),"",'MH01'!L349)</f>
        <v/>
      </c>
      <c r="J96" s="77" t="str">
        <f>IF(OR(ISBLANK('MH01'!M349),ISERROR('MH01'!M349)),"",'MH01'!M349)</f>
        <v/>
      </c>
      <c r="K96" s="77" t="str">
        <f>IF(OR(ISBLANK('MH01'!N349),ISERROR('MH01'!N349)),"",'MH01'!N349)</f>
        <v/>
      </c>
      <c r="L96" s="77" t="str">
        <f>IF(OR(ISBLANK('MH01'!O349),ISERROR('MH01'!O349)),"",'MH01'!O349)</f>
        <v/>
      </c>
      <c r="M96" s="77" t="str">
        <f>IF(OR(ISBLANK('MH01'!P349),ISERROR('MH01'!P349)),"",'MH01'!P349)</f>
        <v/>
      </c>
      <c r="N96" s="77" t="str">
        <f>IF(OR(ISBLANK('MH01'!Q349),ISERROR('MH01'!Q349)),"",'MH01'!Q349)</f>
        <v/>
      </c>
      <c r="O96" s="77" t="str">
        <f>IF(OR(ISBLANK('MH01'!R349),ISERROR('MH01'!R349)),"",'MH01'!R349)</f>
        <v/>
      </c>
      <c r="P96" s="77" t="str">
        <f>IF(OR(ISBLANK('MH01'!S349),ISERROR('MH01'!S349)),"",'MH01'!S349)</f>
        <v/>
      </c>
      <c r="T96" s="77" t="str">
        <f>IF(OR(ISBLANK('MH01'!W349),ISERROR('MH01'!W349)),"",'MH01'!W349)</f>
        <v/>
      </c>
      <c r="U96" s="77" t="str">
        <f>IF(OR(ISBLANK('MH01'!X349),ISERROR('MH01'!X349)),"",'MH01'!X349)</f>
        <v/>
      </c>
      <c r="V96" s="77" t="str">
        <f>IF(OR(ISBLANK('MH01'!Y349),ISERROR('MH01'!Y349)),"",'MH01'!Y349)</f>
        <v/>
      </c>
      <c r="W96" s="77" t="str">
        <f>IF(OR(ISBLANK('MH01'!Z349),ISERROR('MH01'!Z349)),"",'MH01'!Z349)</f>
        <v/>
      </c>
      <c r="X96" s="77" t="str">
        <f>IF(OR(ISBLANK('MH01'!AA349),ISERROR('MH01'!AA349)),"",'MH01'!AA349)</f>
        <v/>
      </c>
      <c r="Y96" s="77" t="str">
        <f>IF(OR(ISBLANK('MH01'!AB349),ISERROR('MH01'!AB349)),"",'MH01'!AB349)</f>
        <v/>
      </c>
      <c r="Z96" s="77" t="str">
        <f>IF(OR(ISBLANK('MH01'!AC349),ISERROR('MH01'!AC349)),"",'MH01'!AC349)</f>
        <v/>
      </c>
      <c r="AA96" s="77" t="str">
        <f>IF(OR(ISBLANK('MH01'!AD349),ISERROR('MH01'!AD349)),"",'MH01'!AD349)</f>
        <v/>
      </c>
      <c r="AB96" s="77" t="str">
        <f>IF(OR(ISBLANK('MH01'!AE349),ISERROR('MH01'!AE349)),"",'MH01'!AE349)</f>
        <v/>
      </c>
      <c r="AC96" s="77" t="str">
        <f>IF(OR(ISBLANK('MH01'!AF349),ISERROR('MH01'!AF349)),"",'MH01'!AF349)</f>
        <v/>
      </c>
      <c r="AD96" s="77" t="str">
        <f>IF(OR(ISBLANK('MH01'!AG346),ISERROR('MH01'!AG346)),"",'MH01'!AG346)</f>
        <v/>
      </c>
      <c r="AE96" s="77" t="str">
        <f>IF(OR(ISBLANK('MH01'!AH346),ISERROR('MH01'!AH346)),"",'MH01'!AH346)</f>
        <v/>
      </c>
    </row>
    <row r="97" spans="1:31" x14ac:dyDescent="0.2">
      <c r="A97" t="str">
        <f>IF(OR(ISBLANK('MH01'!A350),ISERROR('MH01'!A350)),"",'MH01'!A350)</f>
        <v/>
      </c>
      <c r="B97" s="86">
        <f>IF(OR(ISBLANK('MH01'!B100),ISERROR('MH01'!B100)),"",'MH01'!B100)</f>
        <v>90</v>
      </c>
      <c r="C97" s="191" t="str">
        <f>IF(OR(ISBLANK('MH01'!C350),ISERROR('MH01'!C350)),"",'MH01'!C350)</f>
        <v/>
      </c>
      <c r="D97" s="191" t="str">
        <f>IF(OR(ISBLANK('MH01'!D350),ISERROR('MH01'!D350)),"",'MH01'!D350)</f>
        <v/>
      </c>
      <c r="E97" s="77" t="str">
        <f>IF(OR(ISBLANK('MH01'!H350),ISERROR('MH01'!H350)),"",'MH01'!H350)</f>
        <v/>
      </c>
      <c r="F97" s="215" t="str">
        <f>IF(OR(ISBLANK('MH01'!I350),ISERROR('MH01'!I350)),"",'MH01'!I350)</f>
        <v/>
      </c>
      <c r="G97" s="77" t="str">
        <f>IF(OR(ISBLANK('MH01'!J350),ISERROR('MH01'!J350)),"",'MH01'!J350)</f>
        <v/>
      </c>
      <c r="H97" s="77" t="str">
        <f>IF(OR(ISBLANK('MH01'!K350),ISERROR('MH01'!K350)),"",'MH01'!K350)</f>
        <v/>
      </c>
      <c r="I97" s="77" t="str">
        <f>IF(OR(ISBLANK('MH01'!L350),ISERROR('MH01'!L350)),"",'MH01'!L350)</f>
        <v/>
      </c>
      <c r="J97" s="77" t="str">
        <f>IF(OR(ISBLANK('MH01'!M350),ISERROR('MH01'!M350)),"",'MH01'!M350)</f>
        <v/>
      </c>
      <c r="K97" s="77" t="str">
        <f>IF(OR(ISBLANK('MH01'!N350),ISERROR('MH01'!N350)),"",'MH01'!N350)</f>
        <v/>
      </c>
      <c r="L97" s="77" t="str">
        <f>IF(OR(ISBLANK('MH01'!O350),ISERROR('MH01'!O350)),"",'MH01'!O350)</f>
        <v/>
      </c>
      <c r="M97" s="77" t="str">
        <f>IF(OR(ISBLANK('MH01'!P350),ISERROR('MH01'!P350)),"",'MH01'!P350)</f>
        <v/>
      </c>
      <c r="N97" s="77" t="str">
        <f>IF(OR(ISBLANK('MH01'!Q350),ISERROR('MH01'!Q350)),"",'MH01'!Q350)</f>
        <v/>
      </c>
      <c r="O97" s="77" t="str">
        <f>IF(OR(ISBLANK('MH01'!R350),ISERROR('MH01'!R350)),"",'MH01'!R350)</f>
        <v/>
      </c>
      <c r="P97" s="77" t="str">
        <f>IF(OR(ISBLANK('MH01'!S350),ISERROR('MH01'!S350)),"",'MH01'!S350)</f>
        <v/>
      </c>
      <c r="T97" s="77" t="str">
        <f>IF(OR(ISBLANK('MH01'!W350),ISERROR('MH01'!W350)),"",'MH01'!W350)</f>
        <v/>
      </c>
      <c r="U97" s="77" t="str">
        <f>IF(OR(ISBLANK('MH01'!X350),ISERROR('MH01'!X350)),"",'MH01'!X350)</f>
        <v/>
      </c>
      <c r="V97" s="77" t="str">
        <f>IF(OR(ISBLANK('MH01'!Y350),ISERROR('MH01'!Y350)),"",'MH01'!Y350)</f>
        <v/>
      </c>
      <c r="W97" s="77" t="str">
        <f>IF(OR(ISBLANK('MH01'!Z350),ISERROR('MH01'!Z350)),"",'MH01'!Z350)</f>
        <v/>
      </c>
      <c r="X97" s="77" t="str">
        <f>IF(OR(ISBLANK('MH01'!AA350),ISERROR('MH01'!AA350)),"",'MH01'!AA350)</f>
        <v/>
      </c>
      <c r="Y97" s="77" t="str">
        <f>IF(OR(ISBLANK('MH01'!AB350),ISERROR('MH01'!AB350)),"",'MH01'!AB350)</f>
        <v/>
      </c>
      <c r="Z97" s="77" t="str">
        <f>IF(OR(ISBLANK('MH01'!AC350),ISERROR('MH01'!AC350)),"",'MH01'!AC350)</f>
        <v/>
      </c>
      <c r="AA97" s="77" t="str">
        <f>IF(OR(ISBLANK('MH01'!AD350),ISERROR('MH01'!AD350)),"",'MH01'!AD350)</f>
        <v/>
      </c>
      <c r="AB97" s="77" t="str">
        <f>IF(OR(ISBLANK('MH01'!AE350),ISERROR('MH01'!AE350)),"",'MH01'!AE350)</f>
        <v/>
      </c>
      <c r="AC97" s="77" t="str">
        <f>IF(OR(ISBLANK('MH01'!AF350),ISERROR('MH01'!AF350)),"",'MH01'!AF350)</f>
        <v/>
      </c>
      <c r="AD97" s="77" t="str">
        <f>IF(OR(ISBLANK('MH01'!AG347),ISERROR('MH01'!AG347)),"",'MH01'!AG347)</f>
        <v/>
      </c>
      <c r="AE97" s="77" t="str">
        <f>IF(OR(ISBLANK('MH01'!AH347),ISERROR('MH01'!AH347)),"",'MH01'!AH347)</f>
        <v/>
      </c>
    </row>
    <row r="98" spans="1:31" x14ac:dyDescent="0.2">
      <c r="A98" t="str">
        <f>IF(OR(ISBLANK('MH01'!A351),ISERROR('MH01'!A351)),"",'MH01'!A351)</f>
        <v/>
      </c>
      <c r="B98" s="86">
        <f>IF(OR(ISBLANK('MH01'!B101),ISERROR('MH01'!B101)),"",'MH01'!B101)</f>
        <v>91</v>
      </c>
      <c r="C98" s="191" t="str">
        <f>IF(OR(ISBLANK('MH01'!C351),ISERROR('MH01'!C351)),"",'MH01'!C351)</f>
        <v/>
      </c>
      <c r="D98" s="191" t="str">
        <f>IF(OR(ISBLANK('MH01'!D351),ISERROR('MH01'!D351)),"",'MH01'!D351)</f>
        <v/>
      </c>
      <c r="E98" s="77" t="str">
        <f>IF(OR(ISBLANK('MH01'!H351),ISERROR('MH01'!H351)),"",'MH01'!H351)</f>
        <v/>
      </c>
      <c r="F98" s="215" t="str">
        <f>IF(OR(ISBLANK('MH01'!I351),ISERROR('MH01'!I351)),"",'MH01'!I351)</f>
        <v/>
      </c>
      <c r="G98" s="77" t="str">
        <f>IF(OR(ISBLANK('MH01'!J351),ISERROR('MH01'!J351)),"",'MH01'!J351)</f>
        <v/>
      </c>
      <c r="H98" s="77" t="str">
        <f>IF(OR(ISBLANK('MH01'!K351),ISERROR('MH01'!K351)),"",'MH01'!K351)</f>
        <v/>
      </c>
      <c r="I98" s="77" t="str">
        <f>IF(OR(ISBLANK('MH01'!L351),ISERROR('MH01'!L351)),"",'MH01'!L351)</f>
        <v/>
      </c>
      <c r="J98" s="77" t="str">
        <f>IF(OR(ISBLANK('MH01'!M351),ISERROR('MH01'!M351)),"",'MH01'!M351)</f>
        <v/>
      </c>
      <c r="K98" s="77" t="str">
        <f>IF(OR(ISBLANK('MH01'!N351),ISERROR('MH01'!N351)),"",'MH01'!N351)</f>
        <v/>
      </c>
      <c r="L98" s="77" t="str">
        <f>IF(OR(ISBLANK('MH01'!O351),ISERROR('MH01'!O351)),"",'MH01'!O351)</f>
        <v/>
      </c>
      <c r="M98" s="77" t="str">
        <f>IF(OR(ISBLANK('MH01'!P351),ISERROR('MH01'!P351)),"",'MH01'!P351)</f>
        <v/>
      </c>
      <c r="N98" s="77" t="str">
        <f>IF(OR(ISBLANK('MH01'!Q351),ISERROR('MH01'!Q351)),"",'MH01'!Q351)</f>
        <v/>
      </c>
      <c r="O98" s="77" t="str">
        <f>IF(OR(ISBLANK('MH01'!R351),ISERROR('MH01'!R351)),"",'MH01'!R351)</f>
        <v/>
      </c>
      <c r="P98" s="77" t="str">
        <f>IF(OR(ISBLANK('MH01'!S351),ISERROR('MH01'!S351)),"",'MH01'!S351)</f>
        <v/>
      </c>
      <c r="T98" s="77" t="str">
        <f>IF(OR(ISBLANK('MH01'!W351),ISERROR('MH01'!W351)),"",'MH01'!W351)</f>
        <v/>
      </c>
      <c r="U98" s="77" t="str">
        <f>IF(OR(ISBLANK('MH01'!X351),ISERROR('MH01'!X351)),"",'MH01'!X351)</f>
        <v/>
      </c>
      <c r="V98" s="77" t="str">
        <f>IF(OR(ISBLANK('MH01'!Y351),ISERROR('MH01'!Y351)),"",'MH01'!Y351)</f>
        <v/>
      </c>
      <c r="W98" s="77" t="str">
        <f>IF(OR(ISBLANK('MH01'!Z351),ISERROR('MH01'!Z351)),"",'MH01'!Z351)</f>
        <v/>
      </c>
      <c r="X98" s="77" t="str">
        <f>IF(OR(ISBLANK('MH01'!AA351),ISERROR('MH01'!AA351)),"",'MH01'!AA351)</f>
        <v/>
      </c>
      <c r="Y98" s="77" t="str">
        <f>IF(OR(ISBLANK('MH01'!AB351),ISERROR('MH01'!AB351)),"",'MH01'!AB351)</f>
        <v/>
      </c>
      <c r="Z98" s="77" t="str">
        <f>IF(OR(ISBLANK('MH01'!AC351),ISERROR('MH01'!AC351)),"",'MH01'!AC351)</f>
        <v/>
      </c>
      <c r="AA98" s="77" t="str">
        <f>IF(OR(ISBLANK('MH01'!AD351),ISERROR('MH01'!AD351)),"",'MH01'!AD351)</f>
        <v/>
      </c>
      <c r="AB98" s="77" t="str">
        <f>IF(OR(ISBLANK('MH01'!AE351),ISERROR('MH01'!AE351)),"",'MH01'!AE351)</f>
        <v/>
      </c>
      <c r="AC98" s="77" t="str">
        <f>IF(OR(ISBLANK('MH01'!AF351),ISERROR('MH01'!AF351)),"",'MH01'!AF351)</f>
        <v/>
      </c>
      <c r="AD98" s="77" t="str">
        <f>IF(OR(ISBLANK('MH01'!AG351),ISERROR('MH01'!AG351)),"",'MH01'!AG351)</f>
        <v/>
      </c>
      <c r="AE98" s="77" t="str">
        <f>IF(OR(ISBLANK('MH01'!AH351),ISERROR('MH01'!AH351)),"",'MH01'!AH351)</f>
        <v/>
      </c>
    </row>
    <row r="99" spans="1:31" x14ac:dyDescent="0.2">
      <c r="A99" t="str">
        <f>IF(OR(ISBLANK('MH01'!A352),ISERROR('MH01'!A352)),"",'MH01'!A352)</f>
        <v/>
      </c>
      <c r="B99" s="86">
        <f>IF(OR(ISBLANK('MH01'!B102),ISERROR('MH01'!B102)),"",'MH01'!B102)</f>
        <v>92</v>
      </c>
      <c r="C99" s="191" t="str">
        <f>IF(OR(ISBLANK('MH01'!C352),ISERROR('MH01'!C352)),"",'MH01'!C352)</f>
        <v/>
      </c>
      <c r="D99" s="191" t="str">
        <f>IF(OR(ISBLANK('MH01'!D352),ISERROR('MH01'!D352)),"",'MH01'!D352)</f>
        <v/>
      </c>
      <c r="E99" s="77" t="str">
        <f>IF(OR(ISBLANK('MH01'!H352),ISERROR('MH01'!H352)),"",'MH01'!H352)</f>
        <v/>
      </c>
      <c r="F99" s="215" t="str">
        <f>IF(OR(ISBLANK('MH01'!I352),ISERROR('MH01'!I352)),"",'MH01'!I352)</f>
        <v/>
      </c>
      <c r="G99" s="77" t="str">
        <f>IF(OR(ISBLANK('MH01'!J352),ISERROR('MH01'!J352)),"",'MH01'!J352)</f>
        <v/>
      </c>
      <c r="H99" s="77" t="str">
        <f>IF(OR(ISBLANK('MH01'!K352),ISERROR('MH01'!K352)),"",'MH01'!K352)</f>
        <v/>
      </c>
      <c r="I99" s="77" t="str">
        <f>IF(OR(ISBLANK('MH01'!L352),ISERROR('MH01'!L352)),"",'MH01'!L352)</f>
        <v/>
      </c>
      <c r="J99" s="77" t="str">
        <f>IF(OR(ISBLANK('MH01'!M352),ISERROR('MH01'!M352)),"",'MH01'!M352)</f>
        <v/>
      </c>
      <c r="K99" s="77" t="str">
        <f>IF(OR(ISBLANK('MH01'!N352),ISERROR('MH01'!N352)),"",'MH01'!N352)</f>
        <v/>
      </c>
      <c r="L99" s="77" t="str">
        <f>IF(OR(ISBLANK('MH01'!O352),ISERROR('MH01'!O352)),"",'MH01'!O352)</f>
        <v/>
      </c>
      <c r="M99" s="77" t="str">
        <f>IF(OR(ISBLANK('MH01'!P352),ISERROR('MH01'!P352)),"",'MH01'!P352)</f>
        <v/>
      </c>
      <c r="N99" s="77" t="str">
        <f>IF(OR(ISBLANK('MH01'!Q352),ISERROR('MH01'!Q352)),"",'MH01'!Q352)</f>
        <v/>
      </c>
      <c r="O99" s="77" t="str">
        <f>IF(OR(ISBLANK('MH01'!R352),ISERROR('MH01'!R352)),"",'MH01'!R352)</f>
        <v/>
      </c>
      <c r="P99" s="77" t="str">
        <f>IF(OR(ISBLANK('MH01'!S352),ISERROR('MH01'!S352)),"",'MH01'!S352)</f>
        <v/>
      </c>
      <c r="T99" s="77" t="str">
        <f>IF(OR(ISBLANK('MH01'!W352),ISERROR('MH01'!W352)),"",'MH01'!W352)</f>
        <v/>
      </c>
      <c r="U99" s="77" t="str">
        <f>IF(OR(ISBLANK('MH01'!X352),ISERROR('MH01'!X352)),"",'MH01'!X352)</f>
        <v/>
      </c>
      <c r="V99" s="77" t="str">
        <f>IF(OR(ISBLANK('MH01'!Y352),ISERROR('MH01'!Y352)),"",'MH01'!Y352)</f>
        <v/>
      </c>
      <c r="W99" s="77" t="str">
        <f>IF(OR(ISBLANK('MH01'!Z352),ISERROR('MH01'!Z352)),"",'MH01'!Z352)</f>
        <v/>
      </c>
      <c r="X99" s="77" t="str">
        <f>IF(OR(ISBLANK('MH01'!AA352),ISERROR('MH01'!AA352)),"",'MH01'!AA352)</f>
        <v/>
      </c>
      <c r="Y99" s="77" t="str">
        <f>IF(OR(ISBLANK('MH01'!AB352),ISERROR('MH01'!AB352)),"",'MH01'!AB352)</f>
        <v/>
      </c>
      <c r="Z99" s="77" t="str">
        <f>IF(OR(ISBLANK('MH01'!AC352),ISERROR('MH01'!AC352)),"",'MH01'!AC352)</f>
        <v/>
      </c>
      <c r="AA99" s="77" t="str">
        <f>IF(OR(ISBLANK('MH01'!AD352),ISERROR('MH01'!AD352)),"",'MH01'!AD352)</f>
        <v/>
      </c>
      <c r="AB99" s="77" t="str">
        <f>IF(OR(ISBLANK('MH01'!AE352),ISERROR('MH01'!AE352)),"",'MH01'!AE352)</f>
        <v/>
      </c>
      <c r="AC99" s="77" t="str">
        <f>IF(OR(ISBLANK('MH01'!AF352),ISERROR('MH01'!AF352)),"",'MH01'!AF352)</f>
        <v/>
      </c>
      <c r="AD99" s="77" t="str">
        <f>IF(OR(ISBLANK('MH01'!AG352),ISERROR('MH01'!AG352)),"",'MH01'!AG352)</f>
        <v/>
      </c>
      <c r="AE99" s="77" t="str">
        <f>IF(OR(ISBLANK('MH01'!AH352),ISERROR('MH01'!AH352)),"",'MH01'!AH352)</f>
        <v/>
      </c>
    </row>
    <row r="100" spans="1:31" x14ac:dyDescent="0.2">
      <c r="A100" t="str">
        <f>IF(OR(ISBLANK('MH01'!A353),ISERROR('MH01'!A353)),"",'MH01'!A353)</f>
        <v/>
      </c>
      <c r="B100" s="86">
        <f>IF(OR(ISBLANK('MH01'!B103),ISERROR('MH01'!B103)),"",'MH01'!B103)</f>
        <v>93</v>
      </c>
      <c r="C100" s="191" t="str">
        <f>IF(OR(ISBLANK('MH01'!C353),ISERROR('MH01'!C353)),"",'MH01'!C353)</f>
        <v/>
      </c>
      <c r="D100" s="191" t="str">
        <f>IF(OR(ISBLANK('MH01'!D353),ISERROR('MH01'!D353)),"",'MH01'!D353)</f>
        <v/>
      </c>
      <c r="E100" s="77" t="str">
        <f>IF(OR(ISBLANK('MH01'!H353),ISERROR('MH01'!H353)),"",'MH01'!H353)</f>
        <v/>
      </c>
      <c r="F100" s="215" t="str">
        <f>IF(OR(ISBLANK('MH01'!I353),ISERROR('MH01'!I353)),"",'MH01'!I353)</f>
        <v/>
      </c>
      <c r="G100" s="77" t="str">
        <f>IF(OR(ISBLANK('MH01'!J353),ISERROR('MH01'!J353)),"",'MH01'!J353)</f>
        <v/>
      </c>
      <c r="H100" s="77" t="str">
        <f>IF(OR(ISBLANK('MH01'!K353),ISERROR('MH01'!K353)),"",'MH01'!K353)</f>
        <v/>
      </c>
      <c r="I100" s="77" t="str">
        <f>IF(OR(ISBLANK('MH01'!L353),ISERROR('MH01'!L353)),"",'MH01'!L353)</f>
        <v/>
      </c>
      <c r="J100" s="77" t="str">
        <f>IF(OR(ISBLANK('MH01'!M353),ISERROR('MH01'!M353)),"",'MH01'!M353)</f>
        <v/>
      </c>
      <c r="K100" s="77" t="str">
        <f>IF(OR(ISBLANK('MH01'!N353),ISERROR('MH01'!N353)),"",'MH01'!N353)</f>
        <v/>
      </c>
      <c r="L100" s="77" t="str">
        <f>IF(OR(ISBLANK('MH01'!O353),ISERROR('MH01'!O353)),"",'MH01'!O353)</f>
        <v/>
      </c>
      <c r="M100" s="77" t="str">
        <f>IF(OR(ISBLANK('MH01'!P353),ISERROR('MH01'!P353)),"",'MH01'!P353)</f>
        <v/>
      </c>
      <c r="N100" s="77" t="str">
        <f>IF(OR(ISBLANK('MH01'!Q353),ISERROR('MH01'!Q353)),"",'MH01'!Q353)</f>
        <v/>
      </c>
      <c r="O100" s="77" t="str">
        <f>IF(OR(ISBLANK('MH01'!R353),ISERROR('MH01'!R353)),"",'MH01'!R353)</f>
        <v/>
      </c>
      <c r="P100" s="77" t="str">
        <f>IF(OR(ISBLANK('MH01'!S353),ISERROR('MH01'!S353)),"",'MH01'!S353)</f>
        <v/>
      </c>
      <c r="T100" s="77" t="str">
        <f>IF(OR(ISBLANK('MH01'!W353),ISERROR('MH01'!W353)),"",'MH01'!W353)</f>
        <v/>
      </c>
      <c r="U100" s="77" t="str">
        <f>IF(OR(ISBLANK('MH01'!X353),ISERROR('MH01'!X353)),"",'MH01'!X353)</f>
        <v/>
      </c>
      <c r="V100" s="77" t="str">
        <f>IF(OR(ISBLANK('MH01'!Y353),ISERROR('MH01'!Y353)),"",'MH01'!Y353)</f>
        <v/>
      </c>
      <c r="W100" s="77" t="str">
        <f>IF(OR(ISBLANK('MH01'!Z353),ISERROR('MH01'!Z353)),"",'MH01'!Z353)</f>
        <v/>
      </c>
      <c r="X100" s="77" t="str">
        <f>IF(OR(ISBLANK('MH01'!AA353),ISERROR('MH01'!AA353)),"",'MH01'!AA353)</f>
        <v/>
      </c>
      <c r="Y100" s="77" t="str">
        <f>IF(OR(ISBLANK('MH01'!AB353),ISERROR('MH01'!AB353)),"",'MH01'!AB353)</f>
        <v/>
      </c>
      <c r="Z100" s="77" t="str">
        <f>IF(OR(ISBLANK('MH01'!AC353),ISERROR('MH01'!AC353)),"",'MH01'!AC353)</f>
        <v/>
      </c>
      <c r="AA100" s="77" t="str">
        <f>IF(OR(ISBLANK('MH01'!AD353),ISERROR('MH01'!AD353)),"",'MH01'!AD353)</f>
        <v/>
      </c>
      <c r="AB100" s="77" t="str">
        <f>IF(OR(ISBLANK('MH01'!AE353),ISERROR('MH01'!AE353)),"",'MH01'!AE353)</f>
        <v/>
      </c>
      <c r="AC100" s="77" t="str">
        <f>IF(OR(ISBLANK('MH01'!AF353),ISERROR('MH01'!AF353)),"",'MH01'!AF353)</f>
        <v/>
      </c>
      <c r="AD100" s="77" t="str">
        <f>IF(OR(ISBLANK('MH01'!AG353),ISERROR('MH01'!AG353)),"",'MH01'!AG353)</f>
        <v/>
      </c>
      <c r="AE100" s="77" t="str">
        <f>IF(OR(ISBLANK('MH01'!AH353),ISERROR('MH01'!AH353)),"",'MH01'!AH353)</f>
        <v/>
      </c>
    </row>
    <row r="101" spans="1:31" x14ac:dyDescent="0.2">
      <c r="A101" t="str">
        <f>IF(OR(ISBLANK('MH01'!A354),ISERROR('MH01'!A354)),"",'MH01'!A354)</f>
        <v/>
      </c>
      <c r="B101" s="86">
        <f>IF(OR(ISBLANK('MH01'!B104),ISERROR('MH01'!B104)),"",'MH01'!B104)</f>
        <v>94</v>
      </c>
      <c r="C101" s="191" t="str">
        <f>IF(OR(ISBLANK('MH01'!C354),ISERROR('MH01'!C354)),"",'MH01'!C354)</f>
        <v/>
      </c>
      <c r="D101" s="191" t="str">
        <f>IF(OR(ISBLANK('MH01'!D354),ISERROR('MH01'!D354)),"",'MH01'!D354)</f>
        <v/>
      </c>
      <c r="E101" s="77" t="str">
        <f>IF(OR(ISBLANK('MH01'!H354),ISERROR('MH01'!H354)),"",'MH01'!H354)</f>
        <v/>
      </c>
      <c r="F101" s="215" t="str">
        <f>IF(OR(ISBLANK('MH01'!I354),ISERROR('MH01'!I354)),"",'MH01'!I354)</f>
        <v/>
      </c>
      <c r="G101" s="77" t="str">
        <f>IF(OR(ISBLANK('MH01'!J354),ISERROR('MH01'!J354)),"",'MH01'!J354)</f>
        <v/>
      </c>
      <c r="H101" s="77" t="str">
        <f>IF(OR(ISBLANK('MH01'!K354),ISERROR('MH01'!K354)),"",'MH01'!K354)</f>
        <v/>
      </c>
      <c r="I101" s="77" t="str">
        <f>IF(OR(ISBLANK('MH01'!L354),ISERROR('MH01'!L354)),"",'MH01'!L354)</f>
        <v/>
      </c>
      <c r="J101" s="77" t="str">
        <f>IF(OR(ISBLANK('MH01'!M354),ISERROR('MH01'!M354)),"",'MH01'!M354)</f>
        <v/>
      </c>
      <c r="K101" s="77" t="str">
        <f>IF(OR(ISBLANK('MH01'!N354),ISERROR('MH01'!N354)),"",'MH01'!N354)</f>
        <v/>
      </c>
      <c r="L101" s="77" t="str">
        <f>IF(OR(ISBLANK('MH01'!O354),ISERROR('MH01'!O354)),"",'MH01'!O354)</f>
        <v/>
      </c>
      <c r="M101" s="77" t="str">
        <f>IF(OR(ISBLANK('MH01'!P354),ISERROR('MH01'!P354)),"",'MH01'!P354)</f>
        <v/>
      </c>
      <c r="N101" s="77" t="str">
        <f>IF(OR(ISBLANK('MH01'!Q354),ISERROR('MH01'!Q354)),"",'MH01'!Q354)</f>
        <v/>
      </c>
      <c r="O101" s="77" t="str">
        <f>IF(OR(ISBLANK('MH01'!R354),ISERROR('MH01'!R354)),"",'MH01'!R354)</f>
        <v/>
      </c>
      <c r="P101" s="77" t="str">
        <f>IF(OR(ISBLANK('MH01'!S354),ISERROR('MH01'!S354)),"",'MH01'!S354)</f>
        <v/>
      </c>
      <c r="T101" s="77" t="str">
        <f>IF(OR(ISBLANK('MH01'!W354),ISERROR('MH01'!W354)),"",'MH01'!W354)</f>
        <v/>
      </c>
      <c r="U101" s="77" t="str">
        <f>IF(OR(ISBLANK('MH01'!X354),ISERROR('MH01'!X354)),"",'MH01'!X354)</f>
        <v/>
      </c>
      <c r="V101" s="77" t="str">
        <f>IF(OR(ISBLANK('MH01'!Y354),ISERROR('MH01'!Y354)),"",'MH01'!Y354)</f>
        <v/>
      </c>
      <c r="W101" s="77" t="str">
        <f>IF(OR(ISBLANK('MH01'!Z354),ISERROR('MH01'!Z354)),"",'MH01'!Z354)</f>
        <v/>
      </c>
      <c r="X101" s="77" t="str">
        <f>IF(OR(ISBLANK('MH01'!AA354),ISERROR('MH01'!AA354)),"",'MH01'!AA354)</f>
        <v/>
      </c>
      <c r="Y101" s="77" t="str">
        <f>IF(OR(ISBLANK('MH01'!AB354),ISERROR('MH01'!AB354)),"",'MH01'!AB354)</f>
        <v/>
      </c>
      <c r="Z101" s="77" t="str">
        <f>IF(OR(ISBLANK('MH01'!AC354),ISERROR('MH01'!AC354)),"",'MH01'!AC354)</f>
        <v/>
      </c>
      <c r="AA101" s="77" t="str">
        <f>IF(OR(ISBLANK('MH01'!AD354),ISERROR('MH01'!AD354)),"",'MH01'!AD354)</f>
        <v/>
      </c>
      <c r="AB101" s="77" t="str">
        <f>IF(OR(ISBLANK('MH01'!AE354),ISERROR('MH01'!AE354)),"",'MH01'!AE354)</f>
        <v/>
      </c>
      <c r="AC101" s="77" t="str">
        <f>IF(OR(ISBLANK('MH01'!AF354),ISERROR('MH01'!AF354)),"",'MH01'!AF354)</f>
        <v/>
      </c>
      <c r="AD101" s="77" t="str">
        <f>IF(OR(ISBLANK('MH01'!AG354),ISERROR('MH01'!AG354)),"",'MH01'!AG354)</f>
        <v/>
      </c>
      <c r="AE101" s="77" t="str">
        <f>IF(OR(ISBLANK('MH01'!AH354),ISERROR('MH01'!AH354)),"",'MH01'!AH354)</f>
        <v/>
      </c>
    </row>
    <row r="102" spans="1:31" x14ac:dyDescent="0.2">
      <c r="A102" t="str">
        <f>IF(OR(ISBLANK('MH01'!A355),ISERROR('MH01'!A355)),"",'MH01'!A355)</f>
        <v/>
      </c>
      <c r="B102" s="86">
        <f>IF(OR(ISBLANK('MH01'!B105),ISERROR('MH01'!B105)),"",'MH01'!B105)</f>
        <v>95</v>
      </c>
      <c r="C102" s="191" t="str">
        <f>IF(OR(ISBLANK('MH01'!C355),ISERROR('MH01'!C355)),"",'MH01'!C355)</f>
        <v/>
      </c>
      <c r="D102" s="191" t="str">
        <f>IF(OR(ISBLANK('MH01'!D355),ISERROR('MH01'!D355)),"",'MH01'!D355)</f>
        <v/>
      </c>
      <c r="E102" s="77" t="str">
        <f>IF(OR(ISBLANK('MH01'!H355),ISERROR('MH01'!H355)),"",'MH01'!H355)</f>
        <v/>
      </c>
      <c r="F102" s="215" t="str">
        <f>IF(OR(ISBLANK('MH01'!I355),ISERROR('MH01'!I355)),"",'MH01'!I355)</f>
        <v/>
      </c>
      <c r="G102" s="77" t="str">
        <f>IF(OR(ISBLANK('MH01'!J355),ISERROR('MH01'!J355)),"",'MH01'!J355)</f>
        <v/>
      </c>
      <c r="H102" s="77" t="str">
        <f>IF(OR(ISBLANK('MH01'!K355),ISERROR('MH01'!K355)),"",'MH01'!K355)</f>
        <v/>
      </c>
      <c r="I102" s="77" t="str">
        <f>IF(OR(ISBLANK('MH01'!L355),ISERROR('MH01'!L355)),"",'MH01'!L355)</f>
        <v/>
      </c>
      <c r="J102" s="77" t="str">
        <f>IF(OR(ISBLANK('MH01'!M355),ISERROR('MH01'!M355)),"",'MH01'!M355)</f>
        <v/>
      </c>
      <c r="K102" s="77" t="str">
        <f>IF(OR(ISBLANK('MH01'!N355),ISERROR('MH01'!N355)),"",'MH01'!N355)</f>
        <v/>
      </c>
      <c r="L102" s="77" t="str">
        <f>IF(OR(ISBLANK('MH01'!O355),ISERROR('MH01'!O355)),"",'MH01'!O355)</f>
        <v/>
      </c>
      <c r="M102" s="77" t="str">
        <f>IF(OR(ISBLANK('MH01'!P355),ISERROR('MH01'!P355)),"",'MH01'!P355)</f>
        <v/>
      </c>
      <c r="N102" s="77" t="str">
        <f>IF(OR(ISBLANK('MH01'!Q355),ISERROR('MH01'!Q355)),"",'MH01'!Q355)</f>
        <v/>
      </c>
      <c r="O102" s="77" t="str">
        <f>IF(OR(ISBLANK('MH01'!R355),ISERROR('MH01'!R355)),"",'MH01'!R355)</f>
        <v/>
      </c>
      <c r="P102" s="77" t="str">
        <f>IF(OR(ISBLANK('MH01'!S355),ISERROR('MH01'!S355)),"",'MH01'!S355)</f>
        <v/>
      </c>
      <c r="T102" s="77" t="str">
        <f>IF(OR(ISBLANK('MH01'!W355),ISERROR('MH01'!W355)),"",'MH01'!W355)</f>
        <v/>
      </c>
      <c r="U102" s="77" t="str">
        <f>IF(OR(ISBLANK('MH01'!X355),ISERROR('MH01'!X355)),"",'MH01'!X355)</f>
        <v/>
      </c>
      <c r="V102" s="77" t="str">
        <f>IF(OR(ISBLANK('MH01'!Y355),ISERROR('MH01'!Y355)),"",'MH01'!Y355)</f>
        <v/>
      </c>
      <c r="W102" s="77" t="str">
        <f>IF(OR(ISBLANK('MH01'!Z355),ISERROR('MH01'!Z355)),"",'MH01'!Z355)</f>
        <v/>
      </c>
      <c r="X102" s="77" t="str">
        <f>IF(OR(ISBLANK('MH01'!AA355),ISERROR('MH01'!AA355)),"",'MH01'!AA355)</f>
        <v/>
      </c>
      <c r="Y102" s="77" t="str">
        <f>IF(OR(ISBLANK('MH01'!AB355),ISERROR('MH01'!AB355)),"",'MH01'!AB355)</f>
        <v/>
      </c>
      <c r="Z102" s="77" t="str">
        <f>IF(OR(ISBLANK('MH01'!AC355),ISERROR('MH01'!AC355)),"",'MH01'!AC355)</f>
        <v/>
      </c>
      <c r="AA102" s="77" t="str">
        <f>IF(OR(ISBLANK('MH01'!AD355),ISERROR('MH01'!AD355)),"",'MH01'!AD355)</f>
        <v/>
      </c>
      <c r="AB102" s="77" t="str">
        <f>IF(OR(ISBLANK('MH01'!AE355),ISERROR('MH01'!AE355)),"",'MH01'!AE355)</f>
        <v/>
      </c>
      <c r="AC102" s="77" t="str">
        <f>IF(OR(ISBLANK('MH01'!AF355),ISERROR('MH01'!AF355)),"",'MH01'!AF355)</f>
        <v/>
      </c>
      <c r="AD102" s="77" t="str">
        <f>IF(OR(ISBLANK('MH01'!AG355),ISERROR('MH01'!AG355)),"",'MH01'!AG355)</f>
        <v/>
      </c>
      <c r="AE102" s="77" t="str">
        <f>IF(OR(ISBLANK('MH01'!AH355),ISERROR('MH01'!AH355)),"",'MH01'!AH355)</f>
        <v/>
      </c>
    </row>
    <row r="103" spans="1:31" x14ac:dyDescent="0.2">
      <c r="A103" t="str">
        <f>IF(OR(ISBLANK('MH01'!A356),ISERROR('MH01'!A356)),"",'MH01'!A356)</f>
        <v/>
      </c>
      <c r="B103" s="86">
        <f>IF(OR(ISBLANK('MH01'!B106),ISERROR('MH01'!B106)),"",'MH01'!B106)</f>
        <v>96</v>
      </c>
      <c r="C103" s="191" t="str">
        <f>IF(OR(ISBLANK('MH01'!C356),ISERROR('MH01'!C356)),"",'MH01'!C356)</f>
        <v/>
      </c>
      <c r="D103" s="191" t="str">
        <f>IF(OR(ISBLANK('MH01'!D356),ISERROR('MH01'!D356)),"",'MH01'!D356)</f>
        <v/>
      </c>
      <c r="E103" s="77" t="str">
        <f>IF(OR(ISBLANK('MH01'!H356),ISERROR('MH01'!H356)),"",'MH01'!H356)</f>
        <v/>
      </c>
      <c r="F103" s="215" t="str">
        <f>IF(OR(ISBLANK('MH01'!I356),ISERROR('MH01'!I356)),"",'MH01'!I356)</f>
        <v/>
      </c>
      <c r="G103" s="77" t="str">
        <f>IF(OR(ISBLANK('MH01'!J356),ISERROR('MH01'!J356)),"",'MH01'!J356)</f>
        <v/>
      </c>
      <c r="H103" s="77" t="str">
        <f>IF(OR(ISBLANK('MH01'!K356),ISERROR('MH01'!K356)),"",'MH01'!K356)</f>
        <v/>
      </c>
      <c r="I103" s="77" t="str">
        <f>IF(OR(ISBLANK('MH01'!L356),ISERROR('MH01'!L356)),"",'MH01'!L356)</f>
        <v/>
      </c>
      <c r="J103" s="77" t="str">
        <f>IF(OR(ISBLANK('MH01'!M356),ISERROR('MH01'!M356)),"",'MH01'!M356)</f>
        <v/>
      </c>
      <c r="K103" s="77" t="str">
        <f>IF(OR(ISBLANK('MH01'!N356),ISERROR('MH01'!N356)),"",'MH01'!N356)</f>
        <v/>
      </c>
      <c r="L103" s="77" t="str">
        <f>IF(OR(ISBLANK('MH01'!O356),ISERROR('MH01'!O356)),"",'MH01'!O356)</f>
        <v/>
      </c>
      <c r="M103" s="77" t="str">
        <f>IF(OR(ISBLANK('MH01'!P356),ISERROR('MH01'!P356)),"",'MH01'!P356)</f>
        <v/>
      </c>
      <c r="N103" s="77" t="str">
        <f>IF(OR(ISBLANK('MH01'!Q356),ISERROR('MH01'!Q356)),"",'MH01'!Q356)</f>
        <v/>
      </c>
      <c r="O103" s="77" t="str">
        <f>IF(OR(ISBLANK('MH01'!R356),ISERROR('MH01'!R356)),"",'MH01'!R356)</f>
        <v/>
      </c>
      <c r="P103" s="77" t="str">
        <f>IF(OR(ISBLANK('MH01'!S356),ISERROR('MH01'!S356)),"",'MH01'!S356)</f>
        <v/>
      </c>
      <c r="T103" s="77" t="str">
        <f>IF(OR(ISBLANK('MH01'!W356),ISERROR('MH01'!W356)),"",'MH01'!W356)</f>
        <v/>
      </c>
      <c r="U103" s="77" t="str">
        <f>IF(OR(ISBLANK('MH01'!X356),ISERROR('MH01'!X356)),"",'MH01'!X356)</f>
        <v/>
      </c>
      <c r="V103" s="77" t="str">
        <f>IF(OR(ISBLANK('MH01'!Y356),ISERROR('MH01'!Y356)),"",'MH01'!Y356)</f>
        <v/>
      </c>
      <c r="W103" s="77" t="str">
        <f>IF(OR(ISBLANK('MH01'!Z356),ISERROR('MH01'!Z356)),"",'MH01'!Z356)</f>
        <v/>
      </c>
      <c r="X103" s="77" t="str">
        <f>IF(OR(ISBLANK('MH01'!AA356),ISERROR('MH01'!AA356)),"",'MH01'!AA356)</f>
        <v/>
      </c>
      <c r="Y103" s="77" t="str">
        <f>IF(OR(ISBLANK('MH01'!AB356),ISERROR('MH01'!AB356)),"",'MH01'!AB356)</f>
        <v/>
      </c>
      <c r="Z103" s="77" t="str">
        <f>IF(OR(ISBLANK('MH01'!AC356),ISERROR('MH01'!AC356)),"",'MH01'!AC356)</f>
        <v/>
      </c>
      <c r="AA103" s="77" t="str">
        <f>IF(OR(ISBLANK('MH01'!AD356),ISERROR('MH01'!AD356)),"",'MH01'!AD356)</f>
        <v/>
      </c>
      <c r="AB103" s="77" t="str">
        <f>IF(OR(ISBLANK('MH01'!AE356),ISERROR('MH01'!AE356)),"",'MH01'!AE356)</f>
        <v/>
      </c>
      <c r="AC103" s="77" t="str">
        <f>IF(OR(ISBLANK('MH01'!AF356),ISERROR('MH01'!AF356)),"",'MH01'!AF356)</f>
        <v/>
      </c>
      <c r="AD103" s="77" t="str">
        <f>IF(OR(ISBLANK('MH01'!AG356),ISERROR('MH01'!AG356)),"",'MH01'!AG356)</f>
        <v/>
      </c>
      <c r="AE103" s="77" t="str">
        <f>IF(OR(ISBLANK('MH01'!AH356),ISERROR('MH01'!AH356)),"",'MH01'!AH356)</f>
        <v/>
      </c>
    </row>
    <row r="104" spans="1:31" x14ac:dyDescent="0.2">
      <c r="A104" t="str">
        <f>IF(OR(ISBLANK('MH01'!A357),ISERROR('MH01'!A357)),"",'MH01'!A357)</f>
        <v/>
      </c>
      <c r="B104" s="86">
        <f>IF(OR(ISBLANK('MH01'!B107),ISERROR('MH01'!B107)),"",'MH01'!B107)</f>
        <v>97</v>
      </c>
      <c r="C104" s="191" t="str">
        <f>IF(OR(ISBLANK('MH01'!C357),ISERROR('MH01'!C357)),"",'MH01'!C357)</f>
        <v/>
      </c>
      <c r="D104" s="191" t="str">
        <f>IF(OR(ISBLANK('MH01'!D357),ISERROR('MH01'!D357)),"",'MH01'!D357)</f>
        <v/>
      </c>
      <c r="E104" s="77" t="str">
        <f>IF(OR(ISBLANK('MH01'!H357),ISERROR('MH01'!H357)),"",'MH01'!H357)</f>
        <v/>
      </c>
      <c r="F104" s="215" t="str">
        <f>IF(OR(ISBLANK('MH01'!I357),ISERROR('MH01'!I357)),"",'MH01'!I357)</f>
        <v/>
      </c>
      <c r="G104" s="77" t="str">
        <f>IF(OR(ISBLANK('MH01'!J357),ISERROR('MH01'!J357)),"",'MH01'!J357)</f>
        <v/>
      </c>
      <c r="H104" s="77" t="str">
        <f>IF(OR(ISBLANK('MH01'!K357),ISERROR('MH01'!K357)),"",'MH01'!K357)</f>
        <v/>
      </c>
      <c r="I104" s="77" t="str">
        <f>IF(OR(ISBLANK('MH01'!L357),ISERROR('MH01'!L357)),"",'MH01'!L357)</f>
        <v/>
      </c>
      <c r="J104" s="77" t="str">
        <f>IF(OR(ISBLANK('MH01'!M357),ISERROR('MH01'!M357)),"",'MH01'!M357)</f>
        <v/>
      </c>
      <c r="K104" s="77" t="str">
        <f>IF(OR(ISBLANK('MH01'!N357),ISERROR('MH01'!N357)),"",'MH01'!N357)</f>
        <v/>
      </c>
      <c r="L104" s="77" t="str">
        <f>IF(OR(ISBLANK('MH01'!O357),ISERROR('MH01'!O357)),"",'MH01'!O357)</f>
        <v/>
      </c>
      <c r="M104" s="77" t="str">
        <f>IF(OR(ISBLANK('MH01'!P357),ISERROR('MH01'!P357)),"",'MH01'!P357)</f>
        <v/>
      </c>
      <c r="N104" s="77" t="str">
        <f>IF(OR(ISBLANK('MH01'!Q357),ISERROR('MH01'!Q357)),"",'MH01'!Q357)</f>
        <v/>
      </c>
      <c r="O104" s="77" t="str">
        <f>IF(OR(ISBLANK('MH01'!R357),ISERROR('MH01'!R357)),"",'MH01'!R357)</f>
        <v/>
      </c>
      <c r="P104" s="77" t="str">
        <f>IF(OR(ISBLANK('MH01'!S357),ISERROR('MH01'!S357)),"",'MH01'!S357)</f>
        <v/>
      </c>
      <c r="T104" s="77" t="str">
        <f>IF(OR(ISBLANK('MH01'!W357),ISERROR('MH01'!W357)),"",'MH01'!W357)</f>
        <v/>
      </c>
      <c r="U104" s="77" t="str">
        <f>IF(OR(ISBLANK('MH01'!X357),ISERROR('MH01'!X357)),"",'MH01'!X357)</f>
        <v/>
      </c>
      <c r="V104" s="77" t="str">
        <f>IF(OR(ISBLANK('MH01'!Y357),ISERROR('MH01'!Y357)),"",'MH01'!Y357)</f>
        <v/>
      </c>
      <c r="W104" s="77" t="str">
        <f>IF(OR(ISBLANK('MH01'!Z357),ISERROR('MH01'!Z357)),"",'MH01'!Z357)</f>
        <v/>
      </c>
      <c r="X104" s="77" t="str">
        <f>IF(OR(ISBLANK('MH01'!AA357),ISERROR('MH01'!AA357)),"",'MH01'!AA357)</f>
        <v/>
      </c>
      <c r="Y104" s="77" t="str">
        <f>IF(OR(ISBLANK('MH01'!AB357),ISERROR('MH01'!AB357)),"",'MH01'!AB357)</f>
        <v/>
      </c>
      <c r="Z104" s="77" t="str">
        <f>IF(OR(ISBLANK('MH01'!AC357),ISERROR('MH01'!AC357)),"",'MH01'!AC357)</f>
        <v/>
      </c>
      <c r="AA104" s="77" t="str">
        <f>IF(OR(ISBLANK('MH01'!AD357),ISERROR('MH01'!AD357)),"",'MH01'!AD357)</f>
        <v/>
      </c>
      <c r="AB104" s="77" t="str">
        <f>IF(OR(ISBLANK('MH01'!AE357),ISERROR('MH01'!AE357)),"",'MH01'!AE357)</f>
        <v/>
      </c>
      <c r="AC104" s="77" t="str">
        <f>IF(OR(ISBLANK('MH01'!AF357),ISERROR('MH01'!AF357)),"",'MH01'!AF357)</f>
        <v/>
      </c>
      <c r="AD104" s="77" t="str">
        <f>IF(OR(ISBLANK('MH01'!AG357),ISERROR('MH01'!AG357)),"",'MH01'!AG357)</f>
        <v/>
      </c>
      <c r="AE104" s="77" t="str">
        <f>IF(OR(ISBLANK('MH01'!AH357),ISERROR('MH01'!AH357)),"",'MH01'!AH357)</f>
        <v/>
      </c>
    </row>
    <row r="105" spans="1:31" x14ac:dyDescent="0.2">
      <c r="A105" t="str">
        <f>IF(OR(ISBLANK('MH01'!A358),ISERROR('MH01'!A358)),"",'MH01'!A358)</f>
        <v/>
      </c>
      <c r="B105" s="86">
        <f>IF(OR(ISBLANK('MH01'!B108),ISERROR('MH01'!B108)),"",'MH01'!B108)</f>
        <v>98</v>
      </c>
      <c r="C105" s="191" t="str">
        <f>IF(OR(ISBLANK('MH01'!C358),ISERROR('MH01'!C358)),"",'MH01'!C358)</f>
        <v/>
      </c>
      <c r="D105" s="191" t="str">
        <f>IF(OR(ISBLANK('MH01'!D358),ISERROR('MH01'!D358)),"",'MH01'!D358)</f>
        <v/>
      </c>
      <c r="E105" s="77" t="str">
        <f>IF(OR(ISBLANK('MH01'!H358),ISERROR('MH01'!H358)),"",'MH01'!H358)</f>
        <v/>
      </c>
      <c r="F105" s="215" t="str">
        <f>IF(OR(ISBLANK('MH01'!I358),ISERROR('MH01'!I358)),"",'MH01'!I358)</f>
        <v/>
      </c>
      <c r="G105" s="77" t="str">
        <f>IF(OR(ISBLANK('MH01'!J358),ISERROR('MH01'!J358)),"",'MH01'!J358)</f>
        <v/>
      </c>
      <c r="H105" s="77" t="str">
        <f>IF(OR(ISBLANK('MH01'!K358),ISERROR('MH01'!K358)),"",'MH01'!K358)</f>
        <v/>
      </c>
      <c r="I105" s="77" t="str">
        <f>IF(OR(ISBLANK('MH01'!L358),ISERROR('MH01'!L358)),"",'MH01'!L358)</f>
        <v/>
      </c>
      <c r="J105" s="77" t="str">
        <f>IF(OR(ISBLANK('MH01'!M358),ISERROR('MH01'!M358)),"",'MH01'!M358)</f>
        <v/>
      </c>
      <c r="K105" s="77" t="str">
        <f>IF(OR(ISBLANK('MH01'!N358),ISERROR('MH01'!N358)),"",'MH01'!N358)</f>
        <v/>
      </c>
      <c r="L105" s="77" t="str">
        <f>IF(OR(ISBLANK('MH01'!O358),ISERROR('MH01'!O358)),"",'MH01'!O358)</f>
        <v/>
      </c>
      <c r="M105" s="77" t="str">
        <f>IF(OR(ISBLANK('MH01'!P358),ISERROR('MH01'!P358)),"",'MH01'!P358)</f>
        <v/>
      </c>
      <c r="N105" s="77" t="str">
        <f>IF(OR(ISBLANK('MH01'!Q358),ISERROR('MH01'!Q358)),"",'MH01'!Q358)</f>
        <v/>
      </c>
      <c r="O105" s="77" t="str">
        <f>IF(OR(ISBLANK('MH01'!R358),ISERROR('MH01'!R358)),"",'MH01'!R358)</f>
        <v/>
      </c>
      <c r="P105" s="77" t="str">
        <f>IF(OR(ISBLANK('MH01'!S358),ISERROR('MH01'!S358)),"",'MH01'!S358)</f>
        <v/>
      </c>
      <c r="T105" s="77" t="str">
        <f>IF(OR(ISBLANK('MH01'!W358),ISERROR('MH01'!W358)),"",'MH01'!W358)</f>
        <v/>
      </c>
      <c r="U105" s="77" t="str">
        <f>IF(OR(ISBLANK('MH01'!X358),ISERROR('MH01'!X358)),"",'MH01'!X358)</f>
        <v/>
      </c>
      <c r="V105" s="77" t="str">
        <f>IF(OR(ISBLANK('MH01'!Y358),ISERROR('MH01'!Y358)),"",'MH01'!Y358)</f>
        <v/>
      </c>
      <c r="W105" s="77" t="str">
        <f>IF(OR(ISBLANK('MH01'!Z358),ISERROR('MH01'!Z358)),"",'MH01'!Z358)</f>
        <v/>
      </c>
      <c r="X105" s="77" t="str">
        <f>IF(OR(ISBLANK('MH01'!AA358),ISERROR('MH01'!AA358)),"",'MH01'!AA358)</f>
        <v/>
      </c>
      <c r="Y105" s="77" t="str">
        <f>IF(OR(ISBLANK('MH01'!AB358),ISERROR('MH01'!AB358)),"",'MH01'!AB358)</f>
        <v/>
      </c>
      <c r="Z105" s="77" t="str">
        <f>IF(OR(ISBLANK('MH01'!AC358),ISERROR('MH01'!AC358)),"",'MH01'!AC358)</f>
        <v/>
      </c>
      <c r="AA105" s="77" t="str">
        <f>IF(OR(ISBLANK('MH01'!AD358),ISERROR('MH01'!AD358)),"",'MH01'!AD358)</f>
        <v/>
      </c>
      <c r="AB105" s="77" t="str">
        <f>IF(OR(ISBLANK('MH01'!AE358),ISERROR('MH01'!AE358)),"",'MH01'!AE358)</f>
        <v/>
      </c>
      <c r="AC105" s="77" t="str">
        <f>IF(OR(ISBLANK('MH01'!AF358),ISERROR('MH01'!AF358)),"",'MH01'!AF358)</f>
        <v/>
      </c>
      <c r="AD105" s="77" t="str">
        <f>IF(OR(ISBLANK('MH01'!AG358),ISERROR('MH01'!AG358)),"",'MH01'!AG358)</f>
        <v/>
      </c>
      <c r="AE105" s="77" t="str">
        <f>IF(OR(ISBLANK('MH01'!AH358),ISERROR('MH01'!AH358)),"",'MH01'!AH358)</f>
        <v/>
      </c>
    </row>
    <row r="106" spans="1:31" x14ac:dyDescent="0.2">
      <c r="A106" t="str">
        <f>IF(OR(ISBLANK('MH01'!A359),ISERROR('MH01'!A359)),"",'MH01'!A359)</f>
        <v/>
      </c>
      <c r="B106" s="86">
        <f>IF(OR(ISBLANK('MH01'!B109),ISERROR('MH01'!B109)),"",'MH01'!B109)</f>
        <v>99</v>
      </c>
      <c r="C106" s="191" t="str">
        <f>IF(OR(ISBLANK('MH01'!C359),ISERROR('MH01'!C359)),"",'MH01'!C359)</f>
        <v/>
      </c>
      <c r="D106" s="191" t="str">
        <f>IF(OR(ISBLANK('MH01'!D359),ISERROR('MH01'!D359)),"",'MH01'!D359)</f>
        <v/>
      </c>
      <c r="E106" s="77" t="str">
        <f>IF(OR(ISBLANK('MH01'!H359),ISERROR('MH01'!H359)),"",'MH01'!H359)</f>
        <v/>
      </c>
      <c r="F106" s="215" t="str">
        <f>IF(OR(ISBLANK('MH01'!I359),ISERROR('MH01'!I359)),"",'MH01'!I359)</f>
        <v/>
      </c>
      <c r="G106" s="77" t="str">
        <f>IF(OR(ISBLANK('MH01'!J359),ISERROR('MH01'!J359)),"",'MH01'!J359)</f>
        <v/>
      </c>
      <c r="H106" s="77" t="str">
        <f>IF(OR(ISBLANK('MH01'!K359),ISERROR('MH01'!K359)),"",'MH01'!K359)</f>
        <v/>
      </c>
      <c r="I106" s="77" t="str">
        <f>IF(OR(ISBLANK('MH01'!L359),ISERROR('MH01'!L359)),"",'MH01'!L359)</f>
        <v/>
      </c>
      <c r="J106" s="77" t="str">
        <f>IF(OR(ISBLANK('MH01'!M359),ISERROR('MH01'!M359)),"",'MH01'!M359)</f>
        <v/>
      </c>
      <c r="K106" s="77" t="str">
        <f>IF(OR(ISBLANK('MH01'!N359),ISERROR('MH01'!N359)),"",'MH01'!N359)</f>
        <v/>
      </c>
      <c r="L106" s="77" t="str">
        <f>IF(OR(ISBLANK('MH01'!O359),ISERROR('MH01'!O359)),"",'MH01'!O359)</f>
        <v/>
      </c>
      <c r="M106" s="77" t="str">
        <f>IF(OR(ISBLANK('MH01'!P359),ISERROR('MH01'!P359)),"",'MH01'!P359)</f>
        <v/>
      </c>
      <c r="N106" s="77" t="str">
        <f>IF(OR(ISBLANK('MH01'!Q359),ISERROR('MH01'!Q359)),"",'MH01'!Q359)</f>
        <v/>
      </c>
      <c r="O106" s="77" t="str">
        <f>IF(OR(ISBLANK('MH01'!R359),ISERROR('MH01'!R359)),"",'MH01'!R359)</f>
        <v/>
      </c>
      <c r="P106" s="77" t="str">
        <f>IF(OR(ISBLANK('MH01'!S359),ISERROR('MH01'!S359)),"",'MH01'!S359)</f>
        <v/>
      </c>
      <c r="T106" s="77" t="str">
        <f>IF(OR(ISBLANK('MH01'!W359),ISERROR('MH01'!W359)),"",'MH01'!W359)</f>
        <v/>
      </c>
      <c r="U106" s="77" t="str">
        <f>IF(OR(ISBLANK('MH01'!X359),ISERROR('MH01'!X359)),"",'MH01'!X359)</f>
        <v/>
      </c>
      <c r="V106" s="77" t="str">
        <f>IF(OR(ISBLANK('MH01'!Y359),ISERROR('MH01'!Y359)),"",'MH01'!Y359)</f>
        <v/>
      </c>
      <c r="W106" s="77" t="str">
        <f>IF(OR(ISBLANK('MH01'!Z359),ISERROR('MH01'!Z359)),"",'MH01'!Z359)</f>
        <v/>
      </c>
      <c r="X106" s="77" t="str">
        <f>IF(OR(ISBLANK('MH01'!AA359),ISERROR('MH01'!AA359)),"",'MH01'!AA359)</f>
        <v/>
      </c>
      <c r="Y106" s="77" t="str">
        <f>IF(OR(ISBLANK('MH01'!AB359),ISERROR('MH01'!AB359)),"",'MH01'!AB359)</f>
        <v/>
      </c>
      <c r="Z106" s="77" t="str">
        <f>IF(OR(ISBLANK('MH01'!AC359),ISERROR('MH01'!AC359)),"",'MH01'!AC359)</f>
        <v/>
      </c>
      <c r="AA106" s="77" t="str">
        <f>IF(OR(ISBLANK('MH01'!AD359),ISERROR('MH01'!AD359)),"",'MH01'!AD359)</f>
        <v/>
      </c>
      <c r="AB106" s="77" t="str">
        <f>IF(OR(ISBLANK('MH01'!AE359),ISERROR('MH01'!AE359)),"",'MH01'!AE359)</f>
        <v/>
      </c>
      <c r="AC106" s="77" t="str">
        <f>IF(OR(ISBLANK('MH01'!AF359),ISERROR('MH01'!AF359)),"",'MH01'!AF359)</f>
        <v/>
      </c>
      <c r="AD106" s="77" t="str">
        <f>IF(OR(ISBLANK('MH01'!AG359),ISERROR('MH01'!AG359)),"",'MH01'!AG359)</f>
        <v/>
      </c>
      <c r="AE106" s="77" t="str">
        <f>IF(OR(ISBLANK('MH01'!AH359),ISERROR('MH01'!AH359)),"",'MH01'!AH359)</f>
        <v/>
      </c>
    </row>
    <row r="107" spans="1:31" x14ac:dyDescent="0.2">
      <c r="A107" t="str">
        <f>IF(OR(ISBLANK('MH01'!A360),ISERROR('MH01'!A360)),"",'MH01'!A360)</f>
        <v/>
      </c>
      <c r="B107" s="86">
        <f>IF(OR(ISBLANK('MH01'!B110),ISERROR('MH01'!B110)),"",'MH01'!B110)</f>
        <v>100</v>
      </c>
      <c r="C107" s="191" t="str">
        <f>IF(OR(ISBLANK('MH01'!C360),ISERROR('MH01'!C360)),"",'MH01'!C360)</f>
        <v/>
      </c>
      <c r="D107" s="191" t="str">
        <f>IF(OR(ISBLANK('MH01'!D360),ISERROR('MH01'!D360)),"",'MH01'!D360)</f>
        <v/>
      </c>
      <c r="E107" s="77" t="str">
        <f>IF(OR(ISBLANK('MH01'!H360),ISERROR('MH01'!H360)),"",'MH01'!H360)</f>
        <v/>
      </c>
      <c r="F107" s="215" t="str">
        <f>IF(OR(ISBLANK('MH01'!I360),ISERROR('MH01'!I360)),"",'MH01'!I360)</f>
        <v/>
      </c>
      <c r="G107" s="77" t="str">
        <f>IF(OR(ISBLANK('MH01'!J360),ISERROR('MH01'!J360)),"",'MH01'!J360)</f>
        <v/>
      </c>
      <c r="H107" s="77" t="str">
        <f>IF(OR(ISBLANK('MH01'!K360),ISERROR('MH01'!K360)),"",'MH01'!K360)</f>
        <v/>
      </c>
      <c r="I107" s="77" t="str">
        <f>IF(OR(ISBLANK('MH01'!L360),ISERROR('MH01'!L360)),"",'MH01'!L360)</f>
        <v/>
      </c>
      <c r="J107" s="77" t="str">
        <f>IF(OR(ISBLANK('MH01'!M360),ISERROR('MH01'!M360)),"",'MH01'!M360)</f>
        <v/>
      </c>
      <c r="K107" s="77" t="str">
        <f>IF(OR(ISBLANK('MH01'!N360),ISERROR('MH01'!N360)),"",'MH01'!N360)</f>
        <v/>
      </c>
      <c r="L107" s="77" t="str">
        <f>IF(OR(ISBLANK('MH01'!O360),ISERROR('MH01'!O360)),"",'MH01'!O360)</f>
        <v/>
      </c>
      <c r="M107" s="77" t="str">
        <f>IF(OR(ISBLANK('MH01'!P360),ISERROR('MH01'!P360)),"",'MH01'!P360)</f>
        <v/>
      </c>
      <c r="N107" s="77" t="str">
        <f>IF(OR(ISBLANK('MH01'!Q360),ISERROR('MH01'!Q360)),"",'MH01'!Q360)</f>
        <v/>
      </c>
      <c r="O107" s="77" t="str">
        <f>IF(OR(ISBLANK('MH01'!R360),ISERROR('MH01'!R360)),"",'MH01'!R360)</f>
        <v/>
      </c>
      <c r="P107" s="77" t="str">
        <f>IF(OR(ISBLANK('MH01'!S360),ISERROR('MH01'!S360)),"",'MH01'!S360)</f>
        <v/>
      </c>
      <c r="T107" s="77" t="str">
        <f>IF(OR(ISBLANK('MH01'!W360),ISERROR('MH01'!W360)),"",'MH01'!W360)</f>
        <v/>
      </c>
      <c r="U107" s="77" t="str">
        <f>IF(OR(ISBLANK('MH01'!X360),ISERROR('MH01'!X360)),"",'MH01'!X360)</f>
        <v/>
      </c>
      <c r="V107" s="77" t="str">
        <f>IF(OR(ISBLANK('MH01'!Y360),ISERROR('MH01'!Y360)),"",'MH01'!Y360)</f>
        <v/>
      </c>
      <c r="W107" s="77" t="str">
        <f>IF(OR(ISBLANK('MH01'!Z360),ISERROR('MH01'!Z360)),"",'MH01'!Z360)</f>
        <v/>
      </c>
      <c r="X107" s="77" t="str">
        <f>IF(OR(ISBLANK('MH01'!AA360),ISERROR('MH01'!AA360)),"",'MH01'!AA360)</f>
        <v/>
      </c>
      <c r="Y107" s="77" t="str">
        <f>IF(OR(ISBLANK('MH01'!AB360),ISERROR('MH01'!AB360)),"",'MH01'!AB360)</f>
        <v/>
      </c>
      <c r="Z107" s="77" t="str">
        <f>IF(OR(ISBLANK('MH01'!AC360),ISERROR('MH01'!AC360)),"",'MH01'!AC360)</f>
        <v/>
      </c>
      <c r="AA107" s="77" t="str">
        <f>IF(OR(ISBLANK('MH01'!AD360),ISERROR('MH01'!AD360)),"",'MH01'!AD360)</f>
        <v/>
      </c>
      <c r="AB107" s="77" t="str">
        <f>IF(OR(ISBLANK('MH01'!AE360),ISERROR('MH01'!AE360)),"",'MH01'!AE360)</f>
        <v/>
      </c>
      <c r="AC107" s="77" t="str">
        <f>IF(OR(ISBLANK('MH01'!AF360),ISERROR('MH01'!AF360)),"",'MH01'!AF360)</f>
        <v/>
      </c>
      <c r="AD107" s="77" t="str">
        <f>IF(OR(ISBLANK('MH01'!AG360),ISERROR('MH01'!AG360)),"",'MH01'!AG360)</f>
        <v/>
      </c>
      <c r="AE107" s="77" t="str">
        <f>IF(OR(ISBLANK('MH01'!AH360),ISERROR('MH01'!AH360)),"",'MH01'!AH360)</f>
        <v/>
      </c>
    </row>
    <row r="108" spans="1:31" x14ac:dyDescent="0.2">
      <c r="A108" t="str">
        <f>IF(OR(ISBLANK('MH01'!A361),ISERROR('MH01'!A361)),"",'MH01'!A361)</f>
        <v/>
      </c>
      <c r="B108" s="86">
        <f>IF(OR(ISBLANK('MH01'!B111),ISERROR('MH01'!B111)),"",'MH01'!B111)</f>
        <v>101</v>
      </c>
      <c r="C108" s="191" t="str">
        <f>IF(OR(ISBLANK('MH01'!C361),ISERROR('MH01'!C361)),"",'MH01'!C361)</f>
        <v/>
      </c>
      <c r="D108" s="191" t="str">
        <f>IF(OR(ISBLANK('MH01'!D361),ISERROR('MH01'!D361)),"",'MH01'!D361)</f>
        <v/>
      </c>
      <c r="E108" s="77" t="str">
        <f>IF(OR(ISBLANK('MH01'!H361),ISERROR('MH01'!H361)),"",'MH01'!H361)</f>
        <v/>
      </c>
      <c r="F108" s="215" t="str">
        <f>IF(OR(ISBLANK('MH01'!I361),ISERROR('MH01'!I361)),"",'MH01'!I361)</f>
        <v/>
      </c>
      <c r="G108" s="77" t="str">
        <f>IF(OR(ISBLANK('MH01'!J361),ISERROR('MH01'!J361)),"",'MH01'!J361)</f>
        <v/>
      </c>
      <c r="H108" s="77" t="str">
        <f>IF(OR(ISBLANK('MH01'!K361),ISERROR('MH01'!K361)),"",'MH01'!K361)</f>
        <v/>
      </c>
      <c r="I108" s="77" t="str">
        <f>IF(OR(ISBLANK('MH01'!L361),ISERROR('MH01'!L361)),"",'MH01'!L361)</f>
        <v/>
      </c>
      <c r="J108" s="77" t="str">
        <f>IF(OR(ISBLANK('MH01'!M361),ISERROR('MH01'!M361)),"",'MH01'!M361)</f>
        <v/>
      </c>
      <c r="K108" s="77" t="str">
        <f>IF(OR(ISBLANK('MH01'!N361),ISERROR('MH01'!N361)),"",'MH01'!N361)</f>
        <v/>
      </c>
      <c r="L108" s="77" t="str">
        <f>IF(OR(ISBLANK('MH01'!O361),ISERROR('MH01'!O361)),"",'MH01'!O361)</f>
        <v/>
      </c>
      <c r="M108" s="77" t="str">
        <f>IF(OR(ISBLANK('MH01'!P361),ISERROR('MH01'!P361)),"",'MH01'!P361)</f>
        <v/>
      </c>
      <c r="N108" s="77" t="str">
        <f>IF(OR(ISBLANK('MH01'!Q361),ISERROR('MH01'!Q361)),"",'MH01'!Q361)</f>
        <v/>
      </c>
      <c r="O108" s="77" t="str">
        <f>IF(OR(ISBLANK('MH01'!R361),ISERROR('MH01'!R361)),"",'MH01'!R361)</f>
        <v/>
      </c>
      <c r="P108" s="77" t="str">
        <f>IF(OR(ISBLANK('MH01'!S361),ISERROR('MH01'!S361)),"",'MH01'!S361)</f>
        <v/>
      </c>
      <c r="T108" s="77" t="str">
        <f>IF(OR(ISBLANK('MH01'!W361),ISERROR('MH01'!W361)),"",'MH01'!W361)</f>
        <v/>
      </c>
      <c r="U108" s="77" t="str">
        <f>IF(OR(ISBLANK('MH01'!X361),ISERROR('MH01'!X361)),"",'MH01'!X361)</f>
        <v/>
      </c>
      <c r="V108" s="77" t="str">
        <f>IF(OR(ISBLANK('MH01'!Y361),ISERROR('MH01'!Y361)),"",'MH01'!Y361)</f>
        <v/>
      </c>
      <c r="W108" s="77" t="str">
        <f>IF(OR(ISBLANK('MH01'!Z361),ISERROR('MH01'!Z361)),"",'MH01'!Z361)</f>
        <v/>
      </c>
      <c r="X108" s="77" t="str">
        <f>IF(OR(ISBLANK('MH01'!AA361),ISERROR('MH01'!AA361)),"",'MH01'!AA361)</f>
        <v/>
      </c>
      <c r="Y108" s="77" t="str">
        <f>IF(OR(ISBLANK('MH01'!AB361),ISERROR('MH01'!AB361)),"",'MH01'!AB361)</f>
        <v/>
      </c>
      <c r="Z108" s="77" t="str">
        <f>IF(OR(ISBLANK('MH01'!AC361),ISERROR('MH01'!AC361)),"",'MH01'!AC361)</f>
        <v/>
      </c>
      <c r="AA108" s="77" t="str">
        <f>IF(OR(ISBLANK('MH01'!AD361),ISERROR('MH01'!AD361)),"",'MH01'!AD361)</f>
        <v/>
      </c>
      <c r="AB108" s="77" t="str">
        <f>IF(OR(ISBLANK('MH01'!AE361),ISERROR('MH01'!AE361)),"",'MH01'!AE361)</f>
        <v/>
      </c>
      <c r="AC108" s="77" t="str">
        <f>IF(OR(ISBLANK('MH01'!AF361),ISERROR('MH01'!AF361)),"",'MH01'!AF361)</f>
        <v/>
      </c>
      <c r="AD108" s="77" t="str">
        <f>IF(OR(ISBLANK('MH01'!AG361),ISERROR('MH01'!AG361)),"",'MH01'!AG361)</f>
        <v/>
      </c>
      <c r="AE108" s="77" t="str">
        <f>IF(OR(ISBLANK('MH01'!AH361),ISERROR('MH01'!AH361)),"",'MH01'!AH361)</f>
        <v/>
      </c>
    </row>
    <row r="109" spans="1:31" x14ac:dyDescent="0.2">
      <c r="A109" t="str">
        <f>IF(OR(ISBLANK('MH01'!A362),ISERROR('MH01'!A362)),"",'MH01'!A362)</f>
        <v/>
      </c>
      <c r="B109" s="86">
        <f>IF(OR(ISBLANK('MH01'!B112),ISERROR('MH01'!B112)),"",'MH01'!B112)</f>
        <v>102</v>
      </c>
      <c r="C109" s="191" t="str">
        <f>IF(OR(ISBLANK('MH01'!C362),ISERROR('MH01'!C362)),"",'MH01'!C362)</f>
        <v/>
      </c>
      <c r="D109" s="191" t="str">
        <f>IF(OR(ISBLANK('MH01'!D362),ISERROR('MH01'!D362)),"",'MH01'!D362)</f>
        <v/>
      </c>
      <c r="E109" s="77" t="str">
        <f>IF(OR(ISBLANK('MH01'!H362),ISERROR('MH01'!H362)),"",'MH01'!H362)</f>
        <v/>
      </c>
      <c r="F109" s="215" t="str">
        <f>IF(OR(ISBLANK('MH01'!I362),ISERROR('MH01'!I362)),"",'MH01'!I362)</f>
        <v/>
      </c>
      <c r="G109" s="77" t="str">
        <f>IF(OR(ISBLANK('MH01'!J362),ISERROR('MH01'!J362)),"",'MH01'!J362)</f>
        <v/>
      </c>
      <c r="H109" s="77" t="str">
        <f>IF(OR(ISBLANK('MH01'!K362),ISERROR('MH01'!K362)),"",'MH01'!K362)</f>
        <v/>
      </c>
      <c r="I109" s="77" t="str">
        <f>IF(OR(ISBLANK('MH01'!L362),ISERROR('MH01'!L362)),"",'MH01'!L362)</f>
        <v/>
      </c>
      <c r="J109" s="77" t="str">
        <f>IF(OR(ISBLANK('MH01'!M362),ISERROR('MH01'!M362)),"",'MH01'!M362)</f>
        <v/>
      </c>
      <c r="K109" s="77" t="str">
        <f>IF(OR(ISBLANK('MH01'!N362),ISERROR('MH01'!N362)),"",'MH01'!N362)</f>
        <v/>
      </c>
      <c r="L109" s="77" t="str">
        <f>IF(OR(ISBLANK('MH01'!O362),ISERROR('MH01'!O362)),"",'MH01'!O362)</f>
        <v/>
      </c>
      <c r="M109" s="77" t="str">
        <f>IF(OR(ISBLANK('MH01'!P362),ISERROR('MH01'!P362)),"",'MH01'!P362)</f>
        <v/>
      </c>
      <c r="N109" s="77" t="str">
        <f>IF(OR(ISBLANK('MH01'!Q362),ISERROR('MH01'!Q362)),"",'MH01'!Q362)</f>
        <v/>
      </c>
      <c r="O109" s="77" t="str">
        <f>IF(OR(ISBLANK('MH01'!R362),ISERROR('MH01'!R362)),"",'MH01'!R362)</f>
        <v/>
      </c>
      <c r="P109" s="77" t="str">
        <f>IF(OR(ISBLANK('MH01'!S362),ISERROR('MH01'!S362)),"",'MH01'!S362)</f>
        <v/>
      </c>
      <c r="T109" s="77" t="str">
        <f>IF(OR(ISBLANK('MH01'!W362),ISERROR('MH01'!W362)),"",'MH01'!W362)</f>
        <v/>
      </c>
      <c r="U109" s="77" t="str">
        <f>IF(OR(ISBLANK('MH01'!X362),ISERROR('MH01'!X362)),"",'MH01'!X362)</f>
        <v/>
      </c>
      <c r="V109" s="77" t="str">
        <f>IF(OR(ISBLANK('MH01'!Y362),ISERROR('MH01'!Y362)),"",'MH01'!Y362)</f>
        <v/>
      </c>
      <c r="W109" s="77" t="str">
        <f>IF(OR(ISBLANK('MH01'!Z362),ISERROR('MH01'!Z362)),"",'MH01'!Z362)</f>
        <v/>
      </c>
      <c r="X109" s="77" t="str">
        <f>IF(OR(ISBLANK('MH01'!AA362),ISERROR('MH01'!AA362)),"",'MH01'!AA362)</f>
        <v/>
      </c>
      <c r="Y109" s="77" t="str">
        <f>IF(OR(ISBLANK('MH01'!AB362),ISERROR('MH01'!AB362)),"",'MH01'!AB362)</f>
        <v/>
      </c>
      <c r="Z109" s="77" t="str">
        <f>IF(OR(ISBLANK('MH01'!AC362),ISERROR('MH01'!AC362)),"",'MH01'!AC362)</f>
        <v/>
      </c>
      <c r="AA109" s="77" t="str">
        <f>IF(OR(ISBLANK('MH01'!AD362),ISERROR('MH01'!AD362)),"",'MH01'!AD362)</f>
        <v/>
      </c>
      <c r="AB109" s="77" t="str">
        <f>IF(OR(ISBLANK('MH01'!AE362),ISERROR('MH01'!AE362)),"",'MH01'!AE362)</f>
        <v/>
      </c>
      <c r="AC109" s="77" t="str">
        <f>IF(OR(ISBLANK('MH01'!AF362),ISERROR('MH01'!AF362)),"",'MH01'!AF362)</f>
        <v/>
      </c>
      <c r="AD109" s="77" t="str">
        <f>IF(OR(ISBLANK('MH01'!AG362),ISERROR('MH01'!AG362)),"",'MH01'!AG362)</f>
        <v/>
      </c>
      <c r="AE109" s="77" t="str">
        <f>IF(OR(ISBLANK('MH01'!AH362),ISERROR('MH01'!AH362)),"",'MH01'!AH362)</f>
        <v/>
      </c>
    </row>
    <row r="110" spans="1:31" x14ac:dyDescent="0.2">
      <c r="A110" t="str">
        <f>IF(OR(ISBLANK('MH01'!A363),ISERROR('MH01'!A363)),"",'MH01'!A363)</f>
        <v/>
      </c>
      <c r="B110" s="86">
        <f>IF(OR(ISBLANK('MH01'!B113),ISERROR('MH01'!B113)),"",'MH01'!B113)</f>
        <v>103</v>
      </c>
      <c r="C110" s="191" t="str">
        <f>IF(OR(ISBLANK('MH01'!C363),ISERROR('MH01'!C363)),"",'MH01'!C363)</f>
        <v/>
      </c>
      <c r="D110" s="191" t="str">
        <f>IF(OR(ISBLANK('MH01'!D363),ISERROR('MH01'!D363)),"",'MH01'!D363)</f>
        <v/>
      </c>
      <c r="E110" s="77" t="str">
        <f>IF(OR(ISBLANK('MH01'!H363),ISERROR('MH01'!H363)),"",'MH01'!H363)</f>
        <v/>
      </c>
      <c r="F110" s="215" t="str">
        <f>IF(OR(ISBLANK('MH01'!I363),ISERROR('MH01'!I363)),"",'MH01'!I363)</f>
        <v/>
      </c>
      <c r="G110" s="77" t="str">
        <f>IF(OR(ISBLANK('MH01'!J363),ISERROR('MH01'!J363)),"",'MH01'!J363)</f>
        <v/>
      </c>
      <c r="H110" s="77" t="str">
        <f>IF(OR(ISBLANK('MH01'!K363),ISERROR('MH01'!K363)),"",'MH01'!K363)</f>
        <v/>
      </c>
      <c r="I110" s="77" t="str">
        <f>IF(OR(ISBLANK('MH01'!L363),ISERROR('MH01'!L363)),"",'MH01'!L363)</f>
        <v/>
      </c>
      <c r="J110" s="77" t="str">
        <f>IF(OR(ISBLANK('MH01'!M363),ISERROR('MH01'!M363)),"",'MH01'!M363)</f>
        <v/>
      </c>
      <c r="K110" s="77" t="str">
        <f>IF(OR(ISBLANK('MH01'!N363),ISERROR('MH01'!N363)),"",'MH01'!N363)</f>
        <v/>
      </c>
      <c r="L110" s="77" t="str">
        <f>IF(OR(ISBLANK('MH01'!O363),ISERROR('MH01'!O363)),"",'MH01'!O363)</f>
        <v/>
      </c>
      <c r="M110" s="77" t="str">
        <f>IF(OR(ISBLANK('MH01'!P363),ISERROR('MH01'!P363)),"",'MH01'!P363)</f>
        <v/>
      </c>
      <c r="N110" s="77" t="str">
        <f>IF(OR(ISBLANK('MH01'!Q363),ISERROR('MH01'!Q363)),"",'MH01'!Q363)</f>
        <v/>
      </c>
      <c r="O110" s="77" t="str">
        <f>IF(OR(ISBLANK('MH01'!R363),ISERROR('MH01'!R363)),"",'MH01'!R363)</f>
        <v/>
      </c>
      <c r="P110" s="77" t="str">
        <f>IF(OR(ISBLANK('MH01'!S363),ISERROR('MH01'!S363)),"",'MH01'!S363)</f>
        <v/>
      </c>
      <c r="T110" s="77" t="str">
        <f>IF(OR(ISBLANK('MH01'!W363),ISERROR('MH01'!W363)),"",'MH01'!W363)</f>
        <v/>
      </c>
      <c r="U110" s="77" t="str">
        <f>IF(OR(ISBLANK('MH01'!X363),ISERROR('MH01'!X363)),"",'MH01'!X363)</f>
        <v/>
      </c>
      <c r="V110" s="77" t="str">
        <f>IF(OR(ISBLANK('MH01'!Y363),ISERROR('MH01'!Y363)),"",'MH01'!Y363)</f>
        <v/>
      </c>
      <c r="W110" s="77" t="str">
        <f>IF(OR(ISBLANK('MH01'!Z363),ISERROR('MH01'!Z363)),"",'MH01'!Z363)</f>
        <v/>
      </c>
      <c r="X110" s="77" t="str">
        <f>IF(OR(ISBLANK('MH01'!AA363),ISERROR('MH01'!AA363)),"",'MH01'!AA363)</f>
        <v/>
      </c>
      <c r="Y110" s="77" t="str">
        <f>IF(OR(ISBLANK('MH01'!AB363),ISERROR('MH01'!AB363)),"",'MH01'!AB363)</f>
        <v/>
      </c>
      <c r="Z110" s="77" t="str">
        <f>IF(OR(ISBLANK('MH01'!AC363),ISERROR('MH01'!AC363)),"",'MH01'!AC363)</f>
        <v/>
      </c>
      <c r="AA110" s="77" t="str">
        <f>IF(OR(ISBLANK('MH01'!AD363),ISERROR('MH01'!AD363)),"",'MH01'!AD363)</f>
        <v/>
      </c>
      <c r="AB110" s="77" t="str">
        <f>IF(OR(ISBLANK('MH01'!AE363),ISERROR('MH01'!AE363)),"",'MH01'!AE363)</f>
        <v/>
      </c>
      <c r="AC110" s="77" t="str">
        <f>IF(OR(ISBLANK('MH01'!AF363),ISERROR('MH01'!AF363)),"",'MH01'!AF363)</f>
        <v/>
      </c>
      <c r="AD110" s="77" t="str">
        <f>IF(OR(ISBLANK('MH01'!AG363),ISERROR('MH01'!AG363)),"",'MH01'!AG363)</f>
        <v/>
      </c>
      <c r="AE110" s="77" t="str">
        <f>IF(OR(ISBLANK('MH01'!AH363),ISERROR('MH01'!AH363)),"",'MH01'!AH363)</f>
        <v/>
      </c>
    </row>
    <row r="111" spans="1:31" x14ac:dyDescent="0.2">
      <c r="A111" t="str">
        <f>IF(OR(ISBLANK('MH01'!A364),ISERROR('MH01'!A364)),"",'MH01'!A364)</f>
        <v/>
      </c>
      <c r="B111" s="86">
        <f>IF(OR(ISBLANK('MH01'!B114),ISERROR('MH01'!B114)),"",'MH01'!B114)</f>
        <v>104</v>
      </c>
      <c r="C111" s="191" t="str">
        <f>IF(OR(ISBLANK('MH01'!C364),ISERROR('MH01'!C364)),"",'MH01'!C364)</f>
        <v/>
      </c>
      <c r="D111" s="191" t="str">
        <f>IF(OR(ISBLANK('MH01'!D364),ISERROR('MH01'!D364)),"",'MH01'!D364)</f>
        <v/>
      </c>
      <c r="E111" s="77" t="str">
        <f>IF(OR(ISBLANK('MH01'!H364),ISERROR('MH01'!H364)),"",'MH01'!H364)</f>
        <v/>
      </c>
      <c r="F111" s="215" t="str">
        <f>IF(OR(ISBLANK('MH01'!I364),ISERROR('MH01'!I364)),"",'MH01'!I364)</f>
        <v/>
      </c>
      <c r="G111" s="77" t="str">
        <f>IF(OR(ISBLANK('MH01'!J364),ISERROR('MH01'!J364)),"",'MH01'!J364)</f>
        <v/>
      </c>
      <c r="H111" s="77" t="str">
        <f>IF(OR(ISBLANK('MH01'!K364),ISERROR('MH01'!K364)),"",'MH01'!K364)</f>
        <v/>
      </c>
      <c r="I111" s="77" t="str">
        <f>IF(OR(ISBLANK('MH01'!L364),ISERROR('MH01'!L364)),"",'MH01'!L364)</f>
        <v/>
      </c>
      <c r="J111" s="77" t="str">
        <f>IF(OR(ISBLANK('MH01'!M364),ISERROR('MH01'!M364)),"",'MH01'!M364)</f>
        <v/>
      </c>
      <c r="K111" s="77" t="str">
        <f>IF(OR(ISBLANK('MH01'!N364),ISERROR('MH01'!N364)),"",'MH01'!N364)</f>
        <v/>
      </c>
      <c r="L111" s="77" t="str">
        <f>IF(OR(ISBLANK('MH01'!O364),ISERROR('MH01'!O364)),"",'MH01'!O364)</f>
        <v/>
      </c>
      <c r="M111" s="77" t="str">
        <f>IF(OR(ISBLANK('MH01'!P364),ISERROR('MH01'!P364)),"",'MH01'!P364)</f>
        <v/>
      </c>
      <c r="N111" s="77" t="str">
        <f>IF(OR(ISBLANK('MH01'!Q364),ISERROR('MH01'!Q364)),"",'MH01'!Q364)</f>
        <v/>
      </c>
      <c r="O111" s="77" t="str">
        <f>IF(OR(ISBLANK('MH01'!R364),ISERROR('MH01'!R364)),"",'MH01'!R364)</f>
        <v/>
      </c>
      <c r="P111" s="77" t="str">
        <f>IF(OR(ISBLANK('MH01'!S364),ISERROR('MH01'!S364)),"",'MH01'!S364)</f>
        <v/>
      </c>
      <c r="T111" s="77" t="str">
        <f>IF(OR(ISBLANK('MH01'!W364),ISERROR('MH01'!W364)),"",'MH01'!W364)</f>
        <v/>
      </c>
      <c r="U111" s="77" t="str">
        <f>IF(OR(ISBLANK('MH01'!X364),ISERROR('MH01'!X364)),"",'MH01'!X364)</f>
        <v/>
      </c>
      <c r="V111" s="77" t="str">
        <f>IF(OR(ISBLANK('MH01'!Y364),ISERROR('MH01'!Y364)),"",'MH01'!Y364)</f>
        <v/>
      </c>
      <c r="W111" s="77" t="str">
        <f>IF(OR(ISBLANK('MH01'!Z364),ISERROR('MH01'!Z364)),"",'MH01'!Z364)</f>
        <v/>
      </c>
      <c r="X111" s="77" t="str">
        <f>IF(OR(ISBLANK('MH01'!AA364),ISERROR('MH01'!AA364)),"",'MH01'!AA364)</f>
        <v/>
      </c>
      <c r="Y111" s="77" t="str">
        <f>IF(OR(ISBLANK('MH01'!AB364),ISERROR('MH01'!AB364)),"",'MH01'!AB364)</f>
        <v/>
      </c>
      <c r="Z111" s="77" t="str">
        <f>IF(OR(ISBLANK('MH01'!AC364),ISERROR('MH01'!AC364)),"",'MH01'!AC364)</f>
        <v/>
      </c>
      <c r="AA111" s="77" t="str">
        <f>IF(OR(ISBLANK('MH01'!AD364),ISERROR('MH01'!AD364)),"",'MH01'!AD364)</f>
        <v/>
      </c>
      <c r="AB111" s="77" t="str">
        <f>IF(OR(ISBLANK('MH01'!AE364),ISERROR('MH01'!AE364)),"",'MH01'!AE364)</f>
        <v/>
      </c>
      <c r="AC111" s="77" t="str">
        <f>IF(OR(ISBLANK('MH01'!AF364),ISERROR('MH01'!AF364)),"",'MH01'!AF364)</f>
        <v/>
      </c>
      <c r="AD111" s="77" t="str">
        <f>IF(OR(ISBLANK('MH01'!AG364),ISERROR('MH01'!AG364)),"",'MH01'!AG364)</f>
        <v/>
      </c>
      <c r="AE111" s="77" t="str">
        <f>IF(OR(ISBLANK('MH01'!AH364),ISERROR('MH01'!AH364)),"",'MH01'!AH364)</f>
        <v/>
      </c>
    </row>
    <row r="112" spans="1:31" x14ac:dyDescent="0.2">
      <c r="A112" t="str">
        <f>IF(OR(ISBLANK('MH01'!A365),ISERROR('MH01'!A365)),"",'MH01'!A365)</f>
        <v/>
      </c>
      <c r="B112" s="86">
        <f>IF(OR(ISBLANK('MH01'!B115),ISERROR('MH01'!B115)),"",'MH01'!B115)</f>
        <v>105</v>
      </c>
      <c r="C112" s="191" t="str">
        <f>IF(OR(ISBLANK('MH01'!C365),ISERROR('MH01'!C365)),"",'MH01'!C365)</f>
        <v/>
      </c>
      <c r="D112" s="191" t="str">
        <f>IF(OR(ISBLANK('MH01'!D365),ISERROR('MH01'!D365)),"",'MH01'!D365)</f>
        <v/>
      </c>
      <c r="E112" s="77" t="str">
        <f>IF(OR(ISBLANK('MH01'!H365),ISERROR('MH01'!H365)),"",'MH01'!H365)</f>
        <v/>
      </c>
      <c r="F112" s="215" t="str">
        <f>IF(OR(ISBLANK('MH01'!I365),ISERROR('MH01'!I365)),"",'MH01'!I365)</f>
        <v/>
      </c>
      <c r="G112" s="77" t="str">
        <f>IF(OR(ISBLANK('MH01'!J365),ISERROR('MH01'!J365)),"",'MH01'!J365)</f>
        <v/>
      </c>
      <c r="H112" s="77" t="str">
        <f>IF(OR(ISBLANK('MH01'!K365),ISERROR('MH01'!K365)),"",'MH01'!K365)</f>
        <v/>
      </c>
      <c r="I112" s="77" t="str">
        <f>IF(OR(ISBLANK('MH01'!L365),ISERROR('MH01'!L365)),"",'MH01'!L365)</f>
        <v/>
      </c>
      <c r="J112" s="77" t="str">
        <f>IF(OR(ISBLANK('MH01'!M365),ISERROR('MH01'!M365)),"",'MH01'!M365)</f>
        <v/>
      </c>
      <c r="K112" s="77" t="str">
        <f>IF(OR(ISBLANK('MH01'!N365),ISERROR('MH01'!N365)),"",'MH01'!N365)</f>
        <v/>
      </c>
      <c r="L112" s="77" t="str">
        <f>IF(OR(ISBLANK('MH01'!O365),ISERROR('MH01'!O365)),"",'MH01'!O365)</f>
        <v/>
      </c>
      <c r="M112" s="77" t="str">
        <f>IF(OR(ISBLANK('MH01'!P365),ISERROR('MH01'!P365)),"",'MH01'!P365)</f>
        <v/>
      </c>
      <c r="N112" s="77" t="str">
        <f>IF(OR(ISBLANK('MH01'!Q365),ISERROR('MH01'!Q365)),"",'MH01'!Q365)</f>
        <v/>
      </c>
      <c r="O112" s="77" t="str">
        <f>IF(OR(ISBLANK('MH01'!R365),ISERROR('MH01'!R365)),"",'MH01'!R365)</f>
        <v/>
      </c>
      <c r="P112" s="77" t="str">
        <f>IF(OR(ISBLANK('MH01'!S365),ISERROR('MH01'!S365)),"",'MH01'!S365)</f>
        <v/>
      </c>
      <c r="T112" s="77" t="str">
        <f>IF(OR(ISBLANK('MH01'!W365),ISERROR('MH01'!W365)),"",'MH01'!W365)</f>
        <v/>
      </c>
      <c r="U112" s="77" t="str">
        <f>IF(OR(ISBLANK('MH01'!X365),ISERROR('MH01'!X365)),"",'MH01'!X365)</f>
        <v/>
      </c>
      <c r="V112" s="77" t="str">
        <f>IF(OR(ISBLANK('MH01'!Y365),ISERROR('MH01'!Y365)),"",'MH01'!Y365)</f>
        <v/>
      </c>
      <c r="W112" s="77" t="str">
        <f>IF(OR(ISBLANK('MH01'!Z365),ISERROR('MH01'!Z365)),"",'MH01'!Z365)</f>
        <v/>
      </c>
      <c r="X112" s="77" t="str">
        <f>IF(OR(ISBLANK('MH01'!AA365),ISERROR('MH01'!AA365)),"",'MH01'!AA365)</f>
        <v/>
      </c>
      <c r="Y112" s="77" t="str">
        <f>IF(OR(ISBLANK('MH01'!AB365),ISERROR('MH01'!AB365)),"",'MH01'!AB365)</f>
        <v/>
      </c>
      <c r="Z112" s="77" t="str">
        <f>IF(OR(ISBLANK('MH01'!AC365),ISERROR('MH01'!AC365)),"",'MH01'!AC365)</f>
        <v/>
      </c>
      <c r="AA112" s="77" t="str">
        <f>IF(OR(ISBLANK('MH01'!AD365),ISERROR('MH01'!AD365)),"",'MH01'!AD365)</f>
        <v/>
      </c>
      <c r="AB112" s="77" t="str">
        <f>IF(OR(ISBLANK('MH01'!AE365),ISERROR('MH01'!AE365)),"",'MH01'!AE365)</f>
        <v/>
      </c>
      <c r="AC112" s="77" t="str">
        <f>IF(OR(ISBLANK('MH01'!AF365),ISERROR('MH01'!AF365)),"",'MH01'!AF365)</f>
        <v/>
      </c>
      <c r="AD112" s="77" t="str">
        <f>IF(OR(ISBLANK('MH01'!AG365),ISERROR('MH01'!AG365)),"",'MH01'!AG365)</f>
        <v/>
      </c>
      <c r="AE112" s="77" t="str">
        <f>IF(OR(ISBLANK('MH01'!AH365),ISERROR('MH01'!AH365)),"",'MH01'!AH365)</f>
        <v/>
      </c>
    </row>
    <row r="113" spans="1:31" x14ac:dyDescent="0.2">
      <c r="A113" t="str">
        <f>IF(OR(ISBLANK('MH01'!A366),ISERROR('MH01'!A366)),"",'MH01'!A366)</f>
        <v/>
      </c>
      <c r="B113" s="86">
        <f>IF(OR(ISBLANK('MH01'!B116),ISERROR('MH01'!B116)),"",'MH01'!B116)</f>
        <v>106</v>
      </c>
      <c r="C113" s="191" t="str">
        <f>IF(OR(ISBLANK('MH01'!C366),ISERROR('MH01'!C366)),"",'MH01'!C366)</f>
        <v/>
      </c>
      <c r="D113" s="191" t="str">
        <f>IF(OR(ISBLANK('MH01'!D366),ISERROR('MH01'!D366)),"",'MH01'!D366)</f>
        <v/>
      </c>
      <c r="E113" s="77" t="str">
        <f>IF(OR(ISBLANK('MH01'!H366),ISERROR('MH01'!H366)),"",'MH01'!H366)</f>
        <v/>
      </c>
      <c r="F113" s="215" t="str">
        <f>IF(OR(ISBLANK('MH01'!I366),ISERROR('MH01'!I366)),"",'MH01'!I366)</f>
        <v/>
      </c>
      <c r="G113" s="77" t="str">
        <f>IF(OR(ISBLANK('MH01'!J366),ISERROR('MH01'!J366)),"",'MH01'!J366)</f>
        <v/>
      </c>
      <c r="H113" s="77" t="str">
        <f>IF(OR(ISBLANK('MH01'!K366),ISERROR('MH01'!K366)),"",'MH01'!K366)</f>
        <v/>
      </c>
      <c r="I113" s="77" t="str">
        <f>IF(OR(ISBLANK('MH01'!L366),ISERROR('MH01'!L366)),"",'MH01'!L366)</f>
        <v/>
      </c>
      <c r="J113" s="77" t="str">
        <f>IF(OR(ISBLANK('MH01'!M366),ISERROR('MH01'!M366)),"",'MH01'!M366)</f>
        <v/>
      </c>
      <c r="K113" s="77" t="str">
        <f>IF(OR(ISBLANK('MH01'!N366),ISERROR('MH01'!N366)),"",'MH01'!N366)</f>
        <v/>
      </c>
      <c r="L113" s="77" t="str">
        <f>IF(OR(ISBLANK('MH01'!O366),ISERROR('MH01'!O366)),"",'MH01'!O366)</f>
        <v/>
      </c>
      <c r="M113" s="77" t="str">
        <f>IF(OR(ISBLANK('MH01'!P366),ISERROR('MH01'!P366)),"",'MH01'!P366)</f>
        <v/>
      </c>
      <c r="N113" s="77" t="str">
        <f>IF(OR(ISBLANK('MH01'!Q366),ISERROR('MH01'!Q366)),"",'MH01'!Q366)</f>
        <v/>
      </c>
      <c r="O113" s="77" t="str">
        <f>IF(OR(ISBLANK('MH01'!R366),ISERROR('MH01'!R366)),"",'MH01'!R366)</f>
        <v/>
      </c>
      <c r="P113" s="77" t="str">
        <f>IF(OR(ISBLANK('MH01'!S366),ISERROR('MH01'!S366)),"",'MH01'!S366)</f>
        <v/>
      </c>
      <c r="T113" s="77" t="str">
        <f>IF(OR(ISBLANK('MH01'!W366),ISERROR('MH01'!W366)),"",'MH01'!W366)</f>
        <v/>
      </c>
      <c r="U113" s="77" t="str">
        <f>IF(OR(ISBLANK('MH01'!X366),ISERROR('MH01'!X366)),"",'MH01'!X366)</f>
        <v/>
      </c>
      <c r="V113" s="77" t="str">
        <f>IF(OR(ISBLANK('MH01'!Y366),ISERROR('MH01'!Y366)),"",'MH01'!Y366)</f>
        <v/>
      </c>
      <c r="W113" s="77" t="str">
        <f>IF(OR(ISBLANK('MH01'!Z366),ISERROR('MH01'!Z366)),"",'MH01'!Z366)</f>
        <v/>
      </c>
      <c r="X113" s="77" t="str">
        <f>IF(OR(ISBLANK('MH01'!AA366),ISERROR('MH01'!AA366)),"",'MH01'!AA366)</f>
        <v/>
      </c>
      <c r="Y113" s="77" t="str">
        <f>IF(OR(ISBLANK('MH01'!AB366),ISERROR('MH01'!AB366)),"",'MH01'!AB366)</f>
        <v/>
      </c>
      <c r="Z113" s="77" t="str">
        <f>IF(OR(ISBLANK('MH01'!AC366),ISERROR('MH01'!AC366)),"",'MH01'!AC366)</f>
        <v/>
      </c>
      <c r="AA113" s="77" t="str">
        <f>IF(OR(ISBLANK('MH01'!AD366),ISERROR('MH01'!AD366)),"",'MH01'!AD366)</f>
        <v/>
      </c>
      <c r="AB113" s="77" t="str">
        <f>IF(OR(ISBLANK('MH01'!AE366),ISERROR('MH01'!AE366)),"",'MH01'!AE366)</f>
        <v/>
      </c>
      <c r="AC113" s="77" t="str">
        <f>IF(OR(ISBLANK('MH01'!AF366),ISERROR('MH01'!AF366)),"",'MH01'!AF366)</f>
        <v/>
      </c>
      <c r="AD113" s="77" t="str">
        <f>IF(OR(ISBLANK('MH01'!AG366),ISERROR('MH01'!AG366)),"",'MH01'!AG366)</f>
        <v/>
      </c>
      <c r="AE113" s="77" t="str">
        <f>IF(OR(ISBLANK('MH01'!AH366),ISERROR('MH01'!AH366)),"",'MH01'!AH366)</f>
        <v/>
      </c>
    </row>
    <row r="114" spans="1:31" x14ac:dyDescent="0.2">
      <c r="A114" t="str">
        <f>IF(OR(ISBLANK('MH01'!A367),ISERROR('MH01'!A367)),"",'MH01'!A367)</f>
        <v/>
      </c>
      <c r="B114" s="86">
        <f>IF(OR(ISBLANK('MH01'!B117),ISERROR('MH01'!B117)),"",'MH01'!B117)</f>
        <v>107</v>
      </c>
      <c r="C114" s="191" t="str">
        <f>IF(OR(ISBLANK('MH01'!C367),ISERROR('MH01'!C367)),"",'MH01'!C367)</f>
        <v/>
      </c>
      <c r="D114" s="191" t="str">
        <f>IF(OR(ISBLANK('MH01'!D367),ISERROR('MH01'!D367)),"",'MH01'!D367)</f>
        <v/>
      </c>
      <c r="E114" s="77" t="str">
        <f>IF(OR(ISBLANK('MH01'!H367),ISERROR('MH01'!H367)),"",'MH01'!H367)</f>
        <v/>
      </c>
      <c r="F114" s="215" t="str">
        <f>IF(OR(ISBLANK('MH01'!I367),ISERROR('MH01'!I367)),"",'MH01'!I367)</f>
        <v/>
      </c>
      <c r="G114" s="77" t="str">
        <f>IF(OR(ISBLANK('MH01'!J367),ISERROR('MH01'!J367)),"",'MH01'!J367)</f>
        <v/>
      </c>
      <c r="H114" s="77" t="str">
        <f>IF(OR(ISBLANK('MH01'!K367),ISERROR('MH01'!K367)),"",'MH01'!K367)</f>
        <v/>
      </c>
      <c r="I114" s="77" t="str">
        <f>IF(OR(ISBLANK('MH01'!L367),ISERROR('MH01'!L367)),"",'MH01'!L367)</f>
        <v/>
      </c>
      <c r="J114" s="77" t="str">
        <f>IF(OR(ISBLANK('MH01'!M367),ISERROR('MH01'!M367)),"",'MH01'!M367)</f>
        <v/>
      </c>
      <c r="K114" s="77" t="str">
        <f>IF(OR(ISBLANK('MH01'!N367),ISERROR('MH01'!N367)),"",'MH01'!N367)</f>
        <v/>
      </c>
      <c r="L114" s="77" t="str">
        <f>IF(OR(ISBLANK('MH01'!O367),ISERROR('MH01'!O367)),"",'MH01'!O367)</f>
        <v/>
      </c>
      <c r="M114" s="77" t="str">
        <f>IF(OR(ISBLANK('MH01'!P367),ISERROR('MH01'!P367)),"",'MH01'!P367)</f>
        <v/>
      </c>
      <c r="N114" s="77" t="str">
        <f>IF(OR(ISBLANK('MH01'!Q367),ISERROR('MH01'!Q367)),"",'MH01'!Q367)</f>
        <v/>
      </c>
      <c r="O114" s="77" t="str">
        <f>IF(OR(ISBLANK('MH01'!R367),ISERROR('MH01'!R367)),"",'MH01'!R367)</f>
        <v/>
      </c>
      <c r="P114" s="77" t="str">
        <f>IF(OR(ISBLANK('MH01'!S367),ISERROR('MH01'!S367)),"",'MH01'!S367)</f>
        <v/>
      </c>
      <c r="T114" s="77" t="str">
        <f>IF(OR(ISBLANK('MH01'!W367),ISERROR('MH01'!W367)),"",'MH01'!W367)</f>
        <v/>
      </c>
      <c r="U114" s="77" t="str">
        <f>IF(OR(ISBLANK('MH01'!X367),ISERROR('MH01'!X367)),"",'MH01'!X367)</f>
        <v/>
      </c>
      <c r="V114" s="77" t="str">
        <f>IF(OR(ISBLANK('MH01'!Y367),ISERROR('MH01'!Y367)),"",'MH01'!Y367)</f>
        <v/>
      </c>
      <c r="W114" s="77" t="str">
        <f>IF(OR(ISBLANK('MH01'!Z367),ISERROR('MH01'!Z367)),"",'MH01'!Z367)</f>
        <v/>
      </c>
      <c r="X114" s="77" t="str">
        <f>IF(OR(ISBLANK('MH01'!AA367),ISERROR('MH01'!AA367)),"",'MH01'!AA367)</f>
        <v/>
      </c>
      <c r="Y114" s="77" t="str">
        <f>IF(OR(ISBLANK('MH01'!AB367),ISERROR('MH01'!AB367)),"",'MH01'!AB367)</f>
        <v/>
      </c>
      <c r="Z114" s="77" t="str">
        <f>IF(OR(ISBLANK('MH01'!AC367),ISERROR('MH01'!AC367)),"",'MH01'!AC367)</f>
        <v/>
      </c>
      <c r="AA114" s="77" t="str">
        <f>IF(OR(ISBLANK('MH01'!AD367),ISERROR('MH01'!AD367)),"",'MH01'!AD367)</f>
        <v/>
      </c>
      <c r="AB114" s="77" t="str">
        <f>IF(OR(ISBLANK('MH01'!AE367),ISERROR('MH01'!AE367)),"",'MH01'!AE367)</f>
        <v/>
      </c>
      <c r="AC114" s="77" t="str">
        <f>IF(OR(ISBLANK('MH01'!AF367),ISERROR('MH01'!AF367)),"",'MH01'!AF367)</f>
        <v/>
      </c>
      <c r="AD114" s="77" t="str">
        <f>IF(OR(ISBLANK('MH01'!AG367),ISERROR('MH01'!AG367)),"",'MH01'!AG367)</f>
        <v/>
      </c>
      <c r="AE114" s="77" t="str">
        <f>IF(OR(ISBLANK('MH01'!AH367),ISERROR('MH01'!AH367)),"",'MH01'!AH367)</f>
        <v/>
      </c>
    </row>
    <row r="115" spans="1:31" x14ac:dyDescent="0.2">
      <c r="A115" t="str">
        <f>IF(OR(ISBLANK('MH01'!A368),ISERROR('MH01'!A368)),"",'MH01'!A368)</f>
        <v/>
      </c>
      <c r="B115" s="86">
        <f>IF(OR(ISBLANK('MH01'!B118),ISERROR('MH01'!B118)),"",'MH01'!B118)</f>
        <v>108</v>
      </c>
      <c r="C115" s="191" t="str">
        <f>IF(OR(ISBLANK('MH01'!C368),ISERROR('MH01'!C368)),"",'MH01'!C368)</f>
        <v/>
      </c>
      <c r="D115" s="191" t="str">
        <f>IF(OR(ISBLANK('MH01'!D368),ISERROR('MH01'!D368)),"",'MH01'!D368)</f>
        <v/>
      </c>
      <c r="E115" s="77" t="str">
        <f>IF(OR(ISBLANK('MH01'!H368),ISERROR('MH01'!H368)),"",'MH01'!H368)</f>
        <v/>
      </c>
      <c r="F115" s="215" t="str">
        <f>IF(OR(ISBLANK('MH01'!I368),ISERROR('MH01'!I368)),"",'MH01'!I368)</f>
        <v/>
      </c>
      <c r="G115" s="77" t="str">
        <f>IF(OR(ISBLANK('MH01'!J368),ISERROR('MH01'!J368)),"",'MH01'!J368)</f>
        <v/>
      </c>
      <c r="H115" s="77" t="str">
        <f>IF(OR(ISBLANK('MH01'!K368),ISERROR('MH01'!K368)),"",'MH01'!K368)</f>
        <v/>
      </c>
      <c r="I115" s="77" t="str">
        <f>IF(OR(ISBLANK('MH01'!L368),ISERROR('MH01'!L368)),"",'MH01'!L368)</f>
        <v/>
      </c>
      <c r="J115" s="77" t="str">
        <f>IF(OR(ISBLANK('MH01'!M368),ISERROR('MH01'!M368)),"",'MH01'!M368)</f>
        <v/>
      </c>
      <c r="K115" s="77" t="str">
        <f>IF(OR(ISBLANK('MH01'!N368),ISERROR('MH01'!N368)),"",'MH01'!N368)</f>
        <v/>
      </c>
      <c r="L115" s="77" t="str">
        <f>IF(OR(ISBLANK('MH01'!O368),ISERROR('MH01'!O368)),"",'MH01'!O368)</f>
        <v/>
      </c>
      <c r="M115" s="77" t="str">
        <f>IF(OR(ISBLANK('MH01'!P368),ISERROR('MH01'!P368)),"",'MH01'!P368)</f>
        <v/>
      </c>
      <c r="N115" s="77" t="str">
        <f>IF(OR(ISBLANK('MH01'!Q368),ISERROR('MH01'!Q368)),"",'MH01'!Q368)</f>
        <v/>
      </c>
      <c r="O115" s="77" t="str">
        <f>IF(OR(ISBLANK('MH01'!R368),ISERROR('MH01'!R368)),"",'MH01'!R368)</f>
        <v/>
      </c>
      <c r="P115" s="77" t="str">
        <f>IF(OR(ISBLANK('MH01'!S368),ISERROR('MH01'!S368)),"",'MH01'!S368)</f>
        <v/>
      </c>
      <c r="T115" s="77" t="str">
        <f>IF(OR(ISBLANK('MH01'!W368),ISERROR('MH01'!W368)),"",'MH01'!W368)</f>
        <v/>
      </c>
      <c r="U115" s="77" t="str">
        <f>IF(OR(ISBLANK('MH01'!X368),ISERROR('MH01'!X368)),"",'MH01'!X368)</f>
        <v/>
      </c>
      <c r="V115" s="77" t="str">
        <f>IF(OR(ISBLANK('MH01'!Y368),ISERROR('MH01'!Y368)),"",'MH01'!Y368)</f>
        <v/>
      </c>
      <c r="W115" s="77" t="str">
        <f>IF(OR(ISBLANK('MH01'!Z368),ISERROR('MH01'!Z368)),"",'MH01'!Z368)</f>
        <v/>
      </c>
      <c r="X115" s="77" t="str">
        <f>IF(OR(ISBLANK('MH01'!AA368),ISERROR('MH01'!AA368)),"",'MH01'!AA368)</f>
        <v/>
      </c>
      <c r="Y115" s="77" t="str">
        <f>IF(OR(ISBLANK('MH01'!AB368),ISERROR('MH01'!AB368)),"",'MH01'!AB368)</f>
        <v/>
      </c>
      <c r="Z115" s="77" t="str">
        <f>IF(OR(ISBLANK('MH01'!AC368),ISERROR('MH01'!AC368)),"",'MH01'!AC368)</f>
        <v/>
      </c>
      <c r="AA115" s="77" t="str">
        <f>IF(OR(ISBLANK('MH01'!AD368),ISERROR('MH01'!AD368)),"",'MH01'!AD368)</f>
        <v/>
      </c>
      <c r="AB115" s="77" t="str">
        <f>IF(OR(ISBLANK('MH01'!AE368),ISERROR('MH01'!AE368)),"",'MH01'!AE368)</f>
        <v/>
      </c>
      <c r="AC115" s="77" t="str">
        <f>IF(OR(ISBLANK('MH01'!AF368),ISERROR('MH01'!AF368)),"",'MH01'!AF368)</f>
        <v/>
      </c>
      <c r="AD115" s="77" t="str">
        <f>IF(OR(ISBLANK('MH01'!AG368),ISERROR('MH01'!AG368)),"",'MH01'!AG368)</f>
        <v/>
      </c>
      <c r="AE115" s="77" t="str">
        <f>IF(OR(ISBLANK('MH01'!AH368),ISERROR('MH01'!AH368)),"",'MH01'!AH368)</f>
        <v/>
      </c>
    </row>
    <row r="116" spans="1:31" x14ac:dyDescent="0.2">
      <c r="A116" t="str">
        <f>IF(OR(ISBLANK('MH01'!A369),ISERROR('MH01'!A369)),"",'MH01'!A369)</f>
        <v/>
      </c>
      <c r="B116" s="86">
        <f>IF(OR(ISBLANK('MH01'!B119),ISERROR('MH01'!B119)),"",'MH01'!B119)</f>
        <v>109</v>
      </c>
      <c r="C116" s="191" t="str">
        <f>IF(OR(ISBLANK('MH01'!C369),ISERROR('MH01'!C369)),"",'MH01'!C369)</f>
        <v/>
      </c>
      <c r="D116" s="191" t="str">
        <f>IF(OR(ISBLANK('MH01'!D369),ISERROR('MH01'!D369)),"",'MH01'!D369)</f>
        <v/>
      </c>
      <c r="E116" s="77" t="str">
        <f>IF(OR(ISBLANK('MH01'!H369),ISERROR('MH01'!H369)),"",'MH01'!H369)</f>
        <v/>
      </c>
      <c r="F116" s="215" t="str">
        <f>IF(OR(ISBLANK('MH01'!I369),ISERROR('MH01'!I369)),"",'MH01'!I369)</f>
        <v/>
      </c>
      <c r="G116" s="77" t="str">
        <f>IF(OR(ISBLANK('MH01'!J369),ISERROR('MH01'!J369)),"",'MH01'!J369)</f>
        <v/>
      </c>
      <c r="H116" s="77" t="str">
        <f>IF(OR(ISBLANK('MH01'!K369),ISERROR('MH01'!K369)),"",'MH01'!K369)</f>
        <v/>
      </c>
      <c r="I116" s="77" t="str">
        <f>IF(OR(ISBLANK('MH01'!L369),ISERROR('MH01'!L369)),"",'MH01'!L369)</f>
        <v/>
      </c>
      <c r="J116" s="77" t="str">
        <f>IF(OR(ISBLANK('MH01'!M369),ISERROR('MH01'!M369)),"",'MH01'!M369)</f>
        <v/>
      </c>
      <c r="K116" s="77" t="str">
        <f>IF(OR(ISBLANK('MH01'!N369),ISERROR('MH01'!N369)),"",'MH01'!N369)</f>
        <v/>
      </c>
      <c r="L116" s="77" t="str">
        <f>IF(OR(ISBLANK('MH01'!O369),ISERROR('MH01'!O369)),"",'MH01'!O369)</f>
        <v/>
      </c>
      <c r="M116" s="77" t="str">
        <f>IF(OR(ISBLANK('MH01'!P369),ISERROR('MH01'!P369)),"",'MH01'!P369)</f>
        <v/>
      </c>
      <c r="N116" s="77" t="str">
        <f>IF(OR(ISBLANK('MH01'!Q369),ISERROR('MH01'!Q369)),"",'MH01'!Q369)</f>
        <v/>
      </c>
      <c r="O116" s="77" t="str">
        <f>IF(OR(ISBLANK('MH01'!R369),ISERROR('MH01'!R369)),"",'MH01'!R369)</f>
        <v/>
      </c>
      <c r="P116" s="77" t="str">
        <f>IF(OR(ISBLANK('MH01'!S369),ISERROR('MH01'!S369)),"",'MH01'!S369)</f>
        <v/>
      </c>
      <c r="T116" s="77" t="str">
        <f>IF(OR(ISBLANK('MH01'!W369),ISERROR('MH01'!W369)),"",'MH01'!W369)</f>
        <v/>
      </c>
      <c r="U116" s="77" t="str">
        <f>IF(OR(ISBLANK('MH01'!X369),ISERROR('MH01'!X369)),"",'MH01'!X369)</f>
        <v/>
      </c>
      <c r="V116" s="77" t="str">
        <f>IF(OR(ISBLANK('MH01'!Y369),ISERROR('MH01'!Y369)),"",'MH01'!Y369)</f>
        <v/>
      </c>
      <c r="W116" s="77" t="str">
        <f>IF(OR(ISBLANK('MH01'!Z369),ISERROR('MH01'!Z369)),"",'MH01'!Z369)</f>
        <v/>
      </c>
      <c r="X116" s="77" t="str">
        <f>IF(OR(ISBLANK('MH01'!AA369),ISERROR('MH01'!AA369)),"",'MH01'!AA369)</f>
        <v/>
      </c>
      <c r="Y116" s="77" t="str">
        <f>IF(OR(ISBLANK('MH01'!AB369),ISERROR('MH01'!AB369)),"",'MH01'!AB369)</f>
        <v/>
      </c>
      <c r="Z116" s="77" t="str">
        <f>IF(OR(ISBLANK('MH01'!AC369),ISERROR('MH01'!AC369)),"",'MH01'!AC369)</f>
        <v/>
      </c>
      <c r="AA116" s="77" t="str">
        <f>IF(OR(ISBLANK('MH01'!AD369),ISERROR('MH01'!AD369)),"",'MH01'!AD369)</f>
        <v/>
      </c>
      <c r="AB116" s="77" t="str">
        <f>IF(OR(ISBLANK('MH01'!AE369),ISERROR('MH01'!AE369)),"",'MH01'!AE369)</f>
        <v/>
      </c>
      <c r="AC116" s="77" t="str">
        <f>IF(OR(ISBLANK('MH01'!AF369),ISERROR('MH01'!AF369)),"",'MH01'!AF369)</f>
        <v/>
      </c>
      <c r="AD116" s="77" t="str">
        <f>IF(OR(ISBLANK('MH01'!AG369),ISERROR('MH01'!AG369)),"",'MH01'!AG369)</f>
        <v/>
      </c>
      <c r="AE116" s="77" t="str">
        <f>IF(OR(ISBLANK('MH01'!AH369),ISERROR('MH01'!AH369)),"",'MH01'!AH369)</f>
        <v/>
      </c>
    </row>
    <row r="117" spans="1:31" x14ac:dyDescent="0.2">
      <c r="A117" t="str">
        <f>IF(OR(ISBLANK('MH01'!A370),ISERROR('MH01'!A370)),"",'MH01'!A370)</f>
        <v/>
      </c>
      <c r="B117" s="86">
        <f>IF(OR(ISBLANK('MH01'!B120),ISERROR('MH01'!B120)),"",'MH01'!B120)</f>
        <v>110</v>
      </c>
      <c r="C117" s="191" t="str">
        <f>IF(OR(ISBLANK('MH01'!C370),ISERROR('MH01'!C370)),"",'MH01'!C370)</f>
        <v/>
      </c>
      <c r="D117" s="191" t="str">
        <f>IF(OR(ISBLANK('MH01'!D370),ISERROR('MH01'!D370)),"",'MH01'!D370)</f>
        <v/>
      </c>
      <c r="E117" s="77" t="str">
        <f>IF(OR(ISBLANK('MH01'!H370),ISERROR('MH01'!H370)),"",'MH01'!H370)</f>
        <v/>
      </c>
      <c r="F117" s="215" t="str">
        <f>IF(OR(ISBLANK('MH01'!I370),ISERROR('MH01'!I370)),"",'MH01'!I370)</f>
        <v/>
      </c>
      <c r="G117" s="77" t="str">
        <f>IF(OR(ISBLANK('MH01'!J370),ISERROR('MH01'!J370)),"",'MH01'!J370)</f>
        <v/>
      </c>
      <c r="H117" s="77" t="str">
        <f>IF(OR(ISBLANK('MH01'!K370),ISERROR('MH01'!K370)),"",'MH01'!K370)</f>
        <v/>
      </c>
      <c r="I117" s="77" t="str">
        <f>IF(OR(ISBLANK('MH01'!L370),ISERROR('MH01'!L370)),"",'MH01'!L370)</f>
        <v/>
      </c>
      <c r="J117" s="77" t="str">
        <f>IF(OR(ISBLANK('MH01'!M370),ISERROR('MH01'!M370)),"",'MH01'!M370)</f>
        <v/>
      </c>
      <c r="K117" s="77" t="str">
        <f>IF(OR(ISBLANK('MH01'!N370),ISERROR('MH01'!N370)),"",'MH01'!N370)</f>
        <v/>
      </c>
      <c r="L117" s="77" t="str">
        <f>IF(OR(ISBLANK('MH01'!O370),ISERROR('MH01'!O370)),"",'MH01'!O370)</f>
        <v/>
      </c>
      <c r="M117" s="77" t="str">
        <f>IF(OR(ISBLANK('MH01'!P370),ISERROR('MH01'!P370)),"",'MH01'!P370)</f>
        <v/>
      </c>
      <c r="N117" s="77" t="str">
        <f>IF(OR(ISBLANK('MH01'!Q370),ISERROR('MH01'!Q370)),"",'MH01'!Q370)</f>
        <v/>
      </c>
      <c r="O117" s="77" t="str">
        <f>IF(OR(ISBLANK('MH01'!R370),ISERROR('MH01'!R370)),"",'MH01'!R370)</f>
        <v/>
      </c>
      <c r="P117" s="77" t="str">
        <f>IF(OR(ISBLANK('MH01'!S370),ISERROR('MH01'!S370)),"",'MH01'!S370)</f>
        <v/>
      </c>
      <c r="T117" s="77" t="str">
        <f>IF(OR(ISBLANK('MH01'!W370),ISERROR('MH01'!W370)),"",'MH01'!W370)</f>
        <v/>
      </c>
      <c r="U117" s="77" t="str">
        <f>IF(OR(ISBLANK('MH01'!X370),ISERROR('MH01'!X370)),"",'MH01'!X370)</f>
        <v/>
      </c>
      <c r="V117" s="77" t="str">
        <f>IF(OR(ISBLANK('MH01'!Y370),ISERROR('MH01'!Y370)),"",'MH01'!Y370)</f>
        <v/>
      </c>
      <c r="W117" s="77" t="str">
        <f>IF(OR(ISBLANK('MH01'!Z370),ISERROR('MH01'!Z370)),"",'MH01'!Z370)</f>
        <v/>
      </c>
      <c r="X117" s="77" t="str">
        <f>IF(OR(ISBLANK('MH01'!AA370),ISERROR('MH01'!AA370)),"",'MH01'!AA370)</f>
        <v/>
      </c>
      <c r="Y117" s="77" t="str">
        <f>IF(OR(ISBLANK('MH01'!AB370),ISERROR('MH01'!AB370)),"",'MH01'!AB370)</f>
        <v/>
      </c>
      <c r="Z117" s="77" t="str">
        <f>IF(OR(ISBLANK('MH01'!AC370),ISERROR('MH01'!AC370)),"",'MH01'!AC370)</f>
        <v/>
      </c>
      <c r="AA117" s="77" t="str">
        <f>IF(OR(ISBLANK('MH01'!AD370),ISERROR('MH01'!AD370)),"",'MH01'!AD370)</f>
        <v/>
      </c>
      <c r="AB117" s="77" t="str">
        <f>IF(OR(ISBLANK('MH01'!AE370),ISERROR('MH01'!AE370)),"",'MH01'!AE370)</f>
        <v/>
      </c>
      <c r="AC117" s="77" t="str">
        <f>IF(OR(ISBLANK('MH01'!AF370),ISERROR('MH01'!AF370)),"",'MH01'!AF370)</f>
        <v/>
      </c>
      <c r="AD117" s="77" t="str">
        <f>IF(OR(ISBLANK('MH01'!AG370),ISERROR('MH01'!AG370)),"",'MH01'!AG370)</f>
        <v/>
      </c>
      <c r="AE117" s="77" t="str">
        <f>IF(OR(ISBLANK('MH01'!AH370),ISERROR('MH01'!AH370)),"",'MH01'!AH370)</f>
        <v/>
      </c>
    </row>
    <row r="118" spans="1:31" x14ac:dyDescent="0.2">
      <c r="A118" t="str">
        <f>IF(OR(ISBLANK('MH01'!A371),ISERROR('MH01'!A371)),"",'MH01'!A371)</f>
        <v/>
      </c>
      <c r="B118" s="86">
        <f>IF(OR(ISBLANK('MH01'!B121),ISERROR('MH01'!B121)),"",'MH01'!B121)</f>
        <v>111</v>
      </c>
      <c r="C118" s="191" t="str">
        <f>IF(OR(ISBLANK('MH01'!C371),ISERROR('MH01'!C371)),"",'MH01'!C371)</f>
        <v/>
      </c>
      <c r="D118" s="191" t="str">
        <f>IF(OR(ISBLANK('MH01'!D371),ISERROR('MH01'!D371)),"",'MH01'!D371)</f>
        <v/>
      </c>
      <c r="E118" s="77" t="str">
        <f>IF(OR(ISBLANK('MH01'!H371),ISERROR('MH01'!H371)),"",'MH01'!H371)</f>
        <v/>
      </c>
      <c r="F118" s="215" t="str">
        <f>IF(OR(ISBLANK('MH01'!I371),ISERROR('MH01'!I371)),"",'MH01'!I371)</f>
        <v/>
      </c>
      <c r="G118" s="77" t="str">
        <f>IF(OR(ISBLANK('MH01'!J371),ISERROR('MH01'!J371)),"",'MH01'!J371)</f>
        <v/>
      </c>
      <c r="H118" s="77" t="str">
        <f>IF(OR(ISBLANK('MH01'!K371),ISERROR('MH01'!K371)),"",'MH01'!K371)</f>
        <v/>
      </c>
      <c r="I118" s="77" t="str">
        <f>IF(OR(ISBLANK('MH01'!L371),ISERROR('MH01'!L371)),"",'MH01'!L371)</f>
        <v/>
      </c>
      <c r="J118" s="77" t="str">
        <f>IF(OR(ISBLANK('MH01'!M371),ISERROR('MH01'!M371)),"",'MH01'!M371)</f>
        <v/>
      </c>
      <c r="K118" s="77" t="str">
        <f>IF(OR(ISBLANK('MH01'!N371),ISERROR('MH01'!N371)),"",'MH01'!N371)</f>
        <v/>
      </c>
      <c r="L118" s="77" t="str">
        <f>IF(OR(ISBLANK('MH01'!O371),ISERROR('MH01'!O371)),"",'MH01'!O371)</f>
        <v/>
      </c>
      <c r="M118" s="77" t="str">
        <f>IF(OR(ISBLANK('MH01'!P371),ISERROR('MH01'!P371)),"",'MH01'!P371)</f>
        <v/>
      </c>
      <c r="N118" s="77" t="str">
        <f>IF(OR(ISBLANK('MH01'!Q371),ISERROR('MH01'!Q371)),"",'MH01'!Q371)</f>
        <v/>
      </c>
      <c r="O118" s="77" t="str">
        <f>IF(OR(ISBLANK('MH01'!R371),ISERROR('MH01'!R371)),"",'MH01'!R371)</f>
        <v/>
      </c>
      <c r="P118" s="77" t="str">
        <f>IF(OR(ISBLANK('MH01'!S371),ISERROR('MH01'!S371)),"",'MH01'!S371)</f>
        <v/>
      </c>
      <c r="T118" s="77" t="str">
        <f>IF(OR(ISBLANK('MH01'!W371),ISERROR('MH01'!W371)),"",'MH01'!W371)</f>
        <v/>
      </c>
      <c r="U118" s="77" t="str">
        <f>IF(OR(ISBLANK('MH01'!X371),ISERROR('MH01'!X371)),"",'MH01'!X371)</f>
        <v/>
      </c>
      <c r="V118" s="77" t="str">
        <f>IF(OR(ISBLANK('MH01'!Y371),ISERROR('MH01'!Y371)),"",'MH01'!Y371)</f>
        <v/>
      </c>
      <c r="W118" s="77" t="str">
        <f>IF(OR(ISBLANK('MH01'!Z371),ISERROR('MH01'!Z371)),"",'MH01'!Z371)</f>
        <v/>
      </c>
      <c r="X118" s="77" t="str">
        <f>IF(OR(ISBLANK('MH01'!AA371),ISERROR('MH01'!AA371)),"",'MH01'!AA371)</f>
        <v/>
      </c>
      <c r="Y118" s="77" t="str">
        <f>IF(OR(ISBLANK('MH01'!AB371),ISERROR('MH01'!AB371)),"",'MH01'!AB371)</f>
        <v/>
      </c>
      <c r="Z118" s="77" t="str">
        <f>IF(OR(ISBLANK('MH01'!AC371),ISERROR('MH01'!AC371)),"",'MH01'!AC371)</f>
        <v/>
      </c>
      <c r="AA118" s="77" t="str">
        <f>IF(OR(ISBLANK('MH01'!AD371),ISERROR('MH01'!AD371)),"",'MH01'!AD371)</f>
        <v/>
      </c>
      <c r="AB118" s="77" t="str">
        <f>IF(OR(ISBLANK('MH01'!AE371),ISERROR('MH01'!AE371)),"",'MH01'!AE371)</f>
        <v/>
      </c>
      <c r="AC118" s="77" t="str">
        <f>IF(OR(ISBLANK('MH01'!AF371),ISERROR('MH01'!AF371)),"",'MH01'!AF371)</f>
        <v/>
      </c>
      <c r="AD118" s="77" t="str">
        <f>IF(OR(ISBLANK('MH01'!AG371),ISERROR('MH01'!AG371)),"",'MH01'!AG371)</f>
        <v/>
      </c>
      <c r="AE118" s="77" t="str">
        <f>IF(OR(ISBLANK('MH01'!AH371),ISERROR('MH01'!AH371)),"",'MH01'!AH371)</f>
        <v/>
      </c>
    </row>
    <row r="119" spans="1:31" x14ac:dyDescent="0.2">
      <c r="A119" t="str">
        <f>IF(OR(ISBLANK('MH01'!A372),ISERROR('MH01'!A372)),"",'MH01'!A372)</f>
        <v/>
      </c>
      <c r="B119" s="86">
        <f>IF(OR(ISBLANK('MH01'!B122),ISERROR('MH01'!B122)),"",'MH01'!B122)</f>
        <v>112</v>
      </c>
      <c r="C119" s="191" t="str">
        <f>IF(OR(ISBLANK('MH01'!C372),ISERROR('MH01'!C372)),"",'MH01'!C372)</f>
        <v/>
      </c>
      <c r="D119" s="191" t="str">
        <f>IF(OR(ISBLANK('MH01'!D372),ISERROR('MH01'!D372)),"",'MH01'!D372)</f>
        <v/>
      </c>
      <c r="E119" s="77" t="str">
        <f>IF(OR(ISBLANK('MH01'!H372),ISERROR('MH01'!H372)),"",'MH01'!H372)</f>
        <v/>
      </c>
      <c r="F119" s="215" t="str">
        <f>IF(OR(ISBLANK('MH01'!I372),ISERROR('MH01'!I372)),"",'MH01'!I372)</f>
        <v/>
      </c>
      <c r="G119" s="77" t="str">
        <f>IF(OR(ISBLANK('MH01'!J372),ISERROR('MH01'!J372)),"",'MH01'!J372)</f>
        <v/>
      </c>
      <c r="H119" s="77" t="str">
        <f>IF(OR(ISBLANK('MH01'!K372),ISERROR('MH01'!K372)),"",'MH01'!K372)</f>
        <v/>
      </c>
      <c r="I119" s="77" t="str">
        <f>IF(OR(ISBLANK('MH01'!L372),ISERROR('MH01'!L372)),"",'MH01'!L372)</f>
        <v/>
      </c>
      <c r="J119" s="77" t="str">
        <f>IF(OR(ISBLANK('MH01'!M372),ISERROR('MH01'!M372)),"",'MH01'!M372)</f>
        <v/>
      </c>
      <c r="K119" s="77" t="str">
        <f>IF(OR(ISBLANK('MH01'!N372),ISERROR('MH01'!N372)),"",'MH01'!N372)</f>
        <v/>
      </c>
      <c r="L119" s="77" t="str">
        <f>IF(OR(ISBLANK('MH01'!O372),ISERROR('MH01'!O372)),"",'MH01'!O372)</f>
        <v/>
      </c>
      <c r="M119" s="77" t="str">
        <f>IF(OR(ISBLANK('MH01'!P372),ISERROR('MH01'!P372)),"",'MH01'!P372)</f>
        <v/>
      </c>
      <c r="N119" s="77" t="str">
        <f>IF(OR(ISBLANK('MH01'!Q372),ISERROR('MH01'!Q372)),"",'MH01'!Q372)</f>
        <v/>
      </c>
      <c r="O119" s="77" t="str">
        <f>IF(OR(ISBLANK('MH01'!R372),ISERROR('MH01'!R372)),"",'MH01'!R372)</f>
        <v/>
      </c>
      <c r="P119" s="77" t="str">
        <f>IF(OR(ISBLANK('MH01'!S372),ISERROR('MH01'!S372)),"",'MH01'!S372)</f>
        <v/>
      </c>
      <c r="T119" s="77" t="str">
        <f>IF(OR(ISBLANK('MH01'!W372),ISERROR('MH01'!W372)),"",'MH01'!W372)</f>
        <v/>
      </c>
      <c r="U119" s="77" t="str">
        <f>IF(OR(ISBLANK('MH01'!X372),ISERROR('MH01'!X372)),"",'MH01'!X372)</f>
        <v/>
      </c>
      <c r="V119" s="77" t="str">
        <f>IF(OR(ISBLANK('MH01'!Y372),ISERROR('MH01'!Y372)),"",'MH01'!Y372)</f>
        <v/>
      </c>
      <c r="W119" s="77" t="str">
        <f>IF(OR(ISBLANK('MH01'!Z372),ISERROR('MH01'!Z372)),"",'MH01'!Z372)</f>
        <v/>
      </c>
      <c r="X119" s="77" t="str">
        <f>IF(OR(ISBLANK('MH01'!AA372),ISERROR('MH01'!AA372)),"",'MH01'!AA372)</f>
        <v/>
      </c>
      <c r="Y119" s="77" t="str">
        <f>IF(OR(ISBLANK('MH01'!AB372),ISERROR('MH01'!AB372)),"",'MH01'!AB372)</f>
        <v/>
      </c>
      <c r="Z119" s="77" t="str">
        <f>IF(OR(ISBLANK('MH01'!AC372),ISERROR('MH01'!AC372)),"",'MH01'!AC372)</f>
        <v/>
      </c>
      <c r="AA119" s="77" t="str">
        <f>IF(OR(ISBLANK('MH01'!AD372),ISERROR('MH01'!AD372)),"",'MH01'!AD372)</f>
        <v/>
      </c>
      <c r="AB119" s="77" t="str">
        <f>IF(OR(ISBLANK('MH01'!AE372),ISERROR('MH01'!AE372)),"",'MH01'!AE372)</f>
        <v/>
      </c>
      <c r="AC119" s="77" t="str">
        <f>IF(OR(ISBLANK('MH01'!AF372),ISERROR('MH01'!AF372)),"",'MH01'!AF372)</f>
        <v/>
      </c>
      <c r="AD119" s="77" t="str">
        <f>IF(OR(ISBLANK('MH01'!AG372),ISERROR('MH01'!AG372)),"",'MH01'!AG372)</f>
        <v/>
      </c>
      <c r="AE119" s="77" t="str">
        <f>IF(OR(ISBLANK('MH01'!AH372),ISERROR('MH01'!AH372)),"",'MH01'!AH372)</f>
        <v/>
      </c>
    </row>
    <row r="120" spans="1:31" x14ac:dyDescent="0.2">
      <c r="A120" t="str">
        <f>IF(OR(ISBLANK('MH01'!A373),ISERROR('MH01'!A373)),"",'MH01'!A373)</f>
        <v/>
      </c>
      <c r="B120" s="86">
        <f>IF(OR(ISBLANK('MH01'!B123),ISERROR('MH01'!B123)),"",'MH01'!B123)</f>
        <v>113</v>
      </c>
      <c r="C120" s="191" t="str">
        <f>IF(OR(ISBLANK('MH01'!C373),ISERROR('MH01'!C373)),"",'MH01'!C373)</f>
        <v/>
      </c>
      <c r="D120" s="191" t="str">
        <f>IF(OR(ISBLANK('MH01'!D373),ISERROR('MH01'!D373)),"",'MH01'!D373)</f>
        <v/>
      </c>
      <c r="E120" s="77" t="str">
        <f>IF(OR(ISBLANK('MH01'!H373),ISERROR('MH01'!H373)),"",'MH01'!H373)</f>
        <v/>
      </c>
      <c r="F120" s="215" t="str">
        <f>IF(OR(ISBLANK('MH01'!I373),ISERROR('MH01'!I373)),"",'MH01'!I373)</f>
        <v/>
      </c>
      <c r="G120" s="77" t="str">
        <f>IF(OR(ISBLANK('MH01'!J373),ISERROR('MH01'!J373)),"",'MH01'!J373)</f>
        <v/>
      </c>
      <c r="H120" s="77" t="str">
        <f>IF(OR(ISBLANK('MH01'!K373),ISERROR('MH01'!K373)),"",'MH01'!K373)</f>
        <v/>
      </c>
      <c r="I120" s="77" t="str">
        <f>IF(OR(ISBLANK('MH01'!L373),ISERROR('MH01'!L373)),"",'MH01'!L373)</f>
        <v/>
      </c>
      <c r="J120" s="77" t="str">
        <f>IF(OR(ISBLANK('MH01'!M373),ISERROR('MH01'!M373)),"",'MH01'!M373)</f>
        <v/>
      </c>
      <c r="K120" s="77" t="str">
        <f>IF(OR(ISBLANK('MH01'!N373),ISERROR('MH01'!N373)),"",'MH01'!N373)</f>
        <v/>
      </c>
      <c r="L120" s="77" t="str">
        <f>IF(OR(ISBLANK('MH01'!O373),ISERROR('MH01'!O373)),"",'MH01'!O373)</f>
        <v/>
      </c>
      <c r="M120" s="77" t="str">
        <f>IF(OR(ISBLANK('MH01'!P373),ISERROR('MH01'!P373)),"",'MH01'!P373)</f>
        <v/>
      </c>
      <c r="N120" s="77" t="str">
        <f>IF(OR(ISBLANK('MH01'!Q373),ISERROR('MH01'!Q373)),"",'MH01'!Q373)</f>
        <v/>
      </c>
      <c r="O120" s="77" t="str">
        <f>IF(OR(ISBLANK('MH01'!R373),ISERROR('MH01'!R373)),"",'MH01'!R373)</f>
        <v/>
      </c>
      <c r="P120" s="77" t="str">
        <f>IF(OR(ISBLANK('MH01'!S373),ISERROR('MH01'!S373)),"",'MH01'!S373)</f>
        <v/>
      </c>
      <c r="T120" s="77" t="str">
        <f>IF(OR(ISBLANK('MH01'!W373),ISERROR('MH01'!W373)),"",'MH01'!W373)</f>
        <v/>
      </c>
      <c r="U120" s="77" t="str">
        <f>IF(OR(ISBLANK('MH01'!X373),ISERROR('MH01'!X373)),"",'MH01'!X373)</f>
        <v/>
      </c>
      <c r="V120" s="77" t="str">
        <f>IF(OR(ISBLANK('MH01'!Y373),ISERROR('MH01'!Y373)),"",'MH01'!Y373)</f>
        <v/>
      </c>
      <c r="W120" s="77" t="str">
        <f>IF(OR(ISBLANK('MH01'!Z373),ISERROR('MH01'!Z373)),"",'MH01'!Z373)</f>
        <v/>
      </c>
      <c r="X120" s="77" t="str">
        <f>IF(OR(ISBLANK('MH01'!AA373),ISERROR('MH01'!AA373)),"",'MH01'!AA373)</f>
        <v/>
      </c>
      <c r="Y120" s="77" t="str">
        <f>IF(OR(ISBLANK('MH01'!AB373),ISERROR('MH01'!AB373)),"",'MH01'!AB373)</f>
        <v/>
      </c>
      <c r="Z120" s="77" t="str">
        <f>IF(OR(ISBLANK('MH01'!AC373),ISERROR('MH01'!AC373)),"",'MH01'!AC373)</f>
        <v/>
      </c>
      <c r="AA120" s="77" t="str">
        <f>IF(OR(ISBLANK('MH01'!AD373),ISERROR('MH01'!AD373)),"",'MH01'!AD373)</f>
        <v/>
      </c>
      <c r="AB120" s="77" t="str">
        <f>IF(OR(ISBLANK('MH01'!AE373),ISERROR('MH01'!AE373)),"",'MH01'!AE373)</f>
        <v/>
      </c>
      <c r="AC120" s="77" t="str">
        <f>IF(OR(ISBLANK('MH01'!AF373),ISERROR('MH01'!AF373)),"",'MH01'!AF373)</f>
        <v/>
      </c>
      <c r="AD120" s="77" t="str">
        <f>IF(OR(ISBLANK('MH01'!AG373),ISERROR('MH01'!AG373)),"",'MH01'!AG373)</f>
        <v/>
      </c>
      <c r="AE120" s="77" t="str">
        <f>IF(OR(ISBLANK('MH01'!AH373),ISERROR('MH01'!AH373)),"",'MH01'!AH373)</f>
        <v/>
      </c>
    </row>
    <row r="121" spans="1:31" x14ac:dyDescent="0.2">
      <c r="A121" t="str">
        <f>IF(OR(ISBLANK('MH01'!A374),ISERROR('MH01'!A374)),"",'MH01'!A374)</f>
        <v/>
      </c>
      <c r="B121" s="86">
        <f>IF(OR(ISBLANK('MH01'!B124),ISERROR('MH01'!B124)),"",'MH01'!B124)</f>
        <v>114</v>
      </c>
      <c r="C121" s="191" t="str">
        <f>IF(OR(ISBLANK('MH01'!C374),ISERROR('MH01'!C374)),"",'MH01'!C374)</f>
        <v/>
      </c>
      <c r="D121" s="191" t="str">
        <f>IF(OR(ISBLANK('MH01'!D374),ISERROR('MH01'!D374)),"",'MH01'!D374)</f>
        <v/>
      </c>
      <c r="E121" s="77" t="str">
        <f>IF(OR(ISBLANK('MH01'!H374),ISERROR('MH01'!H374)),"",'MH01'!H374)</f>
        <v/>
      </c>
      <c r="F121" s="215" t="str">
        <f>IF(OR(ISBLANK('MH01'!I374),ISERROR('MH01'!I374)),"",'MH01'!I374)</f>
        <v/>
      </c>
      <c r="G121" s="77" t="str">
        <f>IF(OR(ISBLANK('MH01'!J374),ISERROR('MH01'!J374)),"",'MH01'!J374)</f>
        <v/>
      </c>
      <c r="H121" s="77" t="str">
        <f>IF(OR(ISBLANK('MH01'!K374),ISERROR('MH01'!K374)),"",'MH01'!K374)</f>
        <v/>
      </c>
      <c r="I121" s="77" t="str">
        <f>IF(OR(ISBLANK('MH01'!L374),ISERROR('MH01'!L374)),"",'MH01'!L374)</f>
        <v/>
      </c>
      <c r="J121" s="77" t="str">
        <f>IF(OR(ISBLANK('MH01'!M374),ISERROR('MH01'!M374)),"",'MH01'!M374)</f>
        <v/>
      </c>
      <c r="K121" s="77" t="str">
        <f>IF(OR(ISBLANK('MH01'!N374),ISERROR('MH01'!N374)),"",'MH01'!N374)</f>
        <v/>
      </c>
      <c r="L121" s="77" t="str">
        <f>IF(OR(ISBLANK('MH01'!O374),ISERROR('MH01'!O374)),"",'MH01'!O374)</f>
        <v/>
      </c>
      <c r="M121" s="77" t="str">
        <f>IF(OR(ISBLANK('MH01'!P374),ISERROR('MH01'!P374)),"",'MH01'!P374)</f>
        <v/>
      </c>
      <c r="N121" s="77" t="str">
        <f>IF(OR(ISBLANK('MH01'!Q374),ISERROR('MH01'!Q374)),"",'MH01'!Q374)</f>
        <v/>
      </c>
      <c r="O121" s="77" t="str">
        <f>IF(OR(ISBLANK('MH01'!R374),ISERROR('MH01'!R374)),"",'MH01'!R374)</f>
        <v/>
      </c>
      <c r="P121" s="77" t="str">
        <f>IF(OR(ISBLANK('MH01'!S374),ISERROR('MH01'!S374)),"",'MH01'!S374)</f>
        <v/>
      </c>
      <c r="T121" s="77" t="str">
        <f>IF(OR(ISBLANK('MH01'!W374),ISERROR('MH01'!W374)),"",'MH01'!W374)</f>
        <v/>
      </c>
      <c r="U121" s="77" t="str">
        <f>IF(OR(ISBLANK('MH01'!X374),ISERROR('MH01'!X374)),"",'MH01'!X374)</f>
        <v/>
      </c>
      <c r="V121" s="77" t="str">
        <f>IF(OR(ISBLANK('MH01'!Y374),ISERROR('MH01'!Y374)),"",'MH01'!Y374)</f>
        <v/>
      </c>
      <c r="W121" s="77" t="str">
        <f>IF(OR(ISBLANK('MH01'!Z374),ISERROR('MH01'!Z374)),"",'MH01'!Z374)</f>
        <v/>
      </c>
      <c r="X121" s="77" t="str">
        <f>IF(OR(ISBLANK('MH01'!AA374),ISERROR('MH01'!AA374)),"",'MH01'!AA374)</f>
        <v/>
      </c>
      <c r="Y121" s="77" t="str">
        <f>IF(OR(ISBLANK('MH01'!AB374),ISERROR('MH01'!AB374)),"",'MH01'!AB374)</f>
        <v/>
      </c>
      <c r="Z121" s="77" t="str">
        <f>IF(OR(ISBLANK('MH01'!AC374),ISERROR('MH01'!AC374)),"",'MH01'!AC374)</f>
        <v/>
      </c>
      <c r="AA121" s="77" t="str">
        <f>IF(OR(ISBLANK('MH01'!AD374),ISERROR('MH01'!AD374)),"",'MH01'!AD374)</f>
        <v/>
      </c>
      <c r="AB121" s="77" t="str">
        <f>IF(OR(ISBLANK('MH01'!AE374),ISERROR('MH01'!AE374)),"",'MH01'!AE374)</f>
        <v/>
      </c>
      <c r="AC121" s="77" t="str">
        <f>IF(OR(ISBLANK('MH01'!AF374),ISERROR('MH01'!AF374)),"",'MH01'!AF374)</f>
        <v/>
      </c>
      <c r="AD121" s="77" t="str">
        <f>IF(OR(ISBLANK('MH01'!AG374),ISERROR('MH01'!AG374)),"",'MH01'!AG374)</f>
        <v/>
      </c>
      <c r="AE121" s="77" t="str">
        <f>IF(OR(ISBLANK('MH01'!AH374),ISERROR('MH01'!AH374)),"",'MH01'!AH374)</f>
        <v/>
      </c>
    </row>
    <row r="122" spans="1:31" x14ac:dyDescent="0.2">
      <c r="A122" t="str">
        <f>IF(OR(ISBLANK('MH01'!A375),ISERROR('MH01'!A375)),"",'MH01'!A375)</f>
        <v/>
      </c>
      <c r="B122" s="86">
        <f>IF(OR(ISBLANK('MH01'!B125),ISERROR('MH01'!B125)),"",'MH01'!B125)</f>
        <v>115</v>
      </c>
      <c r="C122" s="191" t="str">
        <f>IF(OR(ISBLANK('MH01'!C375),ISERROR('MH01'!C375)),"",'MH01'!C375)</f>
        <v/>
      </c>
      <c r="D122" s="191" t="str">
        <f>IF(OR(ISBLANK('MH01'!D375),ISERROR('MH01'!D375)),"",'MH01'!D375)</f>
        <v/>
      </c>
      <c r="E122" s="77" t="str">
        <f>IF(OR(ISBLANK('MH01'!H375),ISERROR('MH01'!H375)),"",'MH01'!H375)</f>
        <v/>
      </c>
      <c r="F122" s="215" t="str">
        <f>IF(OR(ISBLANK('MH01'!I375),ISERROR('MH01'!I375)),"",'MH01'!I375)</f>
        <v/>
      </c>
      <c r="G122" s="77" t="str">
        <f>IF(OR(ISBLANK('MH01'!J375),ISERROR('MH01'!J375)),"",'MH01'!J375)</f>
        <v/>
      </c>
      <c r="H122" s="77" t="str">
        <f>IF(OR(ISBLANK('MH01'!K375),ISERROR('MH01'!K375)),"",'MH01'!K375)</f>
        <v/>
      </c>
      <c r="I122" s="77" t="str">
        <f>IF(OR(ISBLANK('MH01'!L375),ISERROR('MH01'!L375)),"",'MH01'!L375)</f>
        <v/>
      </c>
      <c r="J122" s="77" t="str">
        <f>IF(OR(ISBLANK('MH01'!M375),ISERROR('MH01'!M375)),"",'MH01'!M375)</f>
        <v/>
      </c>
      <c r="K122" s="77" t="str">
        <f>IF(OR(ISBLANK('MH01'!N375),ISERROR('MH01'!N375)),"",'MH01'!N375)</f>
        <v/>
      </c>
      <c r="L122" s="77" t="str">
        <f>IF(OR(ISBLANK('MH01'!O375),ISERROR('MH01'!O375)),"",'MH01'!O375)</f>
        <v/>
      </c>
      <c r="M122" s="77" t="str">
        <f>IF(OR(ISBLANK('MH01'!P375),ISERROR('MH01'!P375)),"",'MH01'!P375)</f>
        <v/>
      </c>
      <c r="N122" s="77" t="str">
        <f>IF(OR(ISBLANK('MH01'!Q375),ISERROR('MH01'!Q375)),"",'MH01'!Q375)</f>
        <v/>
      </c>
      <c r="O122" s="77" t="str">
        <f>IF(OR(ISBLANK('MH01'!R375),ISERROR('MH01'!R375)),"",'MH01'!R375)</f>
        <v/>
      </c>
      <c r="P122" s="77" t="str">
        <f>IF(OR(ISBLANK('MH01'!S375),ISERROR('MH01'!S375)),"",'MH01'!S375)</f>
        <v/>
      </c>
      <c r="T122" s="77" t="str">
        <f>IF(OR(ISBLANK('MH01'!W375),ISERROR('MH01'!W375)),"",'MH01'!W375)</f>
        <v/>
      </c>
      <c r="U122" s="77" t="str">
        <f>IF(OR(ISBLANK('MH01'!X375),ISERROR('MH01'!X375)),"",'MH01'!X375)</f>
        <v/>
      </c>
      <c r="V122" s="77" t="str">
        <f>IF(OR(ISBLANK('MH01'!Y375),ISERROR('MH01'!Y375)),"",'MH01'!Y375)</f>
        <v/>
      </c>
      <c r="W122" s="77" t="str">
        <f>IF(OR(ISBLANK('MH01'!Z375),ISERROR('MH01'!Z375)),"",'MH01'!Z375)</f>
        <v/>
      </c>
      <c r="X122" s="77" t="str">
        <f>IF(OR(ISBLANK('MH01'!AA375),ISERROR('MH01'!AA375)),"",'MH01'!AA375)</f>
        <v/>
      </c>
      <c r="Y122" s="77" t="str">
        <f>IF(OR(ISBLANK('MH01'!AB375),ISERROR('MH01'!AB375)),"",'MH01'!AB375)</f>
        <v/>
      </c>
      <c r="Z122" s="77" t="str">
        <f>IF(OR(ISBLANK('MH01'!AC375),ISERROR('MH01'!AC375)),"",'MH01'!AC375)</f>
        <v/>
      </c>
      <c r="AA122" s="77" t="str">
        <f>IF(OR(ISBLANK('MH01'!AD375),ISERROR('MH01'!AD375)),"",'MH01'!AD375)</f>
        <v/>
      </c>
      <c r="AB122" s="77" t="str">
        <f>IF(OR(ISBLANK('MH01'!AE375),ISERROR('MH01'!AE375)),"",'MH01'!AE375)</f>
        <v/>
      </c>
      <c r="AC122" s="77" t="str">
        <f>IF(OR(ISBLANK('MH01'!AF375),ISERROR('MH01'!AF375)),"",'MH01'!AF375)</f>
        <v/>
      </c>
      <c r="AD122" s="77" t="str">
        <f>IF(OR(ISBLANK('MH01'!AG375),ISERROR('MH01'!AG375)),"",'MH01'!AG375)</f>
        <v/>
      </c>
      <c r="AE122" s="77" t="str">
        <f>IF(OR(ISBLANK('MH01'!AH375),ISERROR('MH01'!AH375)),"",'MH01'!AH375)</f>
        <v/>
      </c>
    </row>
    <row r="123" spans="1:31" x14ac:dyDescent="0.2">
      <c r="A123" t="str">
        <f>IF(OR(ISBLANK('MH01'!A376),ISERROR('MH01'!A376)),"",'MH01'!A376)</f>
        <v/>
      </c>
      <c r="B123" s="86">
        <f>IF(OR(ISBLANK('MH01'!B126),ISERROR('MH01'!B126)),"",'MH01'!B126)</f>
        <v>116</v>
      </c>
      <c r="C123" s="191" t="str">
        <f>IF(OR(ISBLANK('MH01'!C376),ISERROR('MH01'!C376)),"",'MH01'!C376)</f>
        <v/>
      </c>
      <c r="D123" s="191" t="str">
        <f>IF(OR(ISBLANK('MH01'!D376),ISERROR('MH01'!D376)),"",'MH01'!D376)</f>
        <v/>
      </c>
      <c r="E123" s="77" t="str">
        <f>IF(OR(ISBLANK('MH01'!H376),ISERROR('MH01'!H376)),"",'MH01'!H376)</f>
        <v/>
      </c>
      <c r="F123" s="215" t="str">
        <f>IF(OR(ISBLANK('MH01'!I376),ISERROR('MH01'!I376)),"",'MH01'!I376)</f>
        <v/>
      </c>
      <c r="G123" s="77" t="str">
        <f>IF(OR(ISBLANK('MH01'!J376),ISERROR('MH01'!J376)),"",'MH01'!J376)</f>
        <v/>
      </c>
      <c r="H123" s="77" t="str">
        <f>IF(OR(ISBLANK('MH01'!K376),ISERROR('MH01'!K376)),"",'MH01'!K376)</f>
        <v/>
      </c>
      <c r="I123" s="77" t="str">
        <f>IF(OR(ISBLANK('MH01'!L376),ISERROR('MH01'!L376)),"",'MH01'!L376)</f>
        <v/>
      </c>
      <c r="J123" s="77" t="str">
        <f>IF(OR(ISBLANK('MH01'!M376),ISERROR('MH01'!M376)),"",'MH01'!M376)</f>
        <v/>
      </c>
      <c r="K123" s="77" t="str">
        <f>IF(OR(ISBLANK('MH01'!N376),ISERROR('MH01'!N376)),"",'MH01'!N376)</f>
        <v/>
      </c>
      <c r="L123" s="77" t="str">
        <f>IF(OR(ISBLANK('MH01'!O376),ISERROR('MH01'!O376)),"",'MH01'!O376)</f>
        <v/>
      </c>
      <c r="M123" s="77" t="str">
        <f>IF(OR(ISBLANK('MH01'!P376),ISERROR('MH01'!P376)),"",'MH01'!P376)</f>
        <v/>
      </c>
      <c r="N123" s="77" t="str">
        <f>IF(OR(ISBLANK('MH01'!Q376),ISERROR('MH01'!Q376)),"",'MH01'!Q376)</f>
        <v/>
      </c>
      <c r="O123" s="77" t="str">
        <f>IF(OR(ISBLANK('MH01'!R376),ISERROR('MH01'!R376)),"",'MH01'!R376)</f>
        <v/>
      </c>
      <c r="P123" s="77" t="str">
        <f>IF(OR(ISBLANK('MH01'!S376),ISERROR('MH01'!S376)),"",'MH01'!S376)</f>
        <v/>
      </c>
      <c r="T123" s="77" t="str">
        <f>IF(OR(ISBLANK('MH01'!W376),ISERROR('MH01'!W376)),"",'MH01'!W376)</f>
        <v/>
      </c>
      <c r="U123" s="77" t="str">
        <f>IF(OR(ISBLANK('MH01'!X376),ISERROR('MH01'!X376)),"",'MH01'!X376)</f>
        <v/>
      </c>
      <c r="V123" s="77" t="str">
        <f>IF(OR(ISBLANK('MH01'!Y376),ISERROR('MH01'!Y376)),"",'MH01'!Y376)</f>
        <v/>
      </c>
      <c r="W123" s="77" t="str">
        <f>IF(OR(ISBLANK('MH01'!Z376),ISERROR('MH01'!Z376)),"",'MH01'!Z376)</f>
        <v/>
      </c>
      <c r="X123" s="77" t="str">
        <f>IF(OR(ISBLANK('MH01'!AA376),ISERROR('MH01'!AA376)),"",'MH01'!AA376)</f>
        <v/>
      </c>
      <c r="Y123" s="77" t="str">
        <f>IF(OR(ISBLANK('MH01'!AB376),ISERROR('MH01'!AB376)),"",'MH01'!AB376)</f>
        <v/>
      </c>
      <c r="Z123" s="77" t="str">
        <f>IF(OR(ISBLANK('MH01'!AC376),ISERROR('MH01'!AC376)),"",'MH01'!AC376)</f>
        <v/>
      </c>
      <c r="AA123" s="77" t="str">
        <f>IF(OR(ISBLANK('MH01'!AD376),ISERROR('MH01'!AD376)),"",'MH01'!AD376)</f>
        <v/>
      </c>
      <c r="AB123" s="77" t="str">
        <f>IF(OR(ISBLANK('MH01'!AE376),ISERROR('MH01'!AE376)),"",'MH01'!AE376)</f>
        <v/>
      </c>
      <c r="AC123" s="77" t="str">
        <f>IF(OR(ISBLANK('MH01'!AF376),ISERROR('MH01'!AF376)),"",'MH01'!AF376)</f>
        <v/>
      </c>
      <c r="AD123" s="77" t="str">
        <f>IF(OR(ISBLANK('MH01'!AG376),ISERROR('MH01'!AG376)),"",'MH01'!AG376)</f>
        <v/>
      </c>
      <c r="AE123" s="77" t="str">
        <f>IF(OR(ISBLANK('MH01'!AH376),ISERROR('MH01'!AH376)),"",'MH01'!AH376)</f>
        <v/>
      </c>
    </row>
    <row r="124" spans="1:31" x14ac:dyDescent="0.2">
      <c r="A124" t="str">
        <f>IF(OR(ISBLANK('MH01'!A377),ISERROR('MH01'!A377)),"",'MH01'!A377)</f>
        <v/>
      </c>
      <c r="B124" s="86">
        <f>IF(OR(ISBLANK('MH01'!B127),ISERROR('MH01'!B127)),"",'MH01'!B127)</f>
        <v>117</v>
      </c>
      <c r="C124" s="191" t="str">
        <f>IF(OR(ISBLANK('MH01'!C377),ISERROR('MH01'!C377)),"",'MH01'!C377)</f>
        <v/>
      </c>
      <c r="D124" s="191" t="str">
        <f>IF(OR(ISBLANK('MH01'!D377),ISERROR('MH01'!D377)),"",'MH01'!D377)</f>
        <v/>
      </c>
      <c r="E124" s="77" t="str">
        <f>IF(OR(ISBLANK('MH01'!H377),ISERROR('MH01'!H377)),"",'MH01'!H377)</f>
        <v/>
      </c>
      <c r="F124" s="215" t="str">
        <f>IF(OR(ISBLANK('MH01'!I377),ISERROR('MH01'!I377)),"",'MH01'!I377)</f>
        <v/>
      </c>
      <c r="G124" s="77" t="str">
        <f>IF(OR(ISBLANK('MH01'!J377),ISERROR('MH01'!J377)),"",'MH01'!J377)</f>
        <v/>
      </c>
      <c r="H124" s="77" t="str">
        <f>IF(OR(ISBLANK('MH01'!K377),ISERROR('MH01'!K377)),"",'MH01'!K377)</f>
        <v/>
      </c>
      <c r="I124" s="77" t="str">
        <f>IF(OR(ISBLANK('MH01'!L377),ISERROR('MH01'!L377)),"",'MH01'!L377)</f>
        <v/>
      </c>
      <c r="J124" s="77" t="str">
        <f>IF(OR(ISBLANK('MH01'!M377),ISERROR('MH01'!M377)),"",'MH01'!M377)</f>
        <v/>
      </c>
      <c r="K124" s="77" t="str">
        <f>IF(OR(ISBLANK('MH01'!N377),ISERROR('MH01'!N377)),"",'MH01'!N377)</f>
        <v/>
      </c>
      <c r="L124" s="77" t="str">
        <f>IF(OR(ISBLANK('MH01'!O377),ISERROR('MH01'!O377)),"",'MH01'!O377)</f>
        <v/>
      </c>
      <c r="M124" s="77" t="str">
        <f>IF(OR(ISBLANK('MH01'!P377),ISERROR('MH01'!P377)),"",'MH01'!P377)</f>
        <v/>
      </c>
      <c r="N124" s="77" t="str">
        <f>IF(OR(ISBLANK('MH01'!Q377),ISERROR('MH01'!Q377)),"",'MH01'!Q377)</f>
        <v/>
      </c>
      <c r="O124" s="77" t="str">
        <f>IF(OR(ISBLANK('MH01'!R377),ISERROR('MH01'!R377)),"",'MH01'!R377)</f>
        <v/>
      </c>
      <c r="P124" s="77" t="str">
        <f>IF(OR(ISBLANK('MH01'!S377),ISERROR('MH01'!S377)),"",'MH01'!S377)</f>
        <v/>
      </c>
      <c r="T124" s="77" t="str">
        <f>IF(OR(ISBLANK('MH01'!W377),ISERROR('MH01'!W377)),"",'MH01'!W377)</f>
        <v/>
      </c>
      <c r="U124" s="77" t="str">
        <f>IF(OR(ISBLANK('MH01'!X377),ISERROR('MH01'!X377)),"",'MH01'!X377)</f>
        <v/>
      </c>
      <c r="V124" s="77" t="str">
        <f>IF(OR(ISBLANK('MH01'!Y377),ISERROR('MH01'!Y377)),"",'MH01'!Y377)</f>
        <v/>
      </c>
      <c r="W124" s="77" t="str">
        <f>IF(OR(ISBLANK('MH01'!Z377),ISERROR('MH01'!Z377)),"",'MH01'!Z377)</f>
        <v/>
      </c>
      <c r="X124" s="77" t="str">
        <f>IF(OR(ISBLANK('MH01'!AA377),ISERROR('MH01'!AA377)),"",'MH01'!AA377)</f>
        <v/>
      </c>
      <c r="Y124" s="77" t="str">
        <f>IF(OR(ISBLANK('MH01'!AB377),ISERROR('MH01'!AB377)),"",'MH01'!AB377)</f>
        <v/>
      </c>
      <c r="Z124" s="77" t="str">
        <f>IF(OR(ISBLANK('MH01'!AC377),ISERROR('MH01'!AC377)),"",'MH01'!AC377)</f>
        <v/>
      </c>
      <c r="AA124" s="77" t="str">
        <f>IF(OR(ISBLANK('MH01'!AD377),ISERROR('MH01'!AD377)),"",'MH01'!AD377)</f>
        <v/>
      </c>
      <c r="AB124" s="77" t="str">
        <f>IF(OR(ISBLANK('MH01'!AE377),ISERROR('MH01'!AE377)),"",'MH01'!AE377)</f>
        <v/>
      </c>
      <c r="AC124" s="77" t="str">
        <f>IF(OR(ISBLANK('MH01'!AF377),ISERROR('MH01'!AF377)),"",'MH01'!AF377)</f>
        <v/>
      </c>
      <c r="AD124" s="77" t="str">
        <f>IF(OR(ISBLANK('MH01'!AG377),ISERROR('MH01'!AG377)),"",'MH01'!AG377)</f>
        <v/>
      </c>
      <c r="AE124" s="77" t="str">
        <f>IF(OR(ISBLANK('MH01'!AH377),ISERROR('MH01'!AH377)),"",'MH01'!AH377)</f>
        <v/>
      </c>
    </row>
    <row r="125" spans="1:31" x14ac:dyDescent="0.2">
      <c r="A125" t="str">
        <f>IF(OR(ISBLANK('MH01'!A378),ISERROR('MH01'!A378)),"",'MH01'!A378)</f>
        <v/>
      </c>
      <c r="B125" s="86">
        <f>IF(OR(ISBLANK('MH01'!B128),ISERROR('MH01'!B128)),"",'MH01'!B128)</f>
        <v>118</v>
      </c>
      <c r="C125" s="191" t="str">
        <f>IF(OR(ISBLANK('MH01'!C378),ISERROR('MH01'!C378)),"",'MH01'!C378)</f>
        <v/>
      </c>
      <c r="D125" s="191" t="str">
        <f>IF(OR(ISBLANK('MH01'!D378),ISERROR('MH01'!D378)),"",'MH01'!D378)</f>
        <v/>
      </c>
      <c r="E125" s="77" t="str">
        <f>IF(OR(ISBLANK('MH01'!H378),ISERROR('MH01'!H378)),"",'MH01'!H378)</f>
        <v/>
      </c>
      <c r="F125" s="215" t="str">
        <f>IF(OR(ISBLANK('MH01'!I378),ISERROR('MH01'!I378)),"",'MH01'!I378)</f>
        <v/>
      </c>
      <c r="G125" s="77" t="str">
        <f>IF(OR(ISBLANK('MH01'!J378),ISERROR('MH01'!J378)),"",'MH01'!J378)</f>
        <v/>
      </c>
      <c r="H125" s="77" t="str">
        <f>IF(OR(ISBLANK('MH01'!K378),ISERROR('MH01'!K378)),"",'MH01'!K378)</f>
        <v/>
      </c>
      <c r="I125" s="77" t="str">
        <f>IF(OR(ISBLANK('MH01'!L378),ISERROR('MH01'!L378)),"",'MH01'!L378)</f>
        <v/>
      </c>
      <c r="J125" s="77" t="str">
        <f>IF(OR(ISBLANK('MH01'!M378),ISERROR('MH01'!M378)),"",'MH01'!M378)</f>
        <v/>
      </c>
      <c r="K125" s="77" t="str">
        <f>IF(OR(ISBLANK('MH01'!N378),ISERROR('MH01'!N378)),"",'MH01'!N378)</f>
        <v/>
      </c>
      <c r="L125" s="77" t="str">
        <f>IF(OR(ISBLANK('MH01'!O378),ISERROR('MH01'!O378)),"",'MH01'!O378)</f>
        <v/>
      </c>
      <c r="M125" s="77" t="str">
        <f>IF(OR(ISBLANK('MH01'!P378),ISERROR('MH01'!P378)),"",'MH01'!P378)</f>
        <v/>
      </c>
      <c r="N125" s="77" t="str">
        <f>IF(OR(ISBLANK('MH01'!Q378),ISERROR('MH01'!Q378)),"",'MH01'!Q378)</f>
        <v/>
      </c>
      <c r="O125" s="77" t="str">
        <f>IF(OR(ISBLANK('MH01'!R378),ISERROR('MH01'!R378)),"",'MH01'!R378)</f>
        <v/>
      </c>
      <c r="P125" s="77" t="str">
        <f>IF(OR(ISBLANK('MH01'!S378),ISERROR('MH01'!S378)),"",'MH01'!S378)</f>
        <v/>
      </c>
      <c r="T125" s="77" t="str">
        <f>IF(OR(ISBLANK('MH01'!W378),ISERROR('MH01'!W378)),"",'MH01'!W378)</f>
        <v/>
      </c>
      <c r="U125" s="77" t="str">
        <f>IF(OR(ISBLANK('MH01'!X378),ISERROR('MH01'!X378)),"",'MH01'!X378)</f>
        <v/>
      </c>
      <c r="V125" s="77" t="str">
        <f>IF(OR(ISBLANK('MH01'!Y378),ISERROR('MH01'!Y378)),"",'MH01'!Y378)</f>
        <v/>
      </c>
      <c r="W125" s="77" t="str">
        <f>IF(OR(ISBLANK('MH01'!Z378),ISERROR('MH01'!Z378)),"",'MH01'!Z378)</f>
        <v/>
      </c>
      <c r="X125" s="77" t="str">
        <f>IF(OR(ISBLANK('MH01'!AA378),ISERROR('MH01'!AA378)),"",'MH01'!AA378)</f>
        <v/>
      </c>
      <c r="Y125" s="77" t="str">
        <f>IF(OR(ISBLANK('MH01'!AB378),ISERROR('MH01'!AB378)),"",'MH01'!AB378)</f>
        <v/>
      </c>
      <c r="Z125" s="77" t="str">
        <f>IF(OR(ISBLANK('MH01'!AC378),ISERROR('MH01'!AC378)),"",'MH01'!AC378)</f>
        <v/>
      </c>
      <c r="AA125" s="77" t="str">
        <f>IF(OR(ISBLANK('MH01'!AD378),ISERROR('MH01'!AD378)),"",'MH01'!AD378)</f>
        <v/>
      </c>
      <c r="AB125" s="77" t="str">
        <f>IF(OR(ISBLANK('MH01'!AE378),ISERROR('MH01'!AE378)),"",'MH01'!AE378)</f>
        <v/>
      </c>
      <c r="AC125" s="77" t="str">
        <f>IF(OR(ISBLANK('MH01'!AF378),ISERROR('MH01'!AF378)),"",'MH01'!AF378)</f>
        <v/>
      </c>
      <c r="AD125" s="77" t="str">
        <f>IF(OR(ISBLANK('MH01'!AG378),ISERROR('MH01'!AG378)),"",'MH01'!AG378)</f>
        <v/>
      </c>
      <c r="AE125" s="77" t="str">
        <f>IF(OR(ISBLANK('MH01'!AH378),ISERROR('MH01'!AH378)),"",'MH01'!AH378)</f>
        <v/>
      </c>
    </row>
    <row r="126" spans="1:31" x14ac:dyDescent="0.2">
      <c r="A126" t="str">
        <f>IF(OR(ISBLANK('MH01'!A379),ISERROR('MH01'!A379)),"",'MH01'!A379)</f>
        <v/>
      </c>
      <c r="B126" s="86">
        <f>IF(OR(ISBLANK('MH01'!B129),ISERROR('MH01'!B129)),"",'MH01'!B129)</f>
        <v>119</v>
      </c>
      <c r="C126" s="191" t="str">
        <f>IF(OR(ISBLANK('MH01'!C379),ISERROR('MH01'!C379)),"",'MH01'!C379)</f>
        <v/>
      </c>
      <c r="D126" s="191" t="str">
        <f>IF(OR(ISBLANK('MH01'!D379),ISERROR('MH01'!D379)),"",'MH01'!D379)</f>
        <v/>
      </c>
      <c r="E126" s="77" t="str">
        <f>IF(OR(ISBLANK('MH01'!H379),ISERROR('MH01'!H379)),"",'MH01'!H379)</f>
        <v/>
      </c>
      <c r="F126" s="215" t="str">
        <f>IF(OR(ISBLANK('MH01'!I379),ISERROR('MH01'!I379)),"",'MH01'!I379)</f>
        <v/>
      </c>
      <c r="G126" s="77" t="str">
        <f>IF(OR(ISBLANK('MH01'!J379),ISERROR('MH01'!J379)),"",'MH01'!J379)</f>
        <v/>
      </c>
      <c r="H126" s="77" t="str">
        <f>IF(OR(ISBLANK('MH01'!K379),ISERROR('MH01'!K379)),"",'MH01'!K379)</f>
        <v/>
      </c>
      <c r="I126" s="77" t="str">
        <f>IF(OR(ISBLANK('MH01'!L379),ISERROR('MH01'!L379)),"",'MH01'!L379)</f>
        <v/>
      </c>
      <c r="J126" s="77" t="str">
        <f>IF(OR(ISBLANK('MH01'!M379),ISERROR('MH01'!M379)),"",'MH01'!M379)</f>
        <v/>
      </c>
      <c r="K126" s="77" t="str">
        <f>IF(OR(ISBLANK('MH01'!N379),ISERROR('MH01'!N379)),"",'MH01'!N379)</f>
        <v/>
      </c>
      <c r="L126" s="77" t="str">
        <f>IF(OR(ISBLANK('MH01'!O379),ISERROR('MH01'!O379)),"",'MH01'!O379)</f>
        <v/>
      </c>
      <c r="M126" s="77" t="str">
        <f>IF(OR(ISBLANK('MH01'!P379),ISERROR('MH01'!P379)),"",'MH01'!P379)</f>
        <v/>
      </c>
      <c r="N126" s="77" t="str">
        <f>IF(OR(ISBLANK('MH01'!Q379),ISERROR('MH01'!Q379)),"",'MH01'!Q379)</f>
        <v/>
      </c>
      <c r="O126" s="77" t="str">
        <f>IF(OR(ISBLANK('MH01'!R379),ISERROR('MH01'!R379)),"",'MH01'!R379)</f>
        <v/>
      </c>
      <c r="P126" s="77" t="str">
        <f>IF(OR(ISBLANK('MH01'!S379),ISERROR('MH01'!S379)),"",'MH01'!S379)</f>
        <v/>
      </c>
      <c r="T126" s="77" t="str">
        <f>IF(OR(ISBLANK('MH01'!W379),ISERROR('MH01'!W379)),"",'MH01'!W379)</f>
        <v/>
      </c>
      <c r="U126" s="77" t="str">
        <f>IF(OR(ISBLANK('MH01'!X379),ISERROR('MH01'!X379)),"",'MH01'!X379)</f>
        <v/>
      </c>
      <c r="V126" s="77" t="str">
        <f>IF(OR(ISBLANK('MH01'!Y379),ISERROR('MH01'!Y379)),"",'MH01'!Y379)</f>
        <v/>
      </c>
      <c r="W126" s="77" t="str">
        <f>IF(OR(ISBLANK('MH01'!Z379),ISERROR('MH01'!Z379)),"",'MH01'!Z379)</f>
        <v/>
      </c>
      <c r="X126" s="77" t="str">
        <f>IF(OR(ISBLANK('MH01'!AA379),ISERROR('MH01'!AA379)),"",'MH01'!AA379)</f>
        <v/>
      </c>
      <c r="Y126" s="77" t="str">
        <f>IF(OR(ISBLANK('MH01'!AB379),ISERROR('MH01'!AB379)),"",'MH01'!AB379)</f>
        <v/>
      </c>
      <c r="Z126" s="77" t="str">
        <f>IF(OR(ISBLANK('MH01'!AC379),ISERROR('MH01'!AC379)),"",'MH01'!AC379)</f>
        <v/>
      </c>
      <c r="AA126" s="77" t="str">
        <f>IF(OR(ISBLANK('MH01'!AD379),ISERROR('MH01'!AD379)),"",'MH01'!AD379)</f>
        <v/>
      </c>
      <c r="AB126" s="77" t="str">
        <f>IF(OR(ISBLANK('MH01'!AE379),ISERROR('MH01'!AE379)),"",'MH01'!AE379)</f>
        <v/>
      </c>
      <c r="AC126" s="77" t="str">
        <f>IF(OR(ISBLANK('MH01'!AF379),ISERROR('MH01'!AF379)),"",'MH01'!AF379)</f>
        <v/>
      </c>
      <c r="AD126" s="77" t="str">
        <f>IF(OR(ISBLANK('MH01'!AG379),ISERROR('MH01'!AG379)),"",'MH01'!AG379)</f>
        <v/>
      </c>
      <c r="AE126" s="77" t="str">
        <f>IF(OR(ISBLANK('MH01'!AH379),ISERROR('MH01'!AH379)),"",'MH01'!AH379)</f>
        <v/>
      </c>
    </row>
    <row r="127" spans="1:31" x14ac:dyDescent="0.2">
      <c r="A127" t="str">
        <f>IF(OR(ISBLANK('MH01'!A380),ISERROR('MH01'!A380)),"",'MH01'!A380)</f>
        <v/>
      </c>
      <c r="B127" s="86">
        <f>IF(OR(ISBLANK('MH01'!B130),ISERROR('MH01'!B130)),"",'MH01'!B130)</f>
        <v>120</v>
      </c>
      <c r="C127" s="191" t="str">
        <f>IF(OR(ISBLANK('MH01'!C380),ISERROR('MH01'!C380)),"",'MH01'!C380)</f>
        <v/>
      </c>
      <c r="D127" s="191" t="str">
        <f>IF(OR(ISBLANK('MH01'!D380),ISERROR('MH01'!D380)),"",'MH01'!D380)</f>
        <v/>
      </c>
      <c r="E127" s="77" t="str">
        <f>IF(OR(ISBLANK('MH01'!H380),ISERROR('MH01'!H380)),"",'MH01'!H380)</f>
        <v/>
      </c>
      <c r="F127" s="215" t="str">
        <f>IF(OR(ISBLANK('MH01'!I380),ISERROR('MH01'!I380)),"",'MH01'!I380)</f>
        <v/>
      </c>
      <c r="G127" s="77" t="str">
        <f>IF(OR(ISBLANK('MH01'!J380),ISERROR('MH01'!J380)),"",'MH01'!J380)</f>
        <v/>
      </c>
      <c r="H127" s="77" t="str">
        <f>IF(OR(ISBLANK('MH01'!K380),ISERROR('MH01'!K380)),"",'MH01'!K380)</f>
        <v/>
      </c>
      <c r="I127" s="77" t="str">
        <f>IF(OR(ISBLANK('MH01'!L380),ISERROR('MH01'!L380)),"",'MH01'!L380)</f>
        <v/>
      </c>
      <c r="J127" s="77" t="str">
        <f>IF(OR(ISBLANK('MH01'!M380),ISERROR('MH01'!M380)),"",'MH01'!M380)</f>
        <v/>
      </c>
      <c r="K127" s="77" t="str">
        <f>IF(OR(ISBLANK('MH01'!N380),ISERROR('MH01'!N380)),"",'MH01'!N380)</f>
        <v/>
      </c>
      <c r="L127" s="77" t="str">
        <f>IF(OR(ISBLANK('MH01'!O380),ISERROR('MH01'!O380)),"",'MH01'!O380)</f>
        <v/>
      </c>
      <c r="M127" s="77" t="str">
        <f>IF(OR(ISBLANK('MH01'!P380),ISERROR('MH01'!P380)),"",'MH01'!P380)</f>
        <v/>
      </c>
      <c r="N127" s="77" t="str">
        <f>IF(OR(ISBLANK('MH01'!Q380),ISERROR('MH01'!Q380)),"",'MH01'!Q380)</f>
        <v/>
      </c>
      <c r="O127" s="77" t="str">
        <f>IF(OR(ISBLANK('MH01'!R380),ISERROR('MH01'!R380)),"",'MH01'!R380)</f>
        <v/>
      </c>
      <c r="P127" s="77" t="str">
        <f>IF(OR(ISBLANK('MH01'!S380),ISERROR('MH01'!S380)),"",'MH01'!S380)</f>
        <v/>
      </c>
      <c r="T127" s="77" t="str">
        <f>IF(OR(ISBLANK('MH01'!W380),ISERROR('MH01'!W380)),"",'MH01'!W380)</f>
        <v/>
      </c>
      <c r="U127" s="77" t="str">
        <f>IF(OR(ISBLANK('MH01'!X380),ISERROR('MH01'!X380)),"",'MH01'!X380)</f>
        <v/>
      </c>
      <c r="V127" s="77" t="str">
        <f>IF(OR(ISBLANK('MH01'!Y380),ISERROR('MH01'!Y380)),"",'MH01'!Y380)</f>
        <v/>
      </c>
      <c r="W127" s="77" t="str">
        <f>IF(OR(ISBLANK('MH01'!Z380),ISERROR('MH01'!Z380)),"",'MH01'!Z380)</f>
        <v/>
      </c>
      <c r="X127" s="77" t="str">
        <f>IF(OR(ISBLANK('MH01'!AA380),ISERROR('MH01'!AA380)),"",'MH01'!AA380)</f>
        <v/>
      </c>
      <c r="Y127" s="77" t="str">
        <f>IF(OR(ISBLANK('MH01'!AB380),ISERROR('MH01'!AB380)),"",'MH01'!AB380)</f>
        <v/>
      </c>
      <c r="Z127" s="77" t="str">
        <f>IF(OR(ISBLANK('MH01'!AC380),ISERROR('MH01'!AC380)),"",'MH01'!AC380)</f>
        <v/>
      </c>
      <c r="AA127" s="77" t="str">
        <f>IF(OR(ISBLANK('MH01'!AD380),ISERROR('MH01'!AD380)),"",'MH01'!AD380)</f>
        <v/>
      </c>
      <c r="AB127" s="77" t="str">
        <f>IF(OR(ISBLANK('MH01'!AE380),ISERROR('MH01'!AE380)),"",'MH01'!AE380)</f>
        <v/>
      </c>
      <c r="AC127" s="77" t="str">
        <f>IF(OR(ISBLANK('MH01'!AF380),ISERROR('MH01'!AF380)),"",'MH01'!AF380)</f>
        <v/>
      </c>
      <c r="AD127" s="77" t="str">
        <f>IF(OR(ISBLANK('MH01'!AG380),ISERROR('MH01'!AG380)),"",'MH01'!AG380)</f>
        <v/>
      </c>
      <c r="AE127" s="77" t="str">
        <f>IF(OR(ISBLANK('MH01'!AH380),ISERROR('MH01'!AH380)),"",'MH01'!AH380)</f>
        <v/>
      </c>
    </row>
    <row r="128" spans="1:31" x14ac:dyDescent="0.2">
      <c r="A128" t="str">
        <f>IF(OR(ISBLANK('MH01'!A381),ISERROR('MH01'!A381)),"",'MH01'!A381)</f>
        <v/>
      </c>
      <c r="B128" s="86">
        <f>IF(OR(ISBLANK('MH01'!B131),ISERROR('MH01'!B131)),"",'MH01'!B131)</f>
        <v>121</v>
      </c>
      <c r="C128" s="191" t="str">
        <f>IF(OR(ISBLANK('MH01'!C381),ISERROR('MH01'!C381)),"",'MH01'!C381)</f>
        <v/>
      </c>
      <c r="D128" s="191" t="str">
        <f>IF(OR(ISBLANK('MH01'!D381),ISERROR('MH01'!D381)),"",'MH01'!D381)</f>
        <v/>
      </c>
      <c r="E128" s="77" t="str">
        <f>IF(OR(ISBLANK('MH01'!H381),ISERROR('MH01'!H381)),"",'MH01'!H381)</f>
        <v/>
      </c>
      <c r="F128" s="215" t="str">
        <f>IF(OR(ISBLANK('MH01'!I381),ISERROR('MH01'!I381)),"",'MH01'!I381)</f>
        <v/>
      </c>
      <c r="G128" s="77" t="str">
        <f>IF(OR(ISBLANK('MH01'!J381),ISERROR('MH01'!J381)),"",'MH01'!J381)</f>
        <v/>
      </c>
      <c r="H128" s="77" t="str">
        <f>IF(OR(ISBLANK('MH01'!K381),ISERROR('MH01'!K381)),"",'MH01'!K381)</f>
        <v/>
      </c>
      <c r="I128" s="77" t="str">
        <f>IF(OR(ISBLANK('MH01'!L381),ISERROR('MH01'!L381)),"",'MH01'!L381)</f>
        <v/>
      </c>
      <c r="J128" s="77" t="str">
        <f>IF(OR(ISBLANK('MH01'!M381),ISERROR('MH01'!M381)),"",'MH01'!M381)</f>
        <v/>
      </c>
      <c r="K128" s="77" t="str">
        <f>IF(OR(ISBLANK('MH01'!N381),ISERROR('MH01'!N381)),"",'MH01'!N381)</f>
        <v/>
      </c>
      <c r="L128" s="77" t="str">
        <f>IF(OR(ISBLANK('MH01'!O381),ISERROR('MH01'!O381)),"",'MH01'!O381)</f>
        <v/>
      </c>
      <c r="M128" s="77" t="str">
        <f>IF(OR(ISBLANK('MH01'!P381),ISERROR('MH01'!P381)),"",'MH01'!P381)</f>
        <v/>
      </c>
      <c r="N128" s="77" t="str">
        <f>IF(OR(ISBLANK('MH01'!Q381),ISERROR('MH01'!Q381)),"",'MH01'!Q381)</f>
        <v/>
      </c>
      <c r="O128" s="77" t="str">
        <f>IF(OR(ISBLANK('MH01'!R381),ISERROR('MH01'!R381)),"",'MH01'!R381)</f>
        <v/>
      </c>
      <c r="P128" s="77" t="str">
        <f>IF(OR(ISBLANK('MH01'!S381),ISERROR('MH01'!S381)),"",'MH01'!S381)</f>
        <v/>
      </c>
      <c r="T128" s="77" t="str">
        <f>IF(OR(ISBLANK('MH01'!W381),ISERROR('MH01'!W381)),"",'MH01'!W381)</f>
        <v/>
      </c>
      <c r="U128" s="77" t="str">
        <f>IF(OR(ISBLANK('MH01'!X381),ISERROR('MH01'!X381)),"",'MH01'!X381)</f>
        <v/>
      </c>
      <c r="V128" s="77" t="str">
        <f>IF(OR(ISBLANK('MH01'!Y381),ISERROR('MH01'!Y381)),"",'MH01'!Y381)</f>
        <v/>
      </c>
      <c r="W128" s="77" t="str">
        <f>IF(OR(ISBLANK('MH01'!Z381),ISERROR('MH01'!Z381)),"",'MH01'!Z381)</f>
        <v/>
      </c>
      <c r="X128" s="77" t="str">
        <f>IF(OR(ISBLANK('MH01'!AA381),ISERROR('MH01'!AA381)),"",'MH01'!AA381)</f>
        <v/>
      </c>
      <c r="Y128" s="77" t="str">
        <f>IF(OR(ISBLANK('MH01'!AB381),ISERROR('MH01'!AB381)),"",'MH01'!AB381)</f>
        <v/>
      </c>
      <c r="Z128" s="77" t="str">
        <f>IF(OR(ISBLANK('MH01'!AC381),ISERROR('MH01'!AC381)),"",'MH01'!AC381)</f>
        <v/>
      </c>
      <c r="AA128" s="77" t="str">
        <f>IF(OR(ISBLANK('MH01'!AD381),ISERROR('MH01'!AD381)),"",'MH01'!AD381)</f>
        <v/>
      </c>
      <c r="AB128" s="77" t="str">
        <f>IF(OR(ISBLANK('MH01'!AE381),ISERROR('MH01'!AE381)),"",'MH01'!AE381)</f>
        <v/>
      </c>
      <c r="AC128" s="77" t="str">
        <f>IF(OR(ISBLANK('MH01'!AF381),ISERROR('MH01'!AF381)),"",'MH01'!AF381)</f>
        <v/>
      </c>
      <c r="AD128" s="77" t="str">
        <f>IF(OR(ISBLANK('MH01'!AG381),ISERROR('MH01'!AG381)),"",'MH01'!AG381)</f>
        <v/>
      </c>
      <c r="AE128" s="77" t="str">
        <f>IF(OR(ISBLANK('MH01'!AH381),ISERROR('MH01'!AH381)),"",'MH01'!AH381)</f>
        <v/>
      </c>
    </row>
    <row r="129" spans="1:31" x14ac:dyDescent="0.2">
      <c r="A129" t="str">
        <f>IF(OR(ISBLANK('MH01'!A382),ISERROR('MH01'!A382)),"",'MH01'!A382)</f>
        <v/>
      </c>
      <c r="B129" s="86">
        <f>IF(OR(ISBLANK('MH01'!B132),ISERROR('MH01'!B132)),"",'MH01'!B132)</f>
        <v>122</v>
      </c>
      <c r="C129" s="191" t="str">
        <f>IF(OR(ISBLANK('MH01'!C382),ISERROR('MH01'!C382)),"",'MH01'!C382)</f>
        <v/>
      </c>
      <c r="D129" s="191" t="str">
        <f>IF(OR(ISBLANK('MH01'!D382),ISERROR('MH01'!D382)),"",'MH01'!D382)</f>
        <v/>
      </c>
      <c r="E129" s="77" t="str">
        <f>IF(OR(ISBLANK('MH01'!H382),ISERROR('MH01'!H382)),"",'MH01'!H382)</f>
        <v/>
      </c>
      <c r="F129" s="215" t="str">
        <f>IF(OR(ISBLANK('MH01'!I382),ISERROR('MH01'!I382)),"",'MH01'!I382)</f>
        <v/>
      </c>
      <c r="G129" s="77" t="str">
        <f>IF(OR(ISBLANK('MH01'!J382),ISERROR('MH01'!J382)),"",'MH01'!J382)</f>
        <v/>
      </c>
      <c r="H129" s="77" t="str">
        <f>IF(OR(ISBLANK('MH01'!K382),ISERROR('MH01'!K382)),"",'MH01'!K382)</f>
        <v/>
      </c>
      <c r="I129" s="77" t="str">
        <f>IF(OR(ISBLANK('MH01'!L382),ISERROR('MH01'!L382)),"",'MH01'!L382)</f>
        <v/>
      </c>
      <c r="J129" s="77" t="str">
        <f>IF(OR(ISBLANK('MH01'!M382),ISERROR('MH01'!M382)),"",'MH01'!M382)</f>
        <v/>
      </c>
      <c r="K129" s="77" t="str">
        <f>IF(OR(ISBLANK('MH01'!N382),ISERROR('MH01'!N382)),"",'MH01'!N382)</f>
        <v/>
      </c>
      <c r="L129" s="77" t="str">
        <f>IF(OR(ISBLANK('MH01'!O382),ISERROR('MH01'!O382)),"",'MH01'!O382)</f>
        <v/>
      </c>
      <c r="M129" s="77" t="str">
        <f>IF(OR(ISBLANK('MH01'!P382),ISERROR('MH01'!P382)),"",'MH01'!P382)</f>
        <v/>
      </c>
      <c r="N129" s="77" t="str">
        <f>IF(OR(ISBLANK('MH01'!Q382),ISERROR('MH01'!Q382)),"",'MH01'!Q382)</f>
        <v/>
      </c>
      <c r="O129" s="77" t="str">
        <f>IF(OR(ISBLANK('MH01'!R382),ISERROR('MH01'!R382)),"",'MH01'!R382)</f>
        <v/>
      </c>
      <c r="P129" s="77" t="str">
        <f>IF(OR(ISBLANK('MH01'!S382),ISERROR('MH01'!S382)),"",'MH01'!S382)</f>
        <v/>
      </c>
      <c r="T129" s="77" t="str">
        <f>IF(OR(ISBLANK('MH01'!W382),ISERROR('MH01'!W382)),"",'MH01'!W382)</f>
        <v/>
      </c>
      <c r="U129" s="77" t="str">
        <f>IF(OR(ISBLANK('MH01'!X382),ISERROR('MH01'!X382)),"",'MH01'!X382)</f>
        <v/>
      </c>
      <c r="V129" s="77" t="str">
        <f>IF(OR(ISBLANK('MH01'!Y382),ISERROR('MH01'!Y382)),"",'MH01'!Y382)</f>
        <v/>
      </c>
      <c r="W129" s="77" t="str">
        <f>IF(OR(ISBLANK('MH01'!Z382),ISERROR('MH01'!Z382)),"",'MH01'!Z382)</f>
        <v/>
      </c>
      <c r="X129" s="77" t="str">
        <f>IF(OR(ISBLANK('MH01'!AA382),ISERROR('MH01'!AA382)),"",'MH01'!AA382)</f>
        <v/>
      </c>
      <c r="Y129" s="77" t="str">
        <f>IF(OR(ISBLANK('MH01'!AB382),ISERROR('MH01'!AB382)),"",'MH01'!AB382)</f>
        <v/>
      </c>
      <c r="Z129" s="77" t="str">
        <f>IF(OR(ISBLANK('MH01'!AC382),ISERROR('MH01'!AC382)),"",'MH01'!AC382)</f>
        <v/>
      </c>
      <c r="AA129" s="77" t="str">
        <f>IF(OR(ISBLANK('MH01'!AD382),ISERROR('MH01'!AD382)),"",'MH01'!AD382)</f>
        <v/>
      </c>
      <c r="AB129" s="77" t="str">
        <f>IF(OR(ISBLANK('MH01'!AE382),ISERROR('MH01'!AE382)),"",'MH01'!AE382)</f>
        <v/>
      </c>
      <c r="AC129" s="77" t="str">
        <f>IF(OR(ISBLANK('MH01'!AF382),ISERROR('MH01'!AF382)),"",'MH01'!AF382)</f>
        <v/>
      </c>
      <c r="AD129" s="77" t="str">
        <f>IF(OR(ISBLANK('MH01'!AG382),ISERROR('MH01'!AG382)),"",'MH01'!AG382)</f>
        <v/>
      </c>
      <c r="AE129" s="77" t="str">
        <f>IF(OR(ISBLANK('MH01'!AH382),ISERROR('MH01'!AH382)),"",'MH01'!AH382)</f>
        <v/>
      </c>
    </row>
    <row r="130" spans="1:31" x14ac:dyDescent="0.2">
      <c r="A130" t="str">
        <f>IF(OR(ISBLANK('MH01'!A383),ISERROR('MH01'!A383)),"",'MH01'!A383)</f>
        <v/>
      </c>
      <c r="B130" s="86">
        <f>IF(OR(ISBLANK('MH01'!B133),ISERROR('MH01'!B133)),"",'MH01'!B133)</f>
        <v>123</v>
      </c>
      <c r="C130" s="191" t="str">
        <f>IF(OR(ISBLANK('MH01'!C383),ISERROR('MH01'!C383)),"",'MH01'!C383)</f>
        <v/>
      </c>
      <c r="D130" s="191" t="str">
        <f>IF(OR(ISBLANK('MH01'!D383),ISERROR('MH01'!D383)),"",'MH01'!D383)</f>
        <v/>
      </c>
      <c r="E130" s="77" t="str">
        <f>IF(OR(ISBLANK('MH01'!H383),ISERROR('MH01'!H383)),"",'MH01'!H383)</f>
        <v/>
      </c>
      <c r="F130" s="215" t="str">
        <f>IF(OR(ISBLANK('MH01'!I383),ISERROR('MH01'!I383)),"",'MH01'!I383)</f>
        <v/>
      </c>
      <c r="G130" s="77" t="str">
        <f>IF(OR(ISBLANK('MH01'!J383),ISERROR('MH01'!J383)),"",'MH01'!J383)</f>
        <v/>
      </c>
      <c r="H130" s="77" t="str">
        <f>IF(OR(ISBLANK('MH01'!K383),ISERROR('MH01'!K383)),"",'MH01'!K383)</f>
        <v/>
      </c>
      <c r="I130" s="77" t="str">
        <f>IF(OR(ISBLANK('MH01'!L383),ISERROR('MH01'!L383)),"",'MH01'!L383)</f>
        <v/>
      </c>
      <c r="J130" s="77" t="str">
        <f>IF(OR(ISBLANK('MH01'!M383),ISERROR('MH01'!M383)),"",'MH01'!M383)</f>
        <v/>
      </c>
      <c r="K130" s="77" t="str">
        <f>IF(OR(ISBLANK('MH01'!N383),ISERROR('MH01'!N383)),"",'MH01'!N383)</f>
        <v/>
      </c>
      <c r="L130" s="77" t="str">
        <f>IF(OR(ISBLANK('MH01'!O383),ISERROR('MH01'!O383)),"",'MH01'!O383)</f>
        <v/>
      </c>
      <c r="M130" s="77" t="str">
        <f>IF(OR(ISBLANK('MH01'!P383),ISERROR('MH01'!P383)),"",'MH01'!P383)</f>
        <v/>
      </c>
      <c r="N130" s="77" t="str">
        <f>IF(OR(ISBLANK('MH01'!Q383),ISERROR('MH01'!Q383)),"",'MH01'!Q383)</f>
        <v/>
      </c>
      <c r="O130" s="77" t="str">
        <f>IF(OR(ISBLANK('MH01'!R383),ISERROR('MH01'!R383)),"",'MH01'!R383)</f>
        <v/>
      </c>
      <c r="P130" s="77" t="str">
        <f>IF(OR(ISBLANK('MH01'!S383),ISERROR('MH01'!S383)),"",'MH01'!S383)</f>
        <v/>
      </c>
      <c r="T130" s="77" t="str">
        <f>IF(OR(ISBLANK('MH01'!W383),ISERROR('MH01'!W383)),"",'MH01'!W383)</f>
        <v/>
      </c>
      <c r="U130" s="77" t="str">
        <f>IF(OR(ISBLANK('MH01'!X383),ISERROR('MH01'!X383)),"",'MH01'!X383)</f>
        <v/>
      </c>
      <c r="V130" s="77" t="str">
        <f>IF(OR(ISBLANK('MH01'!Y383),ISERROR('MH01'!Y383)),"",'MH01'!Y383)</f>
        <v/>
      </c>
      <c r="W130" s="77" t="str">
        <f>IF(OR(ISBLANK('MH01'!Z383),ISERROR('MH01'!Z383)),"",'MH01'!Z383)</f>
        <v/>
      </c>
      <c r="X130" s="77" t="str">
        <f>IF(OR(ISBLANK('MH01'!AA383),ISERROR('MH01'!AA383)),"",'MH01'!AA383)</f>
        <v/>
      </c>
      <c r="Y130" s="77" t="str">
        <f>IF(OR(ISBLANK('MH01'!AB383),ISERROR('MH01'!AB383)),"",'MH01'!AB383)</f>
        <v/>
      </c>
      <c r="Z130" s="77" t="str">
        <f>IF(OR(ISBLANK('MH01'!AC383),ISERROR('MH01'!AC383)),"",'MH01'!AC383)</f>
        <v/>
      </c>
      <c r="AA130" s="77" t="str">
        <f>IF(OR(ISBLANK('MH01'!AD383),ISERROR('MH01'!AD383)),"",'MH01'!AD383)</f>
        <v/>
      </c>
      <c r="AB130" s="77" t="str">
        <f>IF(OR(ISBLANK('MH01'!AE383),ISERROR('MH01'!AE383)),"",'MH01'!AE383)</f>
        <v/>
      </c>
      <c r="AC130" s="77" t="str">
        <f>IF(OR(ISBLANK('MH01'!AF383),ISERROR('MH01'!AF383)),"",'MH01'!AF383)</f>
        <v/>
      </c>
      <c r="AD130" s="77" t="str">
        <f>IF(OR(ISBLANK('MH01'!AG383),ISERROR('MH01'!AG383)),"",'MH01'!AG383)</f>
        <v/>
      </c>
      <c r="AE130" s="77" t="str">
        <f>IF(OR(ISBLANK('MH01'!AH383),ISERROR('MH01'!AH383)),"",'MH01'!AH383)</f>
        <v/>
      </c>
    </row>
    <row r="131" spans="1:31" x14ac:dyDescent="0.2">
      <c r="A131" t="str">
        <f>IF(OR(ISBLANK('MH01'!A384),ISERROR('MH01'!A384)),"",'MH01'!A384)</f>
        <v/>
      </c>
      <c r="B131" s="86">
        <f>IF(OR(ISBLANK('MH01'!B134),ISERROR('MH01'!B134)),"",'MH01'!B134)</f>
        <v>124</v>
      </c>
      <c r="C131" s="191" t="str">
        <f>IF(OR(ISBLANK('MH01'!C384),ISERROR('MH01'!C384)),"",'MH01'!C384)</f>
        <v/>
      </c>
      <c r="D131" s="191" t="str">
        <f>IF(OR(ISBLANK('MH01'!D384),ISERROR('MH01'!D384)),"",'MH01'!D384)</f>
        <v/>
      </c>
      <c r="E131" s="77" t="str">
        <f>IF(OR(ISBLANK('MH01'!H384),ISERROR('MH01'!H384)),"",'MH01'!H384)</f>
        <v/>
      </c>
      <c r="F131" s="215" t="str">
        <f>IF(OR(ISBLANK('MH01'!I384),ISERROR('MH01'!I384)),"",'MH01'!I384)</f>
        <v/>
      </c>
      <c r="G131" s="77" t="str">
        <f>IF(OR(ISBLANK('MH01'!J384),ISERROR('MH01'!J384)),"",'MH01'!J384)</f>
        <v/>
      </c>
      <c r="H131" s="77" t="str">
        <f>IF(OR(ISBLANK('MH01'!K384),ISERROR('MH01'!K384)),"",'MH01'!K384)</f>
        <v/>
      </c>
      <c r="I131" s="77" t="str">
        <f>IF(OR(ISBLANK('MH01'!L384),ISERROR('MH01'!L384)),"",'MH01'!L384)</f>
        <v/>
      </c>
      <c r="J131" s="77" t="str">
        <f>IF(OR(ISBLANK('MH01'!M384),ISERROR('MH01'!M384)),"",'MH01'!M384)</f>
        <v/>
      </c>
      <c r="K131" s="77" t="str">
        <f>IF(OR(ISBLANK('MH01'!N384),ISERROR('MH01'!N384)),"",'MH01'!N384)</f>
        <v/>
      </c>
      <c r="L131" s="77" t="str">
        <f>IF(OR(ISBLANK('MH01'!O384),ISERROR('MH01'!O384)),"",'MH01'!O384)</f>
        <v/>
      </c>
      <c r="M131" s="77" t="str">
        <f>IF(OR(ISBLANK('MH01'!P384),ISERROR('MH01'!P384)),"",'MH01'!P384)</f>
        <v/>
      </c>
      <c r="N131" s="77" t="str">
        <f>IF(OR(ISBLANK('MH01'!Q384),ISERROR('MH01'!Q384)),"",'MH01'!Q384)</f>
        <v/>
      </c>
      <c r="O131" s="77" t="str">
        <f>IF(OR(ISBLANK('MH01'!R384),ISERROR('MH01'!R384)),"",'MH01'!R384)</f>
        <v/>
      </c>
      <c r="P131" s="77" t="str">
        <f>IF(OR(ISBLANK('MH01'!S384),ISERROR('MH01'!S384)),"",'MH01'!S384)</f>
        <v/>
      </c>
      <c r="T131" s="77" t="str">
        <f>IF(OR(ISBLANK('MH01'!W384),ISERROR('MH01'!W384)),"",'MH01'!W384)</f>
        <v/>
      </c>
      <c r="U131" s="77" t="str">
        <f>IF(OR(ISBLANK('MH01'!X384),ISERROR('MH01'!X384)),"",'MH01'!X384)</f>
        <v/>
      </c>
      <c r="V131" s="77" t="str">
        <f>IF(OR(ISBLANK('MH01'!Y384),ISERROR('MH01'!Y384)),"",'MH01'!Y384)</f>
        <v/>
      </c>
      <c r="W131" s="77" t="str">
        <f>IF(OR(ISBLANK('MH01'!Z384),ISERROR('MH01'!Z384)),"",'MH01'!Z384)</f>
        <v/>
      </c>
      <c r="X131" s="77" t="str">
        <f>IF(OR(ISBLANK('MH01'!AA384),ISERROR('MH01'!AA384)),"",'MH01'!AA384)</f>
        <v/>
      </c>
      <c r="Y131" s="77" t="str">
        <f>IF(OR(ISBLANK('MH01'!AB384),ISERROR('MH01'!AB384)),"",'MH01'!AB384)</f>
        <v/>
      </c>
      <c r="Z131" s="77" t="str">
        <f>IF(OR(ISBLANK('MH01'!AC384),ISERROR('MH01'!AC384)),"",'MH01'!AC384)</f>
        <v/>
      </c>
      <c r="AA131" s="77" t="str">
        <f>IF(OR(ISBLANK('MH01'!AD384),ISERROR('MH01'!AD384)),"",'MH01'!AD384)</f>
        <v/>
      </c>
      <c r="AB131" s="77" t="str">
        <f>IF(OR(ISBLANK('MH01'!AE384),ISERROR('MH01'!AE384)),"",'MH01'!AE384)</f>
        <v/>
      </c>
      <c r="AC131" s="77" t="str">
        <f>IF(OR(ISBLANK('MH01'!AF384),ISERROR('MH01'!AF384)),"",'MH01'!AF384)</f>
        <v/>
      </c>
      <c r="AD131" s="77" t="str">
        <f>IF(OR(ISBLANK('MH01'!AG384),ISERROR('MH01'!AG384)),"",'MH01'!AG384)</f>
        <v/>
      </c>
      <c r="AE131" s="77" t="str">
        <f>IF(OR(ISBLANK('MH01'!AH384),ISERROR('MH01'!AH384)),"",'MH01'!AH384)</f>
        <v/>
      </c>
    </row>
    <row r="132" spans="1:31" x14ac:dyDescent="0.2">
      <c r="A132" t="str">
        <f>IF(OR(ISBLANK('MH01'!A385),ISERROR('MH01'!A385)),"",'MH01'!A385)</f>
        <v/>
      </c>
      <c r="B132" s="86">
        <f>IF(OR(ISBLANK('MH01'!B135),ISERROR('MH01'!B135)),"",'MH01'!B135)</f>
        <v>125</v>
      </c>
      <c r="C132" s="191" t="str">
        <f>IF(OR(ISBLANK('MH01'!C385),ISERROR('MH01'!C385)),"",'MH01'!C385)</f>
        <v/>
      </c>
      <c r="D132" s="191" t="str">
        <f>IF(OR(ISBLANK('MH01'!D385),ISERROR('MH01'!D385)),"",'MH01'!D385)</f>
        <v/>
      </c>
      <c r="E132" s="77" t="str">
        <f>IF(OR(ISBLANK('MH01'!H385),ISERROR('MH01'!H385)),"",'MH01'!H385)</f>
        <v/>
      </c>
      <c r="F132" s="215" t="str">
        <f>IF(OR(ISBLANK('MH01'!I385),ISERROR('MH01'!I385)),"",'MH01'!I385)</f>
        <v/>
      </c>
      <c r="G132" s="77" t="str">
        <f>IF(OR(ISBLANK('MH01'!J385),ISERROR('MH01'!J385)),"",'MH01'!J385)</f>
        <v/>
      </c>
      <c r="H132" s="77" t="str">
        <f>IF(OR(ISBLANK('MH01'!K385),ISERROR('MH01'!K385)),"",'MH01'!K385)</f>
        <v/>
      </c>
      <c r="I132" s="77" t="str">
        <f>IF(OR(ISBLANK('MH01'!L385),ISERROR('MH01'!L385)),"",'MH01'!L385)</f>
        <v/>
      </c>
      <c r="J132" s="77" t="str">
        <f>IF(OR(ISBLANK('MH01'!M385),ISERROR('MH01'!M385)),"",'MH01'!M385)</f>
        <v/>
      </c>
      <c r="K132" s="77" t="str">
        <f>IF(OR(ISBLANK('MH01'!N385),ISERROR('MH01'!N385)),"",'MH01'!N385)</f>
        <v/>
      </c>
      <c r="L132" s="77" t="str">
        <f>IF(OR(ISBLANK('MH01'!O385),ISERROR('MH01'!O385)),"",'MH01'!O385)</f>
        <v/>
      </c>
      <c r="M132" s="77" t="str">
        <f>IF(OR(ISBLANK('MH01'!P385),ISERROR('MH01'!P385)),"",'MH01'!P385)</f>
        <v/>
      </c>
      <c r="N132" s="77" t="str">
        <f>IF(OR(ISBLANK('MH01'!Q385),ISERROR('MH01'!Q385)),"",'MH01'!Q385)</f>
        <v/>
      </c>
      <c r="O132" s="77" t="str">
        <f>IF(OR(ISBLANK('MH01'!R385),ISERROR('MH01'!R385)),"",'MH01'!R385)</f>
        <v/>
      </c>
      <c r="P132" s="77" t="str">
        <f>IF(OR(ISBLANK('MH01'!S385),ISERROR('MH01'!S385)),"",'MH01'!S385)</f>
        <v/>
      </c>
      <c r="T132" s="77" t="str">
        <f>IF(OR(ISBLANK('MH01'!W385),ISERROR('MH01'!W385)),"",'MH01'!W385)</f>
        <v/>
      </c>
      <c r="U132" s="77" t="str">
        <f>IF(OR(ISBLANK('MH01'!X385),ISERROR('MH01'!X385)),"",'MH01'!X385)</f>
        <v/>
      </c>
      <c r="V132" s="77" t="str">
        <f>IF(OR(ISBLANK('MH01'!Y385),ISERROR('MH01'!Y385)),"",'MH01'!Y385)</f>
        <v/>
      </c>
      <c r="W132" s="77" t="str">
        <f>IF(OR(ISBLANK('MH01'!Z385),ISERROR('MH01'!Z385)),"",'MH01'!Z385)</f>
        <v/>
      </c>
      <c r="X132" s="77" t="str">
        <f>IF(OR(ISBLANK('MH01'!AA385),ISERROR('MH01'!AA385)),"",'MH01'!AA385)</f>
        <v/>
      </c>
      <c r="Y132" s="77" t="str">
        <f>IF(OR(ISBLANK('MH01'!AB385),ISERROR('MH01'!AB385)),"",'MH01'!AB385)</f>
        <v/>
      </c>
      <c r="Z132" s="77" t="str">
        <f>IF(OR(ISBLANK('MH01'!AC385),ISERROR('MH01'!AC385)),"",'MH01'!AC385)</f>
        <v/>
      </c>
      <c r="AA132" s="77" t="str">
        <f>IF(OR(ISBLANK('MH01'!AD385),ISERROR('MH01'!AD385)),"",'MH01'!AD385)</f>
        <v/>
      </c>
      <c r="AB132" s="77" t="str">
        <f>IF(OR(ISBLANK('MH01'!AE385),ISERROR('MH01'!AE385)),"",'MH01'!AE385)</f>
        <v/>
      </c>
      <c r="AC132" s="77" t="str">
        <f>IF(OR(ISBLANK('MH01'!AF385),ISERROR('MH01'!AF385)),"",'MH01'!AF385)</f>
        <v/>
      </c>
      <c r="AD132" s="77" t="str">
        <f>IF(OR(ISBLANK('MH01'!AG385),ISERROR('MH01'!AG385)),"",'MH01'!AG385)</f>
        <v/>
      </c>
      <c r="AE132" s="77" t="str">
        <f>IF(OR(ISBLANK('MH01'!AH385),ISERROR('MH01'!AH385)),"",'MH01'!AH385)</f>
        <v/>
      </c>
    </row>
    <row r="133" spans="1:31" x14ac:dyDescent="0.2">
      <c r="A133" t="str">
        <f>IF(OR(ISBLANK('MH01'!A386),ISERROR('MH01'!A386)),"",'MH01'!A386)</f>
        <v/>
      </c>
      <c r="B133" s="86">
        <f>IF(OR(ISBLANK('MH01'!B136),ISERROR('MH01'!B136)),"",'MH01'!B136)</f>
        <v>126</v>
      </c>
      <c r="C133" s="191" t="str">
        <f>IF(OR(ISBLANK('MH01'!C386),ISERROR('MH01'!C386)),"",'MH01'!C386)</f>
        <v/>
      </c>
      <c r="D133" s="191" t="str">
        <f>IF(OR(ISBLANK('MH01'!D386),ISERROR('MH01'!D386)),"",'MH01'!D386)</f>
        <v/>
      </c>
      <c r="E133" s="77" t="str">
        <f>IF(OR(ISBLANK('MH01'!H386),ISERROR('MH01'!H386)),"",'MH01'!H386)</f>
        <v/>
      </c>
      <c r="F133" s="215" t="str">
        <f>IF(OR(ISBLANK('MH01'!I386),ISERROR('MH01'!I386)),"",'MH01'!I386)</f>
        <v/>
      </c>
      <c r="G133" s="77" t="str">
        <f>IF(OR(ISBLANK('MH01'!J386),ISERROR('MH01'!J386)),"",'MH01'!J386)</f>
        <v/>
      </c>
      <c r="H133" s="77" t="str">
        <f>IF(OR(ISBLANK('MH01'!K386),ISERROR('MH01'!K386)),"",'MH01'!K386)</f>
        <v/>
      </c>
      <c r="I133" s="77" t="str">
        <f>IF(OR(ISBLANK('MH01'!L386),ISERROR('MH01'!L386)),"",'MH01'!L386)</f>
        <v/>
      </c>
      <c r="J133" s="77" t="str">
        <f>IF(OR(ISBLANK('MH01'!M386),ISERROR('MH01'!M386)),"",'MH01'!M386)</f>
        <v/>
      </c>
      <c r="K133" s="77" t="str">
        <f>IF(OR(ISBLANK('MH01'!N386),ISERROR('MH01'!N386)),"",'MH01'!N386)</f>
        <v/>
      </c>
      <c r="L133" s="77" t="str">
        <f>IF(OR(ISBLANK('MH01'!O386),ISERROR('MH01'!O386)),"",'MH01'!O386)</f>
        <v/>
      </c>
      <c r="M133" s="77" t="str">
        <f>IF(OR(ISBLANK('MH01'!P386),ISERROR('MH01'!P386)),"",'MH01'!P386)</f>
        <v/>
      </c>
      <c r="N133" s="77" t="str">
        <f>IF(OR(ISBLANK('MH01'!Q386),ISERROR('MH01'!Q386)),"",'MH01'!Q386)</f>
        <v/>
      </c>
      <c r="O133" s="77" t="str">
        <f>IF(OR(ISBLANK('MH01'!R386),ISERROR('MH01'!R386)),"",'MH01'!R386)</f>
        <v/>
      </c>
      <c r="P133" s="77" t="str">
        <f>IF(OR(ISBLANK('MH01'!S386),ISERROR('MH01'!S386)),"",'MH01'!S386)</f>
        <v/>
      </c>
      <c r="T133" s="77" t="str">
        <f>IF(OR(ISBLANK('MH01'!W386),ISERROR('MH01'!W386)),"",'MH01'!W386)</f>
        <v/>
      </c>
      <c r="U133" s="77" t="str">
        <f>IF(OR(ISBLANK('MH01'!X386),ISERROR('MH01'!X386)),"",'MH01'!X386)</f>
        <v/>
      </c>
      <c r="V133" s="77" t="str">
        <f>IF(OR(ISBLANK('MH01'!Y386),ISERROR('MH01'!Y386)),"",'MH01'!Y386)</f>
        <v/>
      </c>
      <c r="W133" s="77" t="str">
        <f>IF(OR(ISBLANK('MH01'!Z386),ISERROR('MH01'!Z386)),"",'MH01'!Z386)</f>
        <v/>
      </c>
      <c r="X133" s="77" t="str">
        <f>IF(OR(ISBLANK('MH01'!AA386),ISERROR('MH01'!AA386)),"",'MH01'!AA386)</f>
        <v/>
      </c>
      <c r="Y133" s="77" t="str">
        <f>IF(OR(ISBLANK('MH01'!AB386),ISERROR('MH01'!AB386)),"",'MH01'!AB386)</f>
        <v/>
      </c>
      <c r="Z133" s="77" t="str">
        <f>IF(OR(ISBLANK('MH01'!AC386),ISERROR('MH01'!AC386)),"",'MH01'!AC386)</f>
        <v/>
      </c>
      <c r="AA133" s="77" t="str">
        <f>IF(OR(ISBLANK('MH01'!AD386),ISERROR('MH01'!AD386)),"",'MH01'!AD386)</f>
        <v/>
      </c>
      <c r="AB133" s="77" t="str">
        <f>IF(OR(ISBLANK('MH01'!AE386),ISERROR('MH01'!AE386)),"",'MH01'!AE386)</f>
        <v/>
      </c>
      <c r="AC133" s="77" t="str">
        <f>IF(OR(ISBLANK('MH01'!AF386),ISERROR('MH01'!AF386)),"",'MH01'!AF386)</f>
        <v/>
      </c>
      <c r="AD133" s="77" t="str">
        <f>IF(OR(ISBLANK('MH01'!AG386),ISERROR('MH01'!AG386)),"",'MH01'!AG386)</f>
        <v/>
      </c>
      <c r="AE133" s="77" t="str">
        <f>IF(OR(ISBLANK('MH01'!AH386),ISERROR('MH01'!AH386)),"",'MH01'!AH386)</f>
        <v/>
      </c>
    </row>
    <row r="134" spans="1:31" x14ac:dyDescent="0.2">
      <c r="A134" t="str">
        <f>IF(OR(ISBLANK('MH01'!A387),ISERROR('MH01'!A387)),"",'MH01'!A387)</f>
        <v/>
      </c>
      <c r="B134" s="86">
        <f>IF(OR(ISBLANK('MH01'!B137),ISERROR('MH01'!B137)),"",'MH01'!B137)</f>
        <v>127</v>
      </c>
      <c r="C134" s="191" t="str">
        <f>IF(OR(ISBLANK('MH01'!C387),ISERROR('MH01'!C387)),"",'MH01'!C387)</f>
        <v/>
      </c>
      <c r="D134" s="191" t="str">
        <f>IF(OR(ISBLANK('MH01'!D387),ISERROR('MH01'!D387)),"",'MH01'!D387)</f>
        <v/>
      </c>
      <c r="E134" s="77" t="str">
        <f>IF(OR(ISBLANK('MH01'!H387),ISERROR('MH01'!H387)),"",'MH01'!H387)</f>
        <v/>
      </c>
      <c r="F134" s="215" t="str">
        <f>IF(OR(ISBLANK('MH01'!I387),ISERROR('MH01'!I387)),"",'MH01'!I387)</f>
        <v/>
      </c>
      <c r="G134" s="77" t="str">
        <f>IF(OR(ISBLANK('MH01'!J387),ISERROR('MH01'!J387)),"",'MH01'!J387)</f>
        <v/>
      </c>
      <c r="H134" s="77" t="str">
        <f>IF(OR(ISBLANK('MH01'!K387),ISERROR('MH01'!K387)),"",'MH01'!K387)</f>
        <v/>
      </c>
      <c r="I134" s="77" t="str">
        <f>IF(OR(ISBLANK('MH01'!L387),ISERROR('MH01'!L387)),"",'MH01'!L387)</f>
        <v/>
      </c>
      <c r="J134" s="77" t="str">
        <f>IF(OR(ISBLANK('MH01'!M387),ISERROR('MH01'!M387)),"",'MH01'!M387)</f>
        <v/>
      </c>
      <c r="K134" s="77" t="str">
        <f>IF(OR(ISBLANK('MH01'!N387),ISERROR('MH01'!N387)),"",'MH01'!N387)</f>
        <v/>
      </c>
      <c r="L134" s="77" t="str">
        <f>IF(OR(ISBLANK('MH01'!O387),ISERROR('MH01'!O387)),"",'MH01'!O387)</f>
        <v/>
      </c>
      <c r="M134" s="77" t="str">
        <f>IF(OR(ISBLANK('MH01'!P387),ISERROR('MH01'!P387)),"",'MH01'!P387)</f>
        <v/>
      </c>
      <c r="N134" s="77" t="str">
        <f>IF(OR(ISBLANK('MH01'!Q387),ISERROR('MH01'!Q387)),"",'MH01'!Q387)</f>
        <v/>
      </c>
      <c r="O134" s="77" t="str">
        <f>IF(OR(ISBLANK('MH01'!R387),ISERROR('MH01'!R387)),"",'MH01'!R387)</f>
        <v/>
      </c>
      <c r="P134" s="77" t="str">
        <f>IF(OR(ISBLANK('MH01'!S387),ISERROR('MH01'!S387)),"",'MH01'!S387)</f>
        <v/>
      </c>
      <c r="T134" s="77" t="str">
        <f>IF(OR(ISBLANK('MH01'!W387),ISERROR('MH01'!W387)),"",'MH01'!W387)</f>
        <v/>
      </c>
      <c r="U134" s="77" t="str">
        <f>IF(OR(ISBLANK('MH01'!X387),ISERROR('MH01'!X387)),"",'MH01'!X387)</f>
        <v/>
      </c>
      <c r="V134" s="77" t="str">
        <f>IF(OR(ISBLANK('MH01'!Y387),ISERROR('MH01'!Y387)),"",'MH01'!Y387)</f>
        <v/>
      </c>
      <c r="W134" s="77" t="str">
        <f>IF(OR(ISBLANK('MH01'!Z387),ISERROR('MH01'!Z387)),"",'MH01'!Z387)</f>
        <v/>
      </c>
      <c r="X134" s="77" t="str">
        <f>IF(OR(ISBLANK('MH01'!AA387),ISERROR('MH01'!AA387)),"",'MH01'!AA387)</f>
        <v/>
      </c>
      <c r="Y134" s="77" t="str">
        <f>IF(OR(ISBLANK('MH01'!AB387),ISERROR('MH01'!AB387)),"",'MH01'!AB387)</f>
        <v/>
      </c>
      <c r="Z134" s="77" t="str">
        <f>IF(OR(ISBLANK('MH01'!AC387),ISERROR('MH01'!AC387)),"",'MH01'!AC387)</f>
        <v/>
      </c>
      <c r="AA134" s="77" t="str">
        <f>IF(OR(ISBLANK('MH01'!AD387),ISERROR('MH01'!AD387)),"",'MH01'!AD387)</f>
        <v/>
      </c>
      <c r="AB134" s="77" t="str">
        <f>IF(OR(ISBLANK('MH01'!AE387),ISERROR('MH01'!AE387)),"",'MH01'!AE387)</f>
        <v/>
      </c>
      <c r="AC134" s="77" t="str">
        <f>IF(OR(ISBLANK('MH01'!AF387),ISERROR('MH01'!AF387)),"",'MH01'!AF387)</f>
        <v/>
      </c>
      <c r="AD134" s="77" t="str">
        <f>IF(OR(ISBLANK('MH01'!AG387),ISERROR('MH01'!AG387)),"",'MH01'!AG387)</f>
        <v/>
      </c>
      <c r="AE134" s="77" t="str">
        <f>IF(OR(ISBLANK('MH01'!AH387),ISERROR('MH01'!AH387)),"",'MH01'!AH387)</f>
        <v/>
      </c>
    </row>
    <row r="135" spans="1:31" x14ac:dyDescent="0.2">
      <c r="A135" t="str">
        <f>IF(OR(ISBLANK('MH01'!A388),ISERROR('MH01'!A388)),"",'MH01'!A388)</f>
        <v/>
      </c>
      <c r="B135" s="86">
        <f>IF(OR(ISBLANK('MH01'!B138),ISERROR('MH01'!B138)),"",'MH01'!B138)</f>
        <v>128</v>
      </c>
      <c r="C135" s="191" t="str">
        <f>IF(OR(ISBLANK('MH01'!C388),ISERROR('MH01'!C388)),"",'MH01'!C388)</f>
        <v/>
      </c>
      <c r="D135" s="191" t="str">
        <f>IF(OR(ISBLANK('MH01'!D388),ISERROR('MH01'!D388)),"",'MH01'!D388)</f>
        <v/>
      </c>
      <c r="E135" s="77" t="str">
        <f>IF(OR(ISBLANK('MH01'!H388),ISERROR('MH01'!H388)),"",'MH01'!H388)</f>
        <v/>
      </c>
      <c r="F135" s="215" t="str">
        <f>IF(OR(ISBLANK('MH01'!I388),ISERROR('MH01'!I388)),"",'MH01'!I388)</f>
        <v/>
      </c>
      <c r="G135" s="77" t="str">
        <f>IF(OR(ISBLANK('MH01'!J388),ISERROR('MH01'!J388)),"",'MH01'!J388)</f>
        <v/>
      </c>
      <c r="H135" s="77" t="str">
        <f>IF(OR(ISBLANK('MH01'!K388),ISERROR('MH01'!K388)),"",'MH01'!K388)</f>
        <v/>
      </c>
      <c r="I135" s="77" t="str">
        <f>IF(OR(ISBLANK('MH01'!L388),ISERROR('MH01'!L388)),"",'MH01'!L388)</f>
        <v/>
      </c>
      <c r="J135" s="77" t="str">
        <f>IF(OR(ISBLANK('MH01'!M388),ISERROR('MH01'!M388)),"",'MH01'!M388)</f>
        <v/>
      </c>
      <c r="K135" s="77" t="str">
        <f>IF(OR(ISBLANK('MH01'!N388),ISERROR('MH01'!N388)),"",'MH01'!N388)</f>
        <v/>
      </c>
      <c r="L135" s="77" t="str">
        <f>IF(OR(ISBLANK('MH01'!O388),ISERROR('MH01'!O388)),"",'MH01'!O388)</f>
        <v/>
      </c>
      <c r="M135" s="77" t="str">
        <f>IF(OR(ISBLANK('MH01'!P388),ISERROR('MH01'!P388)),"",'MH01'!P388)</f>
        <v/>
      </c>
      <c r="N135" s="77" t="str">
        <f>IF(OR(ISBLANK('MH01'!Q388),ISERROR('MH01'!Q388)),"",'MH01'!Q388)</f>
        <v/>
      </c>
      <c r="O135" s="77" t="str">
        <f>IF(OR(ISBLANK('MH01'!R388),ISERROR('MH01'!R388)),"",'MH01'!R388)</f>
        <v/>
      </c>
      <c r="P135" s="77" t="str">
        <f>IF(OR(ISBLANK('MH01'!S388),ISERROR('MH01'!S388)),"",'MH01'!S388)</f>
        <v/>
      </c>
      <c r="T135" s="77" t="str">
        <f>IF(OR(ISBLANK('MH01'!W388),ISERROR('MH01'!W388)),"",'MH01'!W388)</f>
        <v/>
      </c>
      <c r="U135" s="77" t="str">
        <f>IF(OR(ISBLANK('MH01'!X388),ISERROR('MH01'!X388)),"",'MH01'!X388)</f>
        <v/>
      </c>
      <c r="V135" s="77" t="str">
        <f>IF(OR(ISBLANK('MH01'!Y388),ISERROR('MH01'!Y388)),"",'MH01'!Y388)</f>
        <v/>
      </c>
      <c r="W135" s="77" t="str">
        <f>IF(OR(ISBLANK('MH01'!Z388),ISERROR('MH01'!Z388)),"",'MH01'!Z388)</f>
        <v/>
      </c>
      <c r="X135" s="77" t="str">
        <f>IF(OR(ISBLANK('MH01'!AA388),ISERROR('MH01'!AA388)),"",'MH01'!AA388)</f>
        <v/>
      </c>
      <c r="Y135" s="77" t="str">
        <f>IF(OR(ISBLANK('MH01'!AB388),ISERROR('MH01'!AB388)),"",'MH01'!AB388)</f>
        <v/>
      </c>
      <c r="Z135" s="77" t="str">
        <f>IF(OR(ISBLANK('MH01'!AC388),ISERROR('MH01'!AC388)),"",'MH01'!AC388)</f>
        <v/>
      </c>
      <c r="AA135" s="77" t="str">
        <f>IF(OR(ISBLANK('MH01'!AD388),ISERROR('MH01'!AD388)),"",'MH01'!AD388)</f>
        <v/>
      </c>
      <c r="AB135" s="77" t="str">
        <f>IF(OR(ISBLANK('MH01'!AE388),ISERROR('MH01'!AE388)),"",'MH01'!AE388)</f>
        <v/>
      </c>
      <c r="AC135" s="77" t="str">
        <f>IF(OR(ISBLANK('MH01'!AF388),ISERROR('MH01'!AF388)),"",'MH01'!AF388)</f>
        <v/>
      </c>
      <c r="AD135" s="77" t="str">
        <f>IF(OR(ISBLANK('MH01'!AG388),ISERROR('MH01'!AG388)),"",'MH01'!AG388)</f>
        <v/>
      </c>
      <c r="AE135" s="77" t="str">
        <f>IF(OR(ISBLANK('MH01'!AH388),ISERROR('MH01'!AH388)),"",'MH01'!AH388)</f>
        <v/>
      </c>
    </row>
    <row r="136" spans="1:31" x14ac:dyDescent="0.2">
      <c r="A136" t="str">
        <f>IF(OR(ISBLANK('MH01'!A389),ISERROR('MH01'!A389)),"",'MH01'!A389)</f>
        <v/>
      </c>
      <c r="B136" s="86">
        <f>IF(OR(ISBLANK('MH01'!B139),ISERROR('MH01'!B139)),"",'MH01'!B139)</f>
        <v>129</v>
      </c>
      <c r="C136" s="191" t="str">
        <f>IF(OR(ISBLANK('MH01'!C389),ISERROR('MH01'!C389)),"",'MH01'!C389)</f>
        <v/>
      </c>
      <c r="D136" s="191" t="str">
        <f>IF(OR(ISBLANK('MH01'!D389),ISERROR('MH01'!D389)),"",'MH01'!D389)</f>
        <v/>
      </c>
      <c r="E136" s="77" t="str">
        <f>IF(OR(ISBLANK('MH01'!H389),ISERROR('MH01'!H389)),"",'MH01'!H389)</f>
        <v/>
      </c>
      <c r="F136" s="215" t="str">
        <f>IF(OR(ISBLANK('MH01'!I389),ISERROR('MH01'!I389)),"",'MH01'!I389)</f>
        <v/>
      </c>
      <c r="G136" s="77" t="str">
        <f>IF(OR(ISBLANK('MH01'!J389),ISERROR('MH01'!J389)),"",'MH01'!J389)</f>
        <v/>
      </c>
      <c r="H136" s="77" t="str">
        <f>IF(OR(ISBLANK('MH01'!K389),ISERROR('MH01'!K389)),"",'MH01'!K389)</f>
        <v/>
      </c>
      <c r="I136" s="77" t="str">
        <f>IF(OR(ISBLANK('MH01'!L389),ISERROR('MH01'!L389)),"",'MH01'!L389)</f>
        <v/>
      </c>
      <c r="J136" s="77" t="str">
        <f>IF(OR(ISBLANK('MH01'!M389),ISERROR('MH01'!M389)),"",'MH01'!M389)</f>
        <v/>
      </c>
      <c r="K136" s="77" t="str">
        <f>IF(OR(ISBLANK('MH01'!N389),ISERROR('MH01'!N389)),"",'MH01'!N389)</f>
        <v/>
      </c>
      <c r="L136" s="77" t="str">
        <f>IF(OR(ISBLANK('MH01'!O389),ISERROR('MH01'!O389)),"",'MH01'!O389)</f>
        <v/>
      </c>
      <c r="M136" s="77" t="str">
        <f>IF(OR(ISBLANK('MH01'!P389),ISERROR('MH01'!P389)),"",'MH01'!P389)</f>
        <v/>
      </c>
      <c r="N136" s="77" t="str">
        <f>IF(OR(ISBLANK('MH01'!Q389),ISERROR('MH01'!Q389)),"",'MH01'!Q389)</f>
        <v/>
      </c>
      <c r="O136" s="77" t="str">
        <f>IF(OR(ISBLANK('MH01'!R389),ISERROR('MH01'!R389)),"",'MH01'!R389)</f>
        <v/>
      </c>
      <c r="P136" s="77" t="str">
        <f>IF(OR(ISBLANK('MH01'!S389),ISERROR('MH01'!S389)),"",'MH01'!S389)</f>
        <v/>
      </c>
      <c r="T136" s="77" t="str">
        <f>IF(OR(ISBLANK('MH01'!W389),ISERROR('MH01'!W389)),"",'MH01'!W389)</f>
        <v/>
      </c>
      <c r="U136" s="77" t="str">
        <f>IF(OR(ISBLANK('MH01'!X389),ISERROR('MH01'!X389)),"",'MH01'!X389)</f>
        <v/>
      </c>
      <c r="V136" s="77" t="str">
        <f>IF(OR(ISBLANK('MH01'!Y389),ISERROR('MH01'!Y389)),"",'MH01'!Y389)</f>
        <v/>
      </c>
      <c r="W136" s="77" t="str">
        <f>IF(OR(ISBLANK('MH01'!Z389),ISERROR('MH01'!Z389)),"",'MH01'!Z389)</f>
        <v/>
      </c>
      <c r="X136" s="77" t="str">
        <f>IF(OR(ISBLANK('MH01'!AA389),ISERROR('MH01'!AA389)),"",'MH01'!AA389)</f>
        <v/>
      </c>
      <c r="Y136" s="77" t="str">
        <f>IF(OR(ISBLANK('MH01'!AB389),ISERROR('MH01'!AB389)),"",'MH01'!AB389)</f>
        <v/>
      </c>
      <c r="Z136" s="77" t="str">
        <f>IF(OR(ISBLANK('MH01'!AC389),ISERROR('MH01'!AC389)),"",'MH01'!AC389)</f>
        <v/>
      </c>
      <c r="AA136" s="77" t="str">
        <f>IF(OR(ISBLANK('MH01'!AD389),ISERROR('MH01'!AD389)),"",'MH01'!AD389)</f>
        <v/>
      </c>
      <c r="AB136" s="77" t="str">
        <f>IF(OR(ISBLANK('MH01'!AE389),ISERROR('MH01'!AE389)),"",'MH01'!AE389)</f>
        <v/>
      </c>
      <c r="AC136" s="77" t="str">
        <f>IF(OR(ISBLANK('MH01'!AF389),ISERROR('MH01'!AF389)),"",'MH01'!AF389)</f>
        <v/>
      </c>
      <c r="AD136" s="77" t="str">
        <f>IF(OR(ISBLANK('MH01'!AG389),ISERROR('MH01'!AG389)),"",'MH01'!AG389)</f>
        <v/>
      </c>
      <c r="AE136" s="77" t="str">
        <f>IF(OR(ISBLANK('MH01'!AH389),ISERROR('MH01'!AH389)),"",'MH01'!AH389)</f>
        <v/>
      </c>
    </row>
    <row r="137" spans="1:31" x14ac:dyDescent="0.2">
      <c r="A137" t="str">
        <f>IF(OR(ISBLANK('MH01'!A390),ISERROR('MH01'!A390)),"",'MH01'!A390)</f>
        <v/>
      </c>
      <c r="B137" s="86">
        <f>IF(OR(ISBLANK('MH01'!B140),ISERROR('MH01'!B140)),"",'MH01'!B140)</f>
        <v>130</v>
      </c>
      <c r="C137" s="191" t="str">
        <f>IF(OR(ISBLANK('MH01'!C390),ISERROR('MH01'!C390)),"",'MH01'!C390)</f>
        <v/>
      </c>
      <c r="D137" s="191" t="str">
        <f>IF(OR(ISBLANK('MH01'!D390),ISERROR('MH01'!D390)),"",'MH01'!D390)</f>
        <v/>
      </c>
      <c r="E137" s="77" t="str">
        <f>IF(OR(ISBLANK('MH01'!H390),ISERROR('MH01'!H390)),"",'MH01'!H390)</f>
        <v/>
      </c>
      <c r="F137" s="215" t="str">
        <f>IF(OR(ISBLANK('MH01'!I390),ISERROR('MH01'!I390)),"",'MH01'!I390)</f>
        <v/>
      </c>
      <c r="G137" s="77" t="str">
        <f>IF(OR(ISBLANK('MH01'!J390),ISERROR('MH01'!J390)),"",'MH01'!J390)</f>
        <v/>
      </c>
      <c r="H137" s="77" t="str">
        <f>IF(OR(ISBLANK('MH01'!K390),ISERROR('MH01'!K390)),"",'MH01'!K390)</f>
        <v/>
      </c>
      <c r="I137" s="77" t="str">
        <f>IF(OR(ISBLANK('MH01'!L390),ISERROR('MH01'!L390)),"",'MH01'!L390)</f>
        <v/>
      </c>
      <c r="J137" s="77" t="str">
        <f>IF(OR(ISBLANK('MH01'!M390),ISERROR('MH01'!M390)),"",'MH01'!M390)</f>
        <v/>
      </c>
      <c r="K137" s="77" t="str">
        <f>IF(OR(ISBLANK('MH01'!N390),ISERROR('MH01'!N390)),"",'MH01'!N390)</f>
        <v/>
      </c>
      <c r="L137" s="77" t="str">
        <f>IF(OR(ISBLANK('MH01'!O390),ISERROR('MH01'!O390)),"",'MH01'!O390)</f>
        <v/>
      </c>
      <c r="M137" s="77" t="str">
        <f>IF(OR(ISBLANK('MH01'!P390),ISERROR('MH01'!P390)),"",'MH01'!P390)</f>
        <v/>
      </c>
      <c r="N137" s="77" t="str">
        <f>IF(OR(ISBLANK('MH01'!Q390),ISERROR('MH01'!Q390)),"",'MH01'!Q390)</f>
        <v/>
      </c>
      <c r="O137" s="77" t="str">
        <f>IF(OR(ISBLANK('MH01'!R390),ISERROR('MH01'!R390)),"",'MH01'!R390)</f>
        <v/>
      </c>
      <c r="P137" s="77" t="str">
        <f>IF(OR(ISBLANK('MH01'!S390),ISERROR('MH01'!S390)),"",'MH01'!S390)</f>
        <v/>
      </c>
      <c r="T137" s="77" t="str">
        <f>IF(OR(ISBLANK('MH01'!W390),ISERROR('MH01'!W390)),"",'MH01'!W390)</f>
        <v/>
      </c>
      <c r="U137" s="77" t="str">
        <f>IF(OR(ISBLANK('MH01'!X390),ISERROR('MH01'!X390)),"",'MH01'!X390)</f>
        <v/>
      </c>
      <c r="V137" s="77" t="str">
        <f>IF(OR(ISBLANK('MH01'!Y390),ISERROR('MH01'!Y390)),"",'MH01'!Y390)</f>
        <v/>
      </c>
      <c r="W137" s="77" t="str">
        <f>IF(OR(ISBLANK('MH01'!Z390),ISERROR('MH01'!Z390)),"",'MH01'!Z390)</f>
        <v/>
      </c>
      <c r="X137" s="77" t="str">
        <f>IF(OR(ISBLANK('MH01'!AA390),ISERROR('MH01'!AA390)),"",'MH01'!AA390)</f>
        <v/>
      </c>
      <c r="Y137" s="77" t="str">
        <f>IF(OR(ISBLANK('MH01'!AB390),ISERROR('MH01'!AB390)),"",'MH01'!AB390)</f>
        <v/>
      </c>
      <c r="Z137" s="77" t="str">
        <f>IF(OR(ISBLANK('MH01'!AC390),ISERROR('MH01'!AC390)),"",'MH01'!AC390)</f>
        <v/>
      </c>
      <c r="AA137" s="77" t="str">
        <f>IF(OR(ISBLANK('MH01'!AD390),ISERROR('MH01'!AD390)),"",'MH01'!AD390)</f>
        <v/>
      </c>
      <c r="AB137" s="77" t="str">
        <f>IF(OR(ISBLANK('MH01'!AE390),ISERROR('MH01'!AE390)),"",'MH01'!AE390)</f>
        <v/>
      </c>
      <c r="AC137" s="77" t="str">
        <f>IF(OR(ISBLANK('MH01'!AF390),ISERROR('MH01'!AF390)),"",'MH01'!AF390)</f>
        <v/>
      </c>
      <c r="AD137" s="77" t="str">
        <f>IF(OR(ISBLANK('MH01'!AG390),ISERROR('MH01'!AG390)),"",'MH01'!AG390)</f>
        <v/>
      </c>
      <c r="AE137" s="77" t="str">
        <f>IF(OR(ISBLANK('MH01'!AH390),ISERROR('MH01'!AH390)),"",'MH01'!AH390)</f>
        <v/>
      </c>
    </row>
    <row r="138" spans="1:31" x14ac:dyDescent="0.2">
      <c r="A138" t="str">
        <f>IF(OR(ISBLANK('MH01'!A391),ISERROR('MH01'!A391)),"",'MH01'!A391)</f>
        <v/>
      </c>
      <c r="B138" s="86">
        <f>IF(OR(ISBLANK('MH01'!B141),ISERROR('MH01'!B141)),"",'MH01'!B141)</f>
        <v>131</v>
      </c>
      <c r="C138" s="191" t="str">
        <f>IF(OR(ISBLANK('MH01'!C391),ISERROR('MH01'!C391)),"",'MH01'!C391)</f>
        <v/>
      </c>
      <c r="D138" s="191" t="str">
        <f>IF(OR(ISBLANK('MH01'!D391),ISERROR('MH01'!D391)),"",'MH01'!D391)</f>
        <v/>
      </c>
      <c r="E138" s="77" t="str">
        <f>IF(OR(ISBLANK('MH01'!H391),ISERROR('MH01'!H391)),"",'MH01'!H391)</f>
        <v/>
      </c>
      <c r="F138" s="215" t="str">
        <f>IF(OR(ISBLANK('MH01'!I391),ISERROR('MH01'!I391)),"",'MH01'!I391)</f>
        <v/>
      </c>
      <c r="G138" s="77" t="str">
        <f>IF(OR(ISBLANK('MH01'!J391),ISERROR('MH01'!J391)),"",'MH01'!J391)</f>
        <v/>
      </c>
      <c r="H138" s="77" t="str">
        <f>IF(OR(ISBLANK('MH01'!K391),ISERROR('MH01'!K391)),"",'MH01'!K391)</f>
        <v/>
      </c>
      <c r="I138" s="77" t="str">
        <f>IF(OR(ISBLANK('MH01'!L391),ISERROR('MH01'!L391)),"",'MH01'!L391)</f>
        <v/>
      </c>
      <c r="J138" s="77" t="str">
        <f>IF(OR(ISBLANK('MH01'!M391),ISERROR('MH01'!M391)),"",'MH01'!M391)</f>
        <v/>
      </c>
      <c r="K138" s="77" t="str">
        <f>IF(OR(ISBLANK('MH01'!N391),ISERROR('MH01'!N391)),"",'MH01'!N391)</f>
        <v/>
      </c>
      <c r="L138" s="77" t="str">
        <f>IF(OR(ISBLANK('MH01'!O391),ISERROR('MH01'!O391)),"",'MH01'!O391)</f>
        <v/>
      </c>
      <c r="M138" s="77" t="str">
        <f>IF(OR(ISBLANK('MH01'!P391),ISERROR('MH01'!P391)),"",'MH01'!P391)</f>
        <v/>
      </c>
      <c r="N138" s="77" t="str">
        <f>IF(OR(ISBLANK('MH01'!Q391),ISERROR('MH01'!Q391)),"",'MH01'!Q391)</f>
        <v/>
      </c>
      <c r="O138" s="77" t="str">
        <f>IF(OR(ISBLANK('MH01'!R391),ISERROR('MH01'!R391)),"",'MH01'!R391)</f>
        <v/>
      </c>
      <c r="P138" s="77" t="str">
        <f>IF(OR(ISBLANK('MH01'!S391),ISERROR('MH01'!S391)),"",'MH01'!S391)</f>
        <v/>
      </c>
      <c r="T138" s="77" t="str">
        <f>IF(OR(ISBLANK('MH01'!W391),ISERROR('MH01'!W391)),"",'MH01'!W391)</f>
        <v/>
      </c>
      <c r="U138" s="77" t="str">
        <f>IF(OR(ISBLANK('MH01'!X391),ISERROR('MH01'!X391)),"",'MH01'!X391)</f>
        <v/>
      </c>
      <c r="V138" s="77" t="str">
        <f>IF(OR(ISBLANK('MH01'!Y391),ISERROR('MH01'!Y391)),"",'MH01'!Y391)</f>
        <v/>
      </c>
      <c r="W138" s="77" t="str">
        <f>IF(OR(ISBLANK('MH01'!Z391),ISERROR('MH01'!Z391)),"",'MH01'!Z391)</f>
        <v/>
      </c>
      <c r="X138" s="77" t="str">
        <f>IF(OR(ISBLANK('MH01'!AA391),ISERROR('MH01'!AA391)),"",'MH01'!AA391)</f>
        <v/>
      </c>
      <c r="Y138" s="77" t="str">
        <f>IF(OR(ISBLANK('MH01'!AB391),ISERROR('MH01'!AB391)),"",'MH01'!AB391)</f>
        <v/>
      </c>
      <c r="Z138" s="77" t="str">
        <f>IF(OR(ISBLANK('MH01'!AC391),ISERROR('MH01'!AC391)),"",'MH01'!AC391)</f>
        <v/>
      </c>
      <c r="AA138" s="77" t="str">
        <f>IF(OR(ISBLANK('MH01'!AD391),ISERROR('MH01'!AD391)),"",'MH01'!AD391)</f>
        <v/>
      </c>
      <c r="AB138" s="77" t="str">
        <f>IF(OR(ISBLANK('MH01'!AE391),ISERROR('MH01'!AE391)),"",'MH01'!AE391)</f>
        <v/>
      </c>
      <c r="AC138" s="77" t="str">
        <f>IF(OR(ISBLANK('MH01'!AF391),ISERROR('MH01'!AF391)),"",'MH01'!AF391)</f>
        <v/>
      </c>
      <c r="AD138" s="77" t="str">
        <f>IF(OR(ISBLANK('MH01'!AG391),ISERROR('MH01'!AG391)),"",'MH01'!AG391)</f>
        <v/>
      </c>
      <c r="AE138" s="77" t="str">
        <f>IF(OR(ISBLANK('MH01'!AH391),ISERROR('MH01'!AH391)),"",'MH01'!AH391)</f>
        <v/>
      </c>
    </row>
    <row r="139" spans="1:31" x14ac:dyDescent="0.2">
      <c r="A139" t="str">
        <f>IF(OR(ISBLANK('MH01'!A392),ISERROR('MH01'!A392)),"",'MH01'!A392)</f>
        <v/>
      </c>
      <c r="B139" s="86">
        <f>IF(OR(ISBLANK('MH01'!B142),ISERROR('MH01'!B142)),"",'MH01'!B142)</f>
        <v>132</v>
      </c>
      <c r="C139" s="191" t="str">
        <f>IF(OR(ISBLANK('MH01'!C392),ISERROR('MH01'!C392)),"",'MH01'!C392)</f>
        <v/>
      </c>
      <c r="D139" s="191" t="str">
        <f>IF(OR(ISBLANK('MH01'!D392),ISERROR('MH01'!D392)),"",'MH01'!D392)</f>
        <v/>
      </c>
      <c r="E139" s="77" t="str">
        <f>IF(OR(ISBLANK('MH01'!H392),ISERROR('MH01'!H392)),"",'MH01'!H392)</f>
        <v/>
      </c>
      <c r="F139" s="215" t="str">
        <f>IF(OR(ISBLANK('MH01'!I392),ISERROR('MH01'!I392)),"",'MH01'!I392)</f>
        <v/>
      </c>
      <c r="G139" s="77" t="str">
        <f>IF(OR(ISBLANK('MH01'!J392),ISERROR('MH01'!J392)),"",'MH01'!J392)</f>
        <v/>
      </c>
      <c r="H139" s="77" t="str">
        <f>IF(OR(ISBLANK('MH01'!K392),ISERROR('MH01'!K392)),"",'MH01'!K392)</f>
        <v/>
      </c>
      <c r="I139" s="77" t="str">
        <f>IF(OR(ISBLANK('MH01'!L392),ISERROR('MH01'!L392)),"",'MH01'!L392)</f>
        <v/>
      </c>
      <c r="J139" s="77" t="str">
        <f>IF(OR(ISBLANK('MH01'!M392),ISERROR('MH01'!M392)),"",'MH01'!M392)</f>
        <v/>
      </c>
      <c r="K139" s="77" t="str">
        <f>IF(OR(ISBLANK('MH01'!N392),ISERROR('MH01'!N392)),"",'MH01'!N392)</f>
        <v/>
      </c>
      <c r="L139" s="77" t="str">
        <f>IF(OR(ISBLANK('MH01'!O392),ISERROR('MH01'!O392)),"",'MH01'!O392)</f>
        <v/>
      </c>
      <c r="M139" s="77" t="str">
        <f>IF(OR(ISBLANK('MH01'!P392),ISERROR('MH01'!P392)),"",'MH01'!P392)</f>
        <v/>
      </c>
      <c r="N139" s="77" t="str">
        <f>IF(OR(ISBLANK('MH01'!Q392),ISERROR('MH01'!Q392)),"",'MH01'!Q392)</f>
        <v/>
      </c>
      <c r="O139" s="77" t="str">
        <f>IF(OR(ISBLANK('MH01'!R392),ISERROR('MH01'!R392)),"",'MH01'!R392)</f>
        <v/>
      </c>
      <c r="P139" s="77" t="str">
        <f>IF(OR(ISBLANK('MH01'!S392),ISERROR('MH01'!S392)),"",'MH01'!S392)</f>
        <v/>
      </c>
      <c r="T139" s="77" t="str">
        <f>IF(OR(ISBLANK('MH01'!W392),ISERROR('MH01'!W392)),"",'MH01'!W392)</f>
        <v/>
      </c>
      <c r="U139" s="77" t="str">
        <f>IF(OR(ISBLANK('MH01'!X392),ISERROR('MH01'!X392)),"",'MH01'!X392)</f>
        <v/>
      </c>
      <c r="V139" s="77" t="str">
        <f>IF(OR(ISBLANK('MH01'!Y392),ISERROR('MH01'!Y392)),"",'MH01'!Y392)</f>
        <v/>
      </c>
      <c r="W139" s="77" t="str">
        <f>IF(OR(ISBLANK('MH01'!Z392),ISERROR('MH01'!Z392)),"",'MH01'!Z392)</f>
        <v/>
      </c>
      <c r="X139" s="77" t="str">
        <f>IF(OR(ISBLANK('MH01'!AA392),ISERROR('MH01'!AA392)),"",'MH01'!AA392)</f>
        <v/>
      </c>
      <c r="Y139" s="77" t="str">
        <f>IF(OR(ISBLANK('MH01'!AB392),ISERROR('MH01'!AB392)),"",'MH01'!AB392)</f>
        <v/>
      </c>
      <c r="Z139" s="77" t="str">
        <f>IF(OR(ISBLANK('MH01'!AC392),ISERROR('MH01'!AC392)),"",'MH01'!AC392)</f>
        <v/>
      </c>
      <c r="AA139" s="77" t="str">
        <f>IF(OR(ISBLANK('MH01'!AD392),ISERROR('MH01'!AD392)),"",'MH01'!AD392)</f>
        <v/>
      </c>
      <c r="AB139" s="77" t="str">
        <f>IF(OR(ISBLANK('MH01'!AE392),ISERROR('MH01'!AE392)),"",'MH01'!AE392)</f>
        <v/>
      </c>
      <c r="AC139" s="77" t="str">
        <f>IF(OR(ISBLANK('MH01'!AF392),ISERROR('MH01'!AF392)),"",'MH01'!AF392)</f>
        <v/>
      </c>
      <c r="AD139" s="77" t="str">
        <f>IF(OR(ISBLANK('MH01'!AG392),ISERROR('MH01'!AG392)),"",'MH01'!AG392)</f>
        <v/>
      </c>
      <c r="AE139" s="77" t="str">
        <f>IF(OR(ISBLANK('MH01'!AH392),ISERROR('MH01'!AH392)),"",'MH01'!AH392)</f>
        <v/>
      </c>
    </row>
    <row r="140" spans="1:31" x14ac:dyDescent="0.2">
      <c r="A140" t="str">
        <f>IF(OR(ISBLANK('MH01'!A393),ISERROR('MH01'!A393)),"",'MH01'!A393)</f>
        <v/>
      </c>
      <c r="B140" s="86">
        <f>IF(OR(ISBLANK('MH01'!B143),ISERROR('MH01'!B143)),"",'MH01'!B143)</f>
        <v>133</v>
      </c>
      <c r="C140" s="191" t="str">
        <f>IF(OR(ISBLANK('MH01'!C393),ISERROR('MH01'!C393)),"",'MH01'!C393)</f>
        <v/>
      </c>
      <c r="D140" s="191" t="str">
        <f>IF(OR(ISBLANK('MH01'!D393),ISERROR('MH01'!D393)),"",'MH01'!D393)</f>
        <v/>
      </c>
      <c r="E140" s="77" t="str">
        <f>IF(OR(ISBLANK('MH01'!H393),ISERROR('MH01'!H393)),"",'MH01'!H393)</f>
        <v/>
      </c>
      <c r="F140" s="215" t="str">
        <f>IF(OR(ISBLANK('MH01'!I393),ISERROR('MH01'!I393)),"",'MH01'!I393)</f>
        <v/>
      </c>
      <c r="G140" s="77" t="str">
        <f>IF(OR(ISBLANK('MH01'!J393),ISERROR('MH01'!J393)),"",'MH01'!J393)</f>
        <v/>
      </c>
      <c r="H140" s="77" t="str">
        <f>IF(OR(ISBLANK('MH01'!K393),ISERROR('MH01'!K393)),"",'MH01'!K393)</f>
        <v/>
      </c>
      <c r="I140" s="77" t="str">
        <f>IF(OR(ISBLANK('MH01'!L393),ISERROR('MH01'!L393)),"",'MH01'!L393)</f>
        <v/>
      </c>
      <c r="J140" s="77" t="str">
        <f>IF(OR(ISBLANK('MH01'!M393),ISERROR('MH01'!M393)),"",'MH01'!M393)</f>
        <v/>
      </c>
      <c r="K140" s="77" t="str">
        <f>IF(OR(ISBLANK('MH01'!N393),ISERROR('MH01'!N393)),"",'MH01'!N393)</f>
        <v/>
      </c>
      <c r="L140" s="77" t="str">
        <f>IF(OR(ISBLANK('MH01'!O393),ISERROR('MH01'!O393)),"",'MH01'!O393)</f>
        <v/>
      </c>
      <c r="M140" s="77" t="str">
        <f>IF(OR(ISBLANK('MH01'!P393),ISERROR('MH01'!P393)),"",'MH01'!P393)</f>
        <v/>
      </c>
      <c r="N140" s="77" t="str">
        <f>IF(OR(ISBLANK('MH01'!Q393),ISERROR('MH01'!Q393)),"",'MH01'!Q393)</f>
        <v/>
      </c>
      <c r="O140" s="77" t="str">
        <f>IF(OR(ISBLANK('MH01'!R393),ISERROR('MH01'!R393)),"",'MH01'!R393)</f>
        <v/>
      </c>
      <c r="P140" s="77" t="str">
        <f>IF(OR(ISBLANK('MH01'!S393),ISERROR('MH01'!S393)),"",'MH01'!S393)</f>
        <v/>
      </c>
      <c r="T140" s="77" t="str">
        <f>IF(OR(ISBLANK('MH01'!W393),ISERROR('MH01'!W393)),"",'MH01'!W393)</f>
        <v/>
      </c>
      <c r="U140" s="77" t="str">
        <f>IF(OR(ISBLANK('MH01'!X393),ISERROR('MH01'!X393)),"",'MH01'!X393)</f>
        <v/>
      </c>
      <c r="V140" s="77" t="str">
        <f>IF(OR(ISBLANK('MH01'!Y393),ISERROR('MH01'!Y393)),"",'MH01'!Y393)</f>
        <v/>
      </c>
      <c r="W140" s="77" t="str">
        <f>IF(OR(ISBLANK('MH01'!Z393),ISERROR('MH01'!Z393)),"",'MH01'!Z393)</f>
        <v/>
      </c>
      <c r="X140" s="77" t="str">
        <f>IF(OR(ISBLANK('MH01'!AA393),ISERROR('MH01'!AA393)),"",'MH01'!AA393)</f>
        <v/>
      </c>
      <c r="Y140" s="77" t="str">
        <f>IF(OR(ISBLANK('MH01'!AB393),ISERROR('MH01'!AB393)),"",'MH01'!AB393)</f>
        <v/>
      </c>
      <c r="Z140" s="77" t="str">
        <f>IF(OR(ISBLANK('MH01'!AC393),ISERROR('MH01'!AC393)),"",'MH01'!AC393)</f>
        <v/>
      </c>
      <c r="AA140" s="77" t="str">
        <f>IF(OR(ISBLANK('MH01'!AD393),ISERROR('MH01'!AD393)),"",'MH01'!AD393)</f>
        <v/>
      </c>
      <c r="AB140" s="77" t="str">
        <f>IF(OR(ISBLANK('MH01'!AE393),ISERROR('MH01'!AE393)),"",'MH01'!AE393)</f>
        <v/>
      </c>
      <c r="AC140" s="77" t="str">
        <f>IF(OR(ISBLANK('MH01'!AF393),ISERROR('MH01'!AF393)),"",'MH01'!AF393)</f>
        <v/>
      </c>
      <c r="AD140" s="77" t="str">
        <f>IF(OR(ISBLANK('MH01'!AG393),ISERROR('MH01'!AG393)),"",'MH01'!AG393)</f>
        <v/>
      </c>
      <c r="AE140" s="77" t="str">
        <f>IF(OR(ISBLANK('MH01'!AH393),ISERROR('MH01'!AH393)),"",'MH01'!AH393)</f>
        <v/>
      </c>
    </row>
    <row r="141" spans="1:31" x14ac:dyDescent="0.2">
      <c r="A141" t="str">
        <f>IF(OR(ISBLANK('MH01'!A394),ISERROR('MH01'!A394)),"",'MH01'!A394)</f>
        <v/>
      </c>
      <c r="B141" s="86">
        <f>IF(OR(ISBLANK('MH01'!B144),ISERROR('MH01'!B144)),"",'MH01'!B144)</f>
        <v>134</v>
      </c>
      <c r="C141" s="191" t="str">
        <f>IF(OR(ISBLANK('MH01'!C394),ISERROR('MH01'!C394)),"",'MH01'!C394)</f>
        <v/>
      </c>
      <c r="D141" s="191" t="str">
        <f>IF(OR(ISBLANK('MH01'!D394),ISERROR('MH01'!D394)),"",'MH01'!D394)</f>
        <v/>
      </c>
      <c r="E141" s="77" t="str">
        <f>IF(OR(ISBLANK('MH01'!H394),ISERROR('MH01'!H394)),"",'MH01'!H394)</f>
        <v/>
      </c>
      <c r="F141" s="215" t="str">
        <f>IF(OR(ISBLANK('MH01'!I394),ISERROR('MH01'!I394)),"",'MH01'!I394)</f>
        <v/>
      </c>
      <c r="G141" s="77" t="str">
        <f>IF(OR(ISBLANK('MH01'!J394),ISERROR('MH01'!J394)),"",'MH01'!J394)</f>
        <v/>
      </c>
      <c r="H141" s="77" t="str">
        <f>IF(OR(ISBLANK('MH01'!K394),ISERROR('MH01'!K394)),"",'MH01'!K394)</f>
        <v/>
      </c>
      <c r="I141" s="77" t="str">
        <f>IF(OR(ISBLANK('MH01'!L394),ISERROR('MH01'!L394)),"",'MH01'!L394)</f>
        <v/>
      </c>
      <c r="J141" s="77" t="str">
        <f>IF(OR(ISBLANK('MH01'!M394),ISERROR('MH01'!M394)),"",'MH01'!M394)</f>
        <v/>
      </c>
      <c r="K141" s="77" t="str">
        <f>IF(OR(ISBLANK('MH01'!N394),ISERROR('MH01'!N394)),"",'MH01'!N394)</f>
        <v/>
      </c>
      <c r="L141" s="77" t="str">
        <f>IF(OR(ISBLANK('MH01'!O394),ISERROR('MH01'!O394)),"",'MH01'!O394)</f>
        <v/>
      </c>
      <c r="M141" s="77" t="str">
        <f>IF(OR(ISBLANK('MH01'!P394),ISERROR('MH01'!P394)),"",'MH01'!P394)</f>
        <v/>
      </c>
      <c r="N141" s="77" t="str">
        <f>IF(OR(ISBLANK('MH01'!Q394),ISERROR('MH01'!Q394)),"",'MH01'!Q394)</f>
        <v/>
      </c>
      <c r="O141" s="77" t="str">
        <f>IF(OR(ISBLANK('MH01'!R394),ISERROR('MH01'!R394)),"",'MH01'!R394)</f>
        <v/>
      </c>
      <c r="P141" s="77" t="str">
        <f>IF(OR(ISBLANK('MH01'!S394),ISERROR('MH01'!S394)),"",'MH01'!S394)</f>
        <v/>
      </c>
      <c r="T141" s="77" t="str">
        <f>IF(OR(ISBLANK('MH01'!W394),ISERROR('MH01'!W394)),"",'MH01'!W394)</f>
        <v/>
      </c>
      <c r="U141" s="77" t="str">
        <f>IF(OR(ISBLANK('MH01'!X394),ISERROR('MH01'!X394)),"",'MH01'!X394)</f>
        <v/>
      </c>
      <c r="V141" s="77" t="str">
        <f>IF(OR(ISBLANK('MH01'!Y394),ISERROR('MH01'!Y394)),"",'MH01'!Y394)</f>
        <v/>
      </c>
      <c r="W141" s="77" t="str">
        <f>IF(OR(ISBLANK('MH01'!Z394),ISERROR('MH01'!Z394)),"",'MH01'!Z394)</f>
        <v/>
      </c>
      <c r="X141" s="77" t="str">
        <f>IF(OR(ISBLANK('MH01'!AA394),ISERROR('MH01'!AA394)),"",'MH01'!AA394)</f>
        <v/>
      </c>
      <c r="Y141" s="77" t="str">
        <f>IF(OR(ISBLANK('MH01'!AB394),ISERROR('MH01'!AB394)),"",'MH01'!AB394)</f>
        <v/>
      </c>
      <c r="Z141" s="77" t="str">
        <f>IF(OR(ISBLANK('MH01'!AC394),ISERROR('MH01'!AC394)),"",'MH01'!AC394)</f>
        <v/>
      </c>
      <c r="AA141" s="77" t="str">
        <f>IF(OR(ISBLANK('MH01'!AD394),ISERROR('MH01'!AD394)),"",'MH01'!AD394)</f>
        <v/>
      </c>
      <c r="AB141" s="77" t="str">
        <f>IF(OR(ISBLANK('MH01'!AE394),ISERROR('MH01'!AE394)),"",'MH01'!AE394)</f>
        <v/>
      </c>
      <c r="AC141" s="77" t="str">
        <f>IF(OR(ISBLANK('MH01'!AF394),ISERROR('MH01'!AF394)),"",'MH01'!AF394)</f>
        <v/>
      </c>
      <c r="AD141" s="77" t="str">
        <f>IF(OR(ISBLANK('MH01'!AG394),ISERROR('MH01'!AG394)),"",'MH01'!AG394)</f>
        <v/>
      </c>
      <c r="AE141" s="77" t="str">
        <f>IF(OR(ISBLANK('MH01'!AH394),ISERROR('MH01'!AH394)),"",'MH01'!AH394)</f>
        <v/>
      </c>
    </row>
    <row r="142" spans="1:31" x14ac:dyDescent="0.2">
      <c r="A142" t="str">
        <f>IF(OR(ISBLANK('MH01'!A395),ISERROR('MH01'!A395)),"",'MH01'!A395)</f>
        <v/>
      </c>
      <c r="B142" s="86">
        <f>IF(OR(ISBLANK('MH01'!B145),ISERROR('MH01'!B145)),"",'MH01'!B145)</f>
        <v>135</v>
      </c>
      <c r="C142" s="191" t="str">
        <f>IF(OR(ISBLANK('MH01'!C395),ISERROR('MH01'!C395)),"",'MH01'!C395)</f>
        <v/>
      </c>
      <c r="D142" s="191" t="str">
        <f>IF(OR(ISBLANK('MH01'!D395),ISERROR('MH01'!D395)),"",'MH01'!D395)</f>
        <v/>
      </c>
      <c r="E142" s="77" t="str">
        <f>IF(OR(ISBLANK('MH01'!H395),ISERROR('MH01'!H395)),"",'MH01'!H395)</f>
        <v/>
      </c>
      <c r="F142" s="215" t="str">
        <f>IF(OR(ISBLANK('MH01'!I395),ISERROR('MH01'!I395)),"",'MH01'!I395)</f>
        <v/>
      </c>
      <c r="G142" s="77" t="str">
        <f>IF(OR(ISBLANK('MH01'!J395),ISERROR('MH01'!J395)),"",'MH01'!J395)</f>
        <v/>
      </c>
      <c r="H142" s="77" t="str">
        <f>IF(OR(ISBLANK('MH01'!K395),ISERROR('MH01'!K395)),"",'MH01'!K395)</f>
        <v/>
      </c>
      <c r="I142" s="77" t="str">
        <f>IF(OR(ISBLANK('MH01'!L395),ISERROR('MH01'!L395)),"",'MH01'!L395)</f>
        <v/>
      </c>
      <c r="J142" s="77" t="str">
        <f>IF(OR(ISBLANK('MH01'!M395),ISERROR('MH01'!M395)),"",'MH01'!M395)</f>
        <v/>
      </c>
      <c r="K142" s="77" t="str">
        <f>IF(OR(ISBLANK('MH01'!N395),ISERROR('MH01'!N395)),"",'MH01'!N395)</f>
        <v/>
      </c>
      <c r="L142" s="77" t="str">
        <f>IF(OR(ISBLANK('MH01'!O395),ISERROR('MH01'!O395)),"",'MH01'!O395)</f>
        <v/>
      </c>
      <c r="M142" s="77" t="str">
        <f>IF(OR(ISBLANK('MH01'!P395),ISERROR('MH01'!P395)),"",'MH01'!P395)</f>
        <v/>
      </c>
      <c r="N142" s="77" t="str">
        <f>IF(OR(ISBLANK('MH01'!Q395),ISERROR('MH01'!Q395)),"",'MH01'!Q395)</f>
        <v/>
      </c>
      <c r="O142" s="77" t="str">
        <f>IF(OR(ISBLANK('MH01'!R395),ISERROR('MH01'!R395)),"",'MH01'!R395)</f>
        <v/>
      </c>
      <c r="P142" s="77" t="str">
        <f>IF(OR(ISBLANK('MH01'!S395),ISERROR('MH01'!S395)),"",'MH01'!S395)</f>
        <v/>
      </c>
      <c r="T142" s="77" t="str">
        <f>IF(OR(ISBLANK('MH01'!W395),ISERROR('MH01'!W395)),"",'MH01'!W395)</f>
        <v/>
      </c>
      <c r="U142" s="77" t="str">
        <f>IF(OR(ISBLANK('MH01'!X395),ISERROR('MH01'!X395)),"",'MH01'!X395)</f>
        <v/>
      </c>
      <c r="V142" s="77" t="str">
        <f>IF(OR(ISBLANK('MH01'!Y395),ISERROR('MH01'!Y395)),"",'MH01'!Y395)</f>
        <v/>
      </c>
      <c r="W142" s="77" t="str">
        <f>IF(OR(ISBLANK('MH01'!Z395),ISERROR('MH01'!Z395)),"",'MH01'!Z395)</f>
        <v/>
      </c>
      <c r="X142" s="77" t="str">
        <f>IF(OR(ISBLANK('MH01'!AA395),ISERROR('MH01'!AA395)),"",'MH01'!AA395)</f>
        <v/>
      </c>
      <c r="Y142" s="77" t="str">
        <f>IF(OR(ISBLANK('MH01'!AB395),ISERROR('MH01'!AB395)),"",'MH01'!AB395)</f>
        <v/>
      </c>
      <c r="Z142" s="77" t="str">
        <f>IF(OR(ISBLANK('MH01'!AC395),ISERROR('MH01'!AC395)),"",'MH01'!AC395)</f>
        <v/>
      </c>
      <c r="AA142" s="77" t="str">
        <f>IF(OR(ISBLANK('MH01'!AD395),ISERROR('MH01'!AD395)),"",'MH01'!AD395)</f>
        <v/>
      </c>
      <c r="AB142" s="77" t="str">
        <f>IF(OR(ISBLANK('MH01'!AE395),ISERROR('MH01'!AE395)),"",'MH01'!AE395)</f>
        <v/>
      </c>
      <c r="AC142" s="77" t="str">
        <f>IF(OR(ISBLANK('MH01'!AF395),ISERROR('MH01'!AF395)),"",'MH01'!AF395)</f>
        <v/>
      </c>
      <c r="AD142" s="77" t="str">
        <f>IF(OR(ISBLANK('MH01'!AG395),ISERROR('MH01'!AG395)),"",'MH01'!AG395)</f>
        <v/>
      </c>
      <c r="AE142" s="77" t="str">
        <f>IF(OR(ISBLANK('MH01'!AH395),ISERROR('MH01'!AH395)),"",'MH01'!AH395)</f>
        <v/>
      </c>
    </row>
    <row r="143" spans="1:31" x14ac:dyDescent="0.2">
      <c r="A143" t="str">
        <f>IF(OR(ISBLANK('MH01'!A396),ISERROR('MH01'!A396)),"",'MH01'!A396)</f>
        <v/>
      </c>
      <c r="B143" s="86">
        <f>IF(OR(ISBLANK('MH01'!B146),ISERROR('MH01'!B146)),"",'MH01'!B146)</f>
        <v>136</v>
      </c>
      <c r="C143" s="191" t="str">
        <f>IF(OR(ISBLANK('MH01'!C396),ISERROR('MH01'!C396)),"",'MH01'!C396)</f>
        <v/>
      </c>
      <c r="D143" s="191" t="str">
        <f>IF(OR(ISBLANK('MH01'!D396),ISERROR('MH01'!D396)),"",'MH01'!D396)</f>
        <v/>
      </c>
      <c r="E143" s="77" t="str">
        <f>IF(OR(ISBLANK('MH01'!H396),ISERROR('MH01'!H396)),"",'MH01'!H396)</f>
        <v/>
      </c>
      <c r="F143" s="215" t="str">
        <f>IF(OR(ISBLANK('MH01'!I396),ISERROR('MH01'!I396)),"",'MH01'!I396)</f>
        <v/>
      </c>
      <c r="G143" s="77" t="str">
        <f>IF(OR(ISBLANK('MH01'!J396),ISERROR('MH01'!J396)),"",'MH01'!J396)</f>
        <v/>
      </c>
      <c r="H143" s="77" t="str">
        <f>IF(OR(ISBLANK('MH01'!K396),ISERROR('MH01'!K396)),"",'MH01'!K396)</f>
        <v/>
      </c>
      <c r="I143" s="77" t="str">
        <f>IF(OR(ISBLANK('MH01'!L396),ISERROR('MH01'!L396)),"",'MH01'!L396)</f>
        <v/>
      </c>
      <c r="J143" s="77" t="str">
        <f>IF(OR(ISBLANK('MH01'!M396),ISERROR('MH01'!M396)),"",'MH01'!M396)</f>
        <v/>
      </c>
      <c r="K143" s="77" t="str">
        <f>IF(OR(ISBLANK('MH01'!N396),ISERROR('MH01'!N396)),"",'MH01'!N396)</f>
        <v/>
      </c>
      <c r="L143" s="77" t="str">
        <f>IF(OR(ISBLANK('MH01'!O396),ISERROR('MH01'!O396)),"",'MH01'!O396)</f>
        <v/>
      </c>
      <c r="M143" s="77" t="str">
        <f>IF(OR(ISBLANK('MH01'!P396),ISERROR('MH01'!P396)),"",'MH01'!P396)</f>
        <v/>
      </c>
      <c r="N143" s="77" t="str">
        <f>IF(OR(ISBLANK('MH01'!Q396),ISERROR('MH01'!Q396)),"",'MH01'!Q396)</f>
        <v/>
      </c>
      <c r="O143" s="77" t="str">
        <f>IF(OR(ISBLANK('MH01'!R396),ISERROR('MH01'!R396)),"",'MH01'!R396)</f>
        <v/>
      </c>
      <c r="P143" s="77" t="str">
        <f>IF(OR(ISBLANK('MH01'!S396),ISERROR('MH01'!S396)),"",'MH01'!S396)</f>
        <v/>
      </c>
      <c r="T143" s="77" t="str">
        <f>IF(OR(ISBLANK('MH01'!W396),ISERROR('MH01'!W396)),"",'MH01'!W396)</f>
        <v/>
      </c>
      <c r="U143" s="77" t="str">
        <f>IF(OR(ISBLANK('MH01'!X396),ISERROR('MH01'!X396)),"",'MH01'!X396)</f>
        <v/>
      </c>
      <c r="V143" s="77" t="str">
        <f>IF(OR(ISBLANK('MH01'!Y396),ISERROR('MH01'!Y396)),"",'MH01'!Y396)</f>
        <v/>
      </c>
      <c r="W143" s="77" t="str">
        <f>IF(OR(ISBLANK('MH01'!Z396),ISERROR('MH01'!Z396)),"",'MH01'!Z396)</f>
        <v/>
      </c>
      <c r="X143" s="77" t="str">
        <f>IF(OR(ISBLANK('MH01'!AA396),ISERROR('MH01'!AA396)),"",'MH01'!AA396)</f>
        <v/>
      </c>
      <c r="Y143" s="77" t="str">
        <f>IF(OR(ISBLANK('MH01'!AB396),ISERROR('MH01'!AB396)),"",'MH01'!AB396)</f>
        <v/>
      </c>
      <c r="Z143" s="77" t="str">
        <f>IF(OR(ISBLANK('MH01'!AC396),ISERROR('MH01'!AC396)),"",'MH01'!AC396)</f>
        <v/>
      </c>
      <c r="AA143" s="77" t="str">
        <f>IF(OR(ISBLANK('MH01'!AD396),ISERROR('MH01'!AD396)),"",'MH01'!AD396)</f>
        <v/>
      </c>
      <c r="AB143" s="77" t="str">
        <f>IF(OR(ISBLANK('MH01'!AE396),ISERROR('MH01'!AE396)),"",'MH01'!AE396)</f>
        <v/>
      </c>
      <c r="AC143" s="77" t="str">
        <f>IF(OR(ISBLANK('MH01'!AF396),ISERROR('MH01'!AF396)),"",'MH01'!AF396)</f>
        <v/>
      </c>
      <c r="AD143" s="77" t="str">
        <f>IF(OR(ISBLANK('MH01'!AG396),ISERROR('MH01'!AG396)),"",'MH01'!AG396)</f>
        <v/>
      </c>
      <c r="AE143" s="77" t="str">
        <f>IF(OR(ISBLANK('MH01'!AH396),ISERROR('MH01'!AH396)),"",'MH01'!AH396)</f>
        <v/>
      </c>
    </row>
    <row r="144" spans="1:31" x14ac:dyDescent="0.2">
      <c r="A144" t="str">
        <f>IF(OR(ISBLANK('MH01'!A397),ISERROR('MH01'!A397)),"",'MH01'!A397)</f>
        <v/>
      </c>
      <c r="B144" s="86">
        <f>IF(OR(ISBLANK('MH01'!B147),ISERROR('MH01'!B147)),"",'MH01'!B147)</f>
        <v>137</v>
      </c>
      <c r="C144" s="191" t="str">
        <f>IF(OR(ISBLANK('MH01'!C397),ISERROR('MH01'!C397)),"",'MH01'!C397)</f>
        <v/>
      </c>
      <c r="D144" s="191" t="str">
        <f>IF(OR(ISBLANK('MH01'!D397),ISERROR('MH01'!D397)),"",'MH01'!D397)</f>
        <v/>
      </c>
      <c r="E144" s="77" t="str">
        <f>IF(OR(ISBLANK('MH01'!H397),ISERROR('MH01'!H397)),"",'MH01'!H397)</f>
        <v/>
      </c>
      <c r="F144" s="215" t="str">
        <f>IF(OR(ISBLANK('MH01'!I397),ISERROR('MH01'!I397)),"",'MH01'!I397)</f>
        <v/>
      </c>
      <c r="G144" s="77" t="str">
        <f>IF(OR(ISBLANK('MH01'!J397),ISERROR('MH01'!J397)),"",'MH01'!J397)</f>
        <v/>
      </c>
      <c r="H144" s="77" t="str">
        <f>IF(OR(ISBLANK('MH01'!K397),ISERROR('MH01'!K397)),"",'MH01'!K397)</f>
        <v/>
      </c>
      <c r="I144" s="77" t="str">
        <f>IF(OR(ISBLANK('MH01'!L397),ISERROR('MH01'!L397)),"",'MH01'!L397)</f>
        <v/>
      </c>
      <c r="J144" s="77" t="str">
        <f>IF(OR(ISBLANK('MH01'!M397),ISERROR('MH01'!M397)),"",'MH01'!M397)</f>
        <v/>
      </c>
      <c r="K144" s="77" t="str">
        <f>IF(OR(ISBLANK('MH01'!N397),ISERROR('MH01'!N397)),"",'MH01'!N397)</f>
        <v/>
      </c>
      <c r="L144" s="77" t="str">
        <f>IF(OR(ISBLANK('MH01'!O397),ISERROR('MH01'!O397)),"",'MH01'!O397)</f>
        <v/>
      </c>
      <c r="M144" s="77" t="str">
        <f>IF(OR(ISBLANK('MH01'!P397),ISERROR('MH01'!P397)),"",'MH01'!P397)</f>
        <v/>
      </c>
      <c r="N144" s="77" t="str">
        <f>IF(OR(ISBLANK('MH01'!Q397),ISERROR('MH01'!Q397)),"",'MH01'!Q397)</f>
        <v/>
      </c>
      <c r="O144" s="77" t="str">
        <f>IF(OR(ISBLANK('MH01'!R397),ISERROR('MH01'!R397)),"",'MH01'!R397)</f>
        <v/>
      </c>
      <c r="P144" s="77" t="str">
        <f>IF(OR(ISBLANK('MH01'!S397),ISERROR('MH01'!S397)),"",'MH01'!S397)</f>
        <v/>
      </c>
      <c r="T144" s="77" t="str">
        <f>IF(OR(ISBLANK('MH01'!W397),ISERROR('MH01'!W397)),"",'MH01'!W397)</f>
        <v/>
      </c>
      <c r="U144" s="77" t="str">
        <f>IF(OR(ISBLANK('MH01'!X397),ISERROR('MH01'!X397)),"",'MH01'!X397)</f>
        <v/>
      </c>
      <c r="V144" s="77" t="str">
        <f>IF(OR(ISBLANK('MH01'!Y397),ISERROR('MH01'!Y397)),"",'MH01'!Y397)</f>
        <v/>
      </c>
      <c r="W144" s="77" t="str">
        <f>IF(OR(ISBLANK('MH01'!Z397),ISERROR('MH01'!Z397)),"",'MH01'!Z397)</f>
        <v/>
      </c>
      <c r="X144" s="77" t="str">
        <f>IF(OR(ISBLANK('MH01'!AA397),ISERROR('MH01'!AA397)),"",'MH01'!AA397)</f>
        <v/>
      </c>
      <c r="Y144" s="77" t="str">
        <f>IF(OR(ISBLANK('MH01'!AB397),ISERROR('MH01'!AB397)),"",'MH01'!AB397)</f>
        <v/>
      </c>
      <c r="Z144" s="77" t="str">
        <f>IF(OR(ISBLANK('MH01'!AC397),ISERROR('MH01'!AC397)),"",'MH01'!AC397)</f>
        <v/>
      </c>
      <c r="AA144" s="77" t="str">
        <f>IF(OR(ISBLANK('MH01'!AD397),ISERROR('MH01'!AD397)),"",'MH01'!AD397)</f>
        <v/>
      </c>
      <c r="AB144" s="77" t="str">
        <f>IF(OR(ISBLANK('MH01'!AE397),ISERROR('MH01'!AE397)),"",'MH01'!AE397)</f>
        <v/>
      </c>
      <c r="AC144" s="77" t="str">
        <f>IF(OR(ISBLANK('MH01'!AF397),ISERROR('MH01'!AF397)),"",'MH01'!AF397)</f>
        <v/>
      </c>
      <c r="AD144" s="77" t="str">
        <f>IF(OR(ISBLANK('MH01'!AG397),ISERROR('MH01'!AG397)),"",'MH01'!AG397)</f>
        <v/>
      </c>
      <c r="AE144" s="77" t="str">
        <f>IF(OR(ISBLANK('MH01'!AH397),ISERROR('MH01'!AH397)),"",'MH01'!AH397)</f>
        <v/>
      </c>
    </row>
    <row r="145" spans="1:31" x14ac:dyDescent="0.2">
      <c r="A145" t="str">
        <f>IF(OR(ISBLANK('MH01'!A398),ISERROR('MH01'!A398)),"",'MH01'!A398)</f>
        <v/>
      </c>
      <c r="B145" s="86">
        <f>IF(OR(ISBLANK('MH01'!B148),ISERROR('MH01'!B148)),"",'MH01'!B148)</f>
        <v>138</v>
      </c>
      <c r="C145" s="191" t="str">
        <f>IF(OR(ISBLANK('MH01'!C398),ISERROR('MH01'!C398)),"",'MH01'!C398)</f>
        <v/>
      </c>
      <c r="D145" s="191" t="str">
        <f>IF(OR(ISBLANK('MH01'!D398),ISERROR('MH01'!D398)),"",'MH01'!D398)</f>
        <v/>
      </c>
      <c r="E145" s="77" t="str">
        <f>IF(OR(ISBLANK('MH01'!H398),ISERROR('MH01'!H398)),"",'MH01'!H398)</f>
        <v/>
      </c>
      <c r="F145" s="215" t="str">
        <f>IF(OR(ISBLANK('MH01'!I398),ISERROR('MH01'!I398)),"",'MH01'!I398)</f>
        <v/>
      </c>
      <c r="G145" s="77" t="str">
        <f>IF(OR(ISBLANK('MH01'!J398),ISERROR('MH01'!J398)),"",'MH01'!J398)</f>
        <v/>
      </c>
      <c r="H145" s="77" t="str">
        <f>IF(OR(ISBLANK('MH01'!K398),ISERROR('MH01'!K398)),"",'MH01'!K398)</f>
        <v/>
      </c>
      <c r="I145" s="77" t="str">
        <f>IF(OR(ISBLANK('MH01'!L398),ISERROR('MH01'!L398)),"",'MH01'!L398)</f>
        <v/>
      </c>
      <c r="J145" s="77" t="str">
        <f>IF(OR(ISBLANK('MH01'!M398),ISERROR('MH01'!M398)),"",'MH01'!M398)</f>
        <v/>
      </c>
      <c r="K145" s="77" t="str">
        <f>IF(OR(ISBLANK('MH01'!N398),ISERROR('MH01'!N398)),"",'MH01'!N398)</f>
        <v/>
      </c>
      <c r="L145" s="77" t="str">
        <f>IF(OR(ISBLANK('MH01'!O398),ISERROR('MH01'!O398)),"",'MH01'!O398)</f>
        <v/>
      </c>
      <c r="M145" s="77" t="str">
        <f>IF(OR(ISBLANK('MH01'!P398),ISERROR('MH01'!P398)),"",'MH01'!P398)</f>
        <v/>
      </c>
      <c r="N145" s="77" t="str">
        <f>IF(OR(ISBLANK('MH01'!Q398),ISERROR('MH01'!Q398)),"",'MH01'!Q398)</f>
        <v/>
      </c>
      <c r="O145" s="77" t="str">
        <f>IF(OR(ISBLANK('MH01'!R398),ISERROR('MH01'!R398)),"",'MH01'!R398)</f>
        <v/>
      </c>
      <c r="P145" s="77" t="str">
        <f>IF(OR(ISBLANK('MH01'!S398),ISERROR('MH01'!S398)),"",'MH01'!S398)</f>
        <v/>
      </c>
      <c r="T145" s="77" t="str">
        <f>IF(OR(ISBLANK('MH01'!W398),ISERROR('MH01'!W398)),"",'MH01'!W398)</f>
        <v/>
      </c>
      <c r="U145" s="77" t="str">
        <f>IF(OR(ISBLANK('MH01'!X398),ISERROR('MH01'!X398)),"",'MH01'!X398)</f>
        <v/>
      </c>
      <c r="V145" s="77" t="str">
        <f>IF(OR(ISBLANK('MH01'!Y398),ISERROR('MH01'!Y398)),"",'MH01'!Y398)</f>
        <v/>
      </c>
      <c r="W145" s="77" t="str">
        <f>IF(OR(ISBLANK('MH01'!Z398),ISERROR('MH01'!Z398)),"",'MH01'!Z398)</f>
        <v/>
      </c>
      <c r="X145" s="77" t="str">
        <f>IF(OR(ISBLANK('MH01'!AA398),ISERROR('MH01'!AA398)),"",'MH01'!AA398)</f>
        <v/>
      </c>
      <c r="Y145" s="77" t="str">
        <f>IF(OR(ISBLANK('MH01'!AB398),ISERROR('MH01'!AB398)),"",'MH01'!AB398)</f>
        <v/>
      </c>
      <c r="Z145" s="77" t="str">
        <f>IF(OR(ISBLANK('MH01'!AC398),ISERROR('MH01'!AC398)),"",'MH01'!AC398)</f>
        <v/>
      </c>
      <c r="AA145" s="77" t="str">
        <f>IF(OR(ISBLANK('MH01'!AD398),ISERROR('MH01'!AD398)),"",'MH01'!AD398)</f>
        <v/>
      </c>
      <c r="AB145" s="77" t="str">
        <f>IF(OR(ISBLANK('MH01'!AE398),ISERROR('MH01'!AE398)),"",'MH01'!AE398)</f>
        <v/>
      </c>
      <c r="AC145" s="77" t="str">
        <f>IF(OR(ISBLANK('MH01'!AF398),ISERROR('MH01'!AF398)),"",'MH01'!AF398)</f>
        <v/>
      </c>
      <c r="AD145" s="77" t="str">
        <f>IF(OR(ISBLANK('MH01'!AG398),ISERROR('MH01'!AG398)),"",'MH01'!AG398)</f>
        <v/>
      </c>
      <c r="AE145" s="77" t="str">
        <f>IF(OR(ISBLANK('MH01'!AH398),ISERROR('MH01'!AH398)),"",'MH01'!AH398)</f>
        <v/>
      </c>
    </row>
    <row r="146" spans="1:31" x14ac:dyDescent="0.2">
      <c r="A146" t="str">
        <f>IF(OR(ISBLANK('MH01'!A399),ISERROR('MH01'!A399)),"",'MH01'!A399)</f>
        <v/>
      </c>
      <c r="B146" s="86">
        <f>IF(OR(ISBLANK('MH01'!B149),ISERROR('MH01'!B149)),"",'MH01'!B149)</f>
        <v>139</v>
      </c>
      <c r="C146" s="191" t="str">
        <f>IF(OR(ISBLANK('MH01'!C399),ISERROR('MH01'!C399)),"",'MH01'!C399)</f>
        <v/>
      </c>
      <c r="D146" s="191" t="str">
        <f>IF(OR(ISBLANK('MH01'!D399),ISERROR('MH01'!D399)),"",'MH01'!D399)</f>
        <v/>
      </c>
      <c r="E146" s="77" t="str">
        <f>IF(OR(ISBLANK('MH01'!H399),ISERROR('MH01'!H399)),"",'MH01'!H399)</f>
        <v/>
      </c>
      <c r="F146" s="215" t="str">
        <f>IF(OR(ISBLANK('MH01'!I399),ISERROR('MH01'!I399)),"",'MH01'!I399)</f>
        <v/>
      </c>
      <c r="G146" s="77" t="str">
        <f>IF(OR(ISBLANK('MH01'!J399),ISERROR('MH01'!J399)),"",'MH01'!J399)</f>
        <v/>
      </c>
      <c r="H146" s="77" t="str">
        <f>IF(OR(ISBLANK('MH01'!K399),ISERROR('MH01'!K399)),"",'MH01'!K399)</f>
        <v/>
      </c>
      <c r="I146" s="77" t="str">
        <f>IF(OR(ISBLANK('MH01'!L399),ISERROR('MH01'!L399)),"",'MH01'!L399)</f>
        <v/>
      </c>
      <c r="J146" s="77" t="str">
        <f>IF(OR(ISBLANK('MH01'!M399),ISERROR('MH01'!M399)),"",'MH01'!M399)</f>
        <v/>
      </c>
      <c r="K146" s="77" t="str">
        <f>IF(OR(ISBLANK('MH01'!N399),ISERROR('MH01'!N399)),"",'MH01'!N399)</f>
        <v/>
      </c>
      <c r="L146" s="77" t="str">
        <f>IF(OR(ISBLANK('MH01'!O399),ISERROR('MH01'!O399)),"",'MH01'!O399)</f>
        <v/>
      </c>
      <c r="M146" s="77" t="str">
        <f>IF(OR(ISBLANK('MH01'!P399),ISERROR('MH01'!P399)),"",'MH01'!P399)</f>
        <v/>
      </c>
      <c r="N146" s="77" t="str">
        <f>IF(OR(ISBLANK('MH01'!Q399),ISERROR('MH01'!Q399)),"",'MH01'!Q399)</f>
        <v/>
      </c>
      <c r="O146" s="77" t="str">
        <f>IF(OR(ISBLANK('MH01'!R399),ISERROR('MH01'!R399)),"",'MH01'!R399)</f>
        <v/>
      </c>
      <c r="P146" s="77" t="str">
        <f>IF(OR(ISBLANK('MH01'!S399),ISERROR('MH01'!S399)),"",'MH01'!S399)</f>
        <v/>
      </c>
      <c r="T146" s="77" t="str">
        <f>IF(OR(ISBLANK('MH01'!W399),ISERROR('MH01'!W399)),"",'MH01'!W399)</f>
        <v/>
      </c>
      <c r="U146" s="77" t="str">
        <f>IF(OR(ISBLANK('MH01'!X399),ISERROR('MH01'!X399)),"",'MH01'!X399)</f>
        <v/>
      </c>
      <c r="V146" s="77" t="str">
        <f>IF(OR(ISBLANK('MH01'!Y399),ISERROR('MH01'!Y399)),"",'MH01'!Y399)</f>
        <v/>
      </c>
      <c r="W146" s="77" t="str">
        <f>IF(OR(ISBLANK('MH01'!Z399),ISERROR('MH01'!Z399)),"",'MH01'!Z399)</f>
        <v/>
      </c>
      <c r="X146" s="77" t="str">
        <f>IF(OR(ISBLANK('MH01'!AA399),ISERROR('MH01'!AA399)),"",'MH01'!AA399)</f>
        <v/>
      </c>
      <c r="Y146" s="77" t="str">
        <f>IF(OR(ISBLANK('MH01'!AB399),ISERROR('MH01'!AB399)),"",'MH01'!AB399)</f>
        <v/>
      </c>
      <c r="Z146" s="77" t="str">
        <f>IF(OR(ISBLANK('MH01'!AC399),ISERROR('MH01'!AC399)),"",'MH01'!AC399)</f>
        <v/>
      </c>
      <c r="AA146" s="77" t="str">
        <f>IF(OR(ISBLANK('MH01'!AD399),ISERROR('MH01'!AD399)),"",'MH01'!AD399)</f>
        <v/>
      </c>
      <c r="AB146" s="77" t="str">
        <f>IF(OR(ISBLANK('MH01'!AE399),ISERROR('MH01'!AE399)),"",'MH01'!AE399)</f>
        <v/>
      </c>
      <c r="AC146" s="77" t="str">
        <f>IF(OR(ISBLANK('MH01'!AF399),ISERROR('MH01'!AF399)),"",'MH01'!AF399)</f>
        <v/>
      </c>
      <c r="AD146" s="77" t="str">
        <f>IF(OR(ISBLANK('MH01'!AG399),ISERROR('MH01'!AG399)),"",'MH01'!AG399)</f>
        <v/>
      </c>
      <c r="AE146" s="77" t="str">
        <f>IF(OR(ISBLANK('MH01'!AH399),ISERROR('MH01'!AH399)),"",'MH01'!AH399)</f>
        <v/>
      </c>
    </row>
    <row r="147" spans="1:31" x14ac:dyDescent="0.2">
      <c r="A147" t="str">
        <f>IF(OR(ISBLANK('MH01'!A400),ISERROR('MH01'!A400)),"",'MH01'!A400)</f>
        <v/>
      </c>
      <c r="B147" s="86">
        <f>IF(OR(ISBLANK('MH01'!B150),ISERROR('MH01'!B150)),"",'MH01'!B150)</f>
        <v>140</v>
      </c>
      <c r="C147" s="191" t="str">
        <f>IF(OR(ISBLANK('MH01'!C400),ISERROR('MH01'!C400)),"",'MH01'!C400)</f>
        <v/>
      </c>
      <c r="D147" s="191" t="str">
        <f>IF(OR(ISBLANK('MH01'!D400),ISERROR('MH01'!D400)),"",'MH01'!D400)</f>
        <v/>
      </c>
      <c r="E147" s="77" t="str">
        <f>IF(OR(ISBLANK('MH01'!H400),ISERROR('MH01'!H400)),"",'MH01'!H400)</f>
        <v/>
      </c>
      <c r="F147" s="215" t="str">
        <f>IF(OR(ISBLANK('MH01'!I400),ISERROR('MH01'!I400)),"",'MH01'!I400)</f>
        <v/>
      </c>
      <c r="G147" s="77" t="str">
        <f>IF(OR(ISBLANK('MH01'!J400),ISERROR('MH01'!J400)),"",'MH01'!J400)</f>
        <v/>
      </c>
      <c r="H147" s="77" t="str">
        <f>IF(OR(ISBLANK('MH01'!K400),ISERROR('MH01'!K400)),"",'MH01'!K400)</f>
        <v/>
      </c>
      <c r="I147" s="77" t="str">
        <f>IF(OR(ISBLANK('MH01'!L400),ISERROR('MH01'!L400)),"",'MH01'!L400)</f>
        <v/>
      </c>
      <c r="J147" s="77" t="str">
        <f>IF(OR(ISBLANK('MH01'!M400),ISERROR('MH01'!M400)),"",'MH01'!M400)</f>
        <v/>
      </c>
      <c r="K147" s="77" t="str">
        <f>IF(OR(ISBLANK('MH01'!N400),ISERROR('MH01'!N400)),"",'MH01'!N400)</f>
        <v/>
      </c>
      <c r="L147" s="77" t="str">
        <f>IF(OR(ISBLANK('MH01'!O400),ISERROR('MH01'!O400)),"",'MH01'!O400)</f>
        <v/>
      </c>
      <c r="M147" s="77" t="str">
        <f>IF(OR(ISBLANK('MH01'!P400),ISERROR('MH01'!P400)),"",'MH01'!P400)</f>
        <v/>
      </c>
      <c r="N147" s="77" t="str">
        <f>IF(OR(ISBLANK('MH01'!Q400),ISERROR('MH01'!Q400)),"",'MH01'!Q400)</f>
        <v/>
      </c>
      <c r="O147" s="77" t="str">
        <f>IF(OR(ISBLANK('MH01'!R400),ISERROR('MH01'!R400)),"",'MH01'!R400)</f>
        <v/>
      </c>
      <c r="P147" s="77" t="str">
        <f>IF(OR(ISBLANK('MH01'!S400),ISERROR('MH01'!S400)),"",'MH01'!S400)</f>
        <v/>
      </c>
      <c r="T147" s="77" t="str">
        <f>IF(OR(ISBLANK('MH01'!W400),ISERROR('MH01'!W400)),"",'MH01'!W400)</f>
        <v/>
      </c>
      <c r="U147" s="77" t="str">
        <f>IF(OR(ISBLANK('MH01'!X400),ISERROR('MH01'!X400)),"",'MH01'!X400)</f>
        <v/>
      </c>
      <c r="V147" s="77" t="str">
        <f>IF(OR(ISBLANK('MH01'!Y400),ISERROR('MH01'!Y400)),"",'MH01'!Y400)</f>
        <v/>
      </c>
      <c r="W147" s="77" t="str">
        <f>IF(OR(ISBLANK('MH01'!Z400),ISERROR('MH01'!Z400)),"",'MH01'!Z400)</f>
        <v/>
      </c>
      <c r="X147" s="77" t="str">
        <f>IF(OR(ISBLANK('MH01'!AA400),ISERROR('MH01'!AA400)),"",'MH01'!AA400)</f>
        <v/>
      </c>
      <c r="Y147" s="77" t="str">
        <f>IF(OR(ISBLANK('MH01'!AB400),ISERROR('MH01'!AB400)),"",'MH01'!AB400)</f>
        <v/>
      </c>
      <c r="Z147" s="77" t="str">
        <f>IF(OR(ISBLANK('MH01'!AC400),ISERROR('MH01'!AC400)),"",'MH01'!AC400)</f>
        <v/>
      </c>
      <c r="AA147" s="77" t="str">
        <f>IF(OR(ISBLANK('MH01'!AD400),ISERROR('MH01'!AD400)),"",'MH01'!AD400)</f>
        <v/>
      </c>
      <c r="AB147" s="77" t="str">
        <f>IF(OR(ISBLANK('MH01'!AE400),ISERROR('MH01'!AE400)),"",'MH01'!AE400)</f>
        <v/>
      </c>
      <c r="AC147" s="77" t="str">
        <f>IF(OR(ISBLANK('MH01'!AF400),ISERROR('MH01'!AF400)),"",'MH01'!AF400)</f>
        <v/>
      </c>
      <c r="AD147" s="77" t="str">
        <f>IF(OR(ISBLANK('MH01'!AG400),ISERROR('MH01'!AG400)),"",'MH01'!AG400)</f>
        <v/>
      </c>
      <c r="AE147" s="77" t="str">
        <f>IF(OR(ISBLANK('MH01'!AH400),ISERROR('MH01'!AH400)),"",'MH01'!AH400)</f>
        <v/>
      </c>
    </row>
    <row r="148" spans="1:31" x14ac:dyDescent="0.2">
      <c r="A148" t="str">
        <f>IF(OR(ISBLANK('MH01'!A401),ISERROR('MH01'!A401)),"",'MH01'!A401)</f>
        <v/>
      </c>
      <c r="B148" s="86">
        <f>IF(OR(ISBLANK('MH01'!B151),ISERROR('MH01'!B151)),"",'MH01'!B151)</f>
        <v>141</v>
      </c>
      <c r="C148" s="191" t="str">
        <f>IF(OR(ISBLANK('MH01'!C401),ISERROR('MH01'!C401)),"",'MH01'!C401)</f>
        <v/>
      </c>
      <c r="D148" s="191" t="str">
        <f>IF(OR(ISBLANK('MH01'!D401),ISERROR('MH01'!D401)),"",'MH01'!D401)</f>
        <v/>
      </c>
      <c r="E148" s="77" t="str">
        <f>IF(OR(ISBLANK('MH01'!H401),ISERROR('MH01'!H401)),"",'MH01'!H401)</f>
        <v/>
      </c>
      <c r="F148" s="215" t="str">
        <f>IF(OR(ISBLANK('MH01'!I401),ISERROR('MH01'!I401)),"",'MH01'!I401)</f>
        <v/>
      </c>
      <c r="G148" s="77" t="str">
        <f>IF(OR(ISBLANK('MH01'!J401),ISERROR('MH01'!J401)),"",'MH01'!J401)</f>
        <v/>
      </c>
      <c r="H148" s="77" t="str">
        <f>IF(OR(ISBLANK('MH01'!K401),ISERROR('MH01'!K401)),"",'MH01'!K401)</f>
        <v/>
      </c>
      <c r="I148" s="77" t="str">
        <f>IF(OR(ISBLANK('MH01'!L401),ISERROR('MH01'!L401)),"",'MH01'!L401)</f>
        <v/>
      </c>
      <c r="J148" s="77" t="str">
        <f>IF(OR(ISBLANK('MH01'!M401),ISERROR('MH01'!M401)),"",'MH01'!M401)</f>
        <v/>
      </c>
      <c r="K148" s="77" t="str">
        <f>IF(OR(ISBLANK('MH01'!N401),ISERROR('MH01'!N401)),"",'MH01'!N401)</f>
        <v/>
      </c>
      <c r="L148" s="77" t="str">
        <f>IF(OR(ISBLANK('MH01'!O401),ISERROR('MH01'!O401)),"",'MH01'!O401)</f>
        <v/>
      </c>
      <c r="M148" s="77" t="str">
        <f>IF(OR(ISBLANK('MH01'!P401),ISERROR('MH01'!P401)),"",'MH01'!P401)</f>
        <v/>
      </c>
      <c r="N148" s="77" t="str">
        <f>IF(OR(ISBLANK('MH01'!Q401),ISERROR('MH01'!Q401)),"",'MH01'!Q401)</f>
        <v/>
      </c>
      <c r="O148" s="77" t="str">
        <f>IF(OR(ISBLANK('MH01'!R401),ISERROR('MH01'!R401)),"",'MH01'!R401)</f>
        <v/>
      </c>
      <c r="P148" s="77" t="str">
        <f>IF(OR(ISBLANK('MH01'!S401),ISERROR('MH01'!S401)),"",'MH01'!S401)</f>
        <v/>
      </c>
      <c r="T148" s="77" t="str">
        <f>IF(OR(ISBLANK('MH01'!W401),ISERROR('MH01'!W401)),"",'MH01'!W401)</f>
        <v/>
      </c>
      <c r="U148" s="77" t="str">
        <f>IF(OR(ISBLANK('MH01'!X401),ISERROR('MH01'!X401)),"",'MH01'!X401)</f>
        <v/>
      </c>
      <c r="V148" s="77" t="str">
        <f>IF(OR(ISBLANK('MH01'!Y401),ISERROR('MH01'!Y401)),"",'MH01'!Y401)</f>
        <v/>
      </c>
      <c r="W148" s="77" t="str">
        <f>IF(OR(ISBLANK('MH01'!Z401),ISERROR('MH01'!Z401)),"",'MH01'!Z401)</f>
        <v/>
      </c>
      <c r="X148" s="77" t="str">
        <f>IF(OR(ISBLANK('MH01'!AA401),ISERROR('MH01'!AA401)),"",'MH01'!AA401)</f>
        <v/>
      </c>
      <c r="Y148" s="77" t="str">
        <f>IF(OR(ISBLANK('MH01'!AB401),ISERROR('MH01'!AB401)),"",'MH01'!AB401)</f>
        <v/>
      </c>
      <c r="Z148" s="77" t="str">
        <f>IF(OR(ISBLANK('MH01'!AC401),ISERROR('MH01'!AC401)),"",'MH01'!AC401)</f>
        <v/>
      </c>
      <c r="AA148" s="77" t="str">
        <f>IF(OR(ISBLANK('MH01'!AD401),ISERROR('MH01'!AD401)),"",'MH01'!AD401)</f>
        <v/>
      </c>
      <c r="AB148" s="77" t="str">
        <f>IF(OR(ISBLANK('MH01'!AE401),ISERROR('MH01'!AE401)),"",'MH01'!AE401)</f>
        <v/>
      </c>
      <c r="AC148" s="77" t="str">
        <f>IF(OR(ISBLANK('MH01'!AF401),ISERROR('MH01'!AF401)),"",'MH01'!AF401)</f>
        <v/>
      </c>
      <c r="AD148" s="77" t="str">
        <f>IF(OR(ISBLANK('MH01'!AG401),ISERROR('MH01'!AG401)),"",'MH01'!AG401)</f>
        <v/>
      </c>
      <c r="AE148" s="77" t="str">
        <f>IF(OR(ISBLANK('MH01'!AH401),ISERROR('MH01'!AH401)),"",'MH01'!AH401)</f>
        <v/>
      </c>
    </row>
    <row r="149" spans="1:31" x14ac:dyDescent="0.2">
      <c r="A149" t="str">
        <f>IF(OR(ISBLANK('MH01'!A402),ISERROR('MH01'!A402)),"",'MH01'!A402)</f>
        <v/>
      </c>
      <c r="B149" s="86">
        <f>IF(OR(ISBLANK('MH01'!B152),ISERROR('MH01'!B152)),"",'MH01'!B152)</f>
        <v>142</v>
      </c>
      <c r="C149" s="191" t="str">
        <f>IF(OR(ISBLANK('MH01'!C402),ISERROR('MH01'!C402)),"",'MH01'!C402)</f>
        <v/>
      </c>
      <c r="D149" s="191" t="str">
        <f>IF(OR(ISBLANK('MH01'!D402),ISERROR('MH01'!D402)),"",'MH01'!D402)</f>
        <v/>
      </c>
      <c r="E149" s="77" t="str">
        <f>IF(OR(ISBLANK('MH01'!H402),ISERROR('MH01'!H402)),"",'MH01'!H402)</f>
        <v/>
      </c>
      <c r="F149" s="215" t="str">
        <f>IF(OR(ISBLANK('MH01'!I402),ISERROR('MH01'!I402)),"",'MH01'!I402)</f>
        <v/>
      </c>
      <c r="G149" s="77" t="str">
        <f>IF(OR(ISBLANK('MH01'!J402),ISERROR('MH01'!J402)),"",'MH01'!J402)</f>
        <v/>
      </c>
      <c r="H149" s="77" t="str">
        <f>IF(OR(ISBLANK('MH01'!K402),ISERROR('MH01'!K402)),"",'MH01'!K402)</f>
        <v/>
      </c>
      <c r="I149" s="77" t="str">
        <f>IF(OR(ISBLANK('MH01'!L402),ISERROR('MH01'!L402)),"",'MH01'!L402)</f>
        <v/>
      </c>
      <c r="J149" s="77" t="str">
        <f>IF(OR(ISBLANK('MH01'!M402),ISERROR('MH01'!M402)),"",'MH01'!M402)</f>
        <v/>
      </c>
      <c r="K149" s="77" t="str">
        <f>IF(OR(ISBLANK('MH01'!N402),ISERROR('MH01'!N402)),"",'MH01'!N402)</f>
        <v/>
      </c>
      <c r="L149" s="77" t="str">
        <f>IF(OR(ISBLANK('MH01'!O402),ISERROR('MH01'!O402)),"",'MH01'!O402)</f>
        <v/>
      </c>
      <c r="M149" s="77" t="str">
        <f>IF(OR(ISBLANK('MH01'!P402),ISERROR('MH01'!P402)),"",'MH01'!P402)</f>
        <v/>
      </c>
      <c r="N149" s="77" t="str">
        <f>IF(OR(ISBLANK('MH01'!Q402),ISERROR('MH01'!Q402)),"",'MH01'!Q402)</f>
        <v/>
      </c>
      <c r="O149" s="77" t="str">
        <f>IF(OR(ISBLANK('MH01'!R402),ISERROR('MH01'!R402)),"",'MH01'!R402)</f>
        <v/>
      </c>
      <c r="P149" s="77" t="str">
        <f>IF(OR(ISBLANK('MH01'!S402),ISERROR('MH01'!S402)),"",'MH01'!S402)</f>
        <v/>
      </c>
      <c r="T149" s="77" t="str">
        <f>IF(OR(ISBLANK('MH01'!W402),ISERROR('MH01'!W402)),"",'MH01'!W402)</f>
        <v/>
      </c>
      <c r="U149" s="77" t="str">
        <f>IF(OR(ISBLANK('MH01'!X402),ISERROR('MH01'!X402)),"",'MH01'!X402)</f>
        <v/>
      </c>
      <c r="V149" s="77" t="str">
        <f>IF(OR(ISBLANK('MH01'!Y402),ISERROR('MH01'!Y402)),"",'MH01'!Y402)</f>
        <v/>
      </c>
      <c r="W149" s="77" t="str">
        <f>IF(OR(ISBLANK('MH01'!Z402),ISERROR('MH01'!Z402)),"",'MH01'!Z402)</f>
        <v/>
      </c>
      <c r="X149" s="77" t="str">
        <f>IF(OR(ISBLANK('MH01'!AA402),ISERROR('MH01'!AA402)),"",'MH01'!AA402)</f>
        <v/>
      </c>
      <c r="Y149" s="77" t="str">
        <f>IF(OR(ISBLANK('MH01'!AB402),ISERROR('MH01'!AB402)),"",'MH01'!AB402)</f>
        <v/>
      </c>
      <c r="Z149" s="77" t="str">
        <f>IF(OR(ISBLANK('MH01'!AC402),ISERROR('MH01'!AC402)),"",'MH01'!AC402)</f>
        <v/>
      </c>
      <c r="AA149" s="77" t="str">
        <f>IF(OR(ISBLANK('MH01'!AD402),ISERROR('MH01'!AD402)),"",'MH01'!AD402)</f>
        <v/>
      </c>
      <c r="AB149" s="77" t="str">
        <f>IF(OR(ISBLANK('MH01'!AE402),ISERROR('MH01'!AE402)),"",'MH01'!AE402)</f>
        <v/>
      </c>
      <c r="AC149" s="77" t="str">
        <f>IF(OR(ISBLANK('MH01'!AF402),ISERROR('MH01'!AF402)),"",'MH01'!AF402)</f>
        <v/>
      </c>
      <c r="AD149" s="77" t="str">
        <f>IF(OR(ISBLANK('MH01'!AG402),ISERROR('MH01'!AG402)),"",'MH01'!AG402)</f>
        <v/>
      </c>
      <c r="AE149" s="77" t="str">
        <f>IF(OR(ISBLANK('MH01'!AH402),ISERROR('MH01'!AH402)),"",'MH01'!AH402)</f>
        <v/>
      </c>
    </row>
    <row r="150" spans="1:31" x14ac:dyDescent="0.2">
      <c r="A150" t="str">
        <f>IF(OR(ISBLANK('MH01'!A403),ISERROR('MH01'!A403)),"",'MH01'!A403)</f>
        <v/>
      </c>
      <c r="B150" s="86">
        <f>IF(OR(ISBLANK('MH01'!B153),ISERROR('MH01'!B153)),"",'MH01'!B153)</f>
        <v>143</v>
      </c>
      <c r="C150" s="191" t="str">
        <f>IF(OR(ISBLANK('MH01'!C403),ISERROR('MH01'!C403)),"",'MH01'!C403)</f>
        <v/>
      </c>
      <c r="D150" s="191" t="str">
        <f>IF(OR(ISBLANK('MH01'!D403),ISERROR('MH01'!D403)),"",'MH01'!D403)</f>
        <v/>
      </c>
      <c r="E150" s="77" t="str">
        <f>IF(OR(ISBLANK('MH01'!H403),ISERROR('MH01'!H403)),"",'MH01'!H403)</f>
        <v/>
      </c>
      <c r="F150" s="215" t="str">
        <f>IF(OR(ISBLANK('MH01'!I403),ISERROR('MH01'!I403)),"",'MH01'!I403)</f>
        <v/>
      </c>
      <c r="G150" s="77" t="str">
        <f>IF(OR(ISBLANK('MH01'!J403),ISERROR('MH01'!J403)),"",'MH01'!J403)</f>
        <v/>
      </c>
      <c r="H150" s="77" t="str">
        <f>IF(OR(ISBLANK('MH01'!K403),ISERROR('MH01'!K403)),"",'MH01'!K403)</f>
        <v/>
      </c>
      <c r="I150" s="77" t="str">
        <f>IF(OR(ISBLANK('MH01'!L403),ISERROR('MH01'!L403)),"",'MH01'!L403)</f>
        <v/>
      </c>
      <c r="J150" s="77" t="str">
        <f>IF(OR(ISBLANK('MH01'!M403),ISERROR('MH01'!M403)),"",'MH01'!M403)</f>
        <v/>
      </c>
      <c r="K150" s="77" t="str">
        <f>IF(OR(ISBLANK('MH01'!N403),ISERROR('MH01'!N403)),"",'MH01'!N403)</f>
        <v/>
      </c>
      <c r="L150" s="77" t="str">
        <f>IF(OR(ISBLANK('MH01'!O403),ISERROR('MH01'!O403)),"",'MH01'!O403)</f>
        <v/>
      </c>
      <c r="M150" s="77" t="str">
        <f>IF(OR(ISBLANK('MH01'!P403),ISERROR('MH01'!P403)),"",'MH01'!P403)</f>
        <v/>
      </c>
      <c r="N150" s="77" t="str">
        <f>IF(OR(ISBLANK('MH01'!Q403),ISERROR('MH01'!Q403)),"",'MH01'!Q403)</f>
        <v/>
      </c>
      <c r="O150" s="77" t="str">
        <f>IF(OR(ISBLANK('MH01'!R403),ISERROR('MH01'!R403)),"",'MH01'!R403)</f>
        <v/>
      </c>
      <c r="P150" s="77" t="str">
        <f>IF(OR(ISBLANK('MH01'!S403),ISERROR('MH01'!S403)),"",'MH01'!S403)</f>
        <v/>
      </c>
      <c r="T150" s="77" t="str">
        <f>IF(OR(ISBLANK('MH01'!W403),ISERROR('MH01'!W403)),"",'MH01'!W403)</f>
        <v/>
      </c>
      <c r="U150" s="77" t="str">
        <f>IF(OR(ISBLANK('MH01'!X403),ISERROR('MH01'!X403)),"",'MH01'!X403)</f>
        <v/>
      </c>
      <c r="V150" s="77" t="str">
        <f>IF(OR(ISBLANK('MH01'!Y403),ISERROR('MH01'!Y403)),"",'MH01'!Y403)</f>
        <v/>
      </c>
      <c r="W150" s="77" t="str">
        <f>IF(OR(ISBLANK('MH01'!Z403),ISERROR('MH01'!Z403)),"",'MH01'!Z403)</f>
        <v/>
      </c>
      <c r="X150" s="77" t="str">
        <f>IF(OR(ISBLANK('MH01'!AA403),ISERROR('MH01'!AA403)),"",'MH01'!AA403)</f>
        <v/>
      </c>
      <c r="Y150" s="77" t="str">
        <f>IF(OR(ISBLANK('MH01'!AB403),ISERROR('MH01'!AB403)),"",'MH01'!AB403)</f>
        <v/>
      </c>
      <c r="Z150" s="77" t="str">
        <f>IF(OR(ISBLANK('MH01'!AC403),ISERROR('MH01'!AC403)),"",'MH01'!AC403)</f>
        <v/>
      </c>
      <c r="AA150" s="77" t="str">
        <f>IF(OR(ISBLANK('MH01'!AD403),ISERROR('MH01'!AD403)),"",'MH01'!AD403)</f>
        <v/>
      </c>
      <c r="AB150" s="77" t="str">
        <f>IF(OR(ISBLANK('MH01'!AE403),ISERROR('MH01'!AE403)),"",'MH01'!AE403)</f>
        <v/>
      </c>
      <c r="AC150" s="77" t="str">
        <f>IF(OR(ISBLANK('MH01'!AF403),ISERROR('MH01'!AF403)),"",'MH01'!AF403)</f>
        <v/>
      </c>
      <c r="AD150" s="77" t="str">
        <f>IF(OR(ISBLANK('MH01'!AG403),ISERROR('MH01'!AG403)),"",'MH01'!AG403)</f>
        <v/>
      </c>
      <c r="AE150" s="77" t="str">
        <f>IF(OR(ISBLANK('MH01'!AH403),ISERROR('MH01'!AH403)),"",'MH01'!AH403)</f>
        <v/>
      </c>
    </row>
    <row r="151" spans="1:31" x14ac:dyDescent="0.2">
      <c r="A151" t="str">
        <f>IF(OR(ISBLANK('MH01'!A404),ISERROR('MH01'!A404)),"",'MH01'!A404)</f>
        <v/>
      </c>
      <c r="B151" s="86">
        <f>IF(OR(ISBLANK('MH01'!B154),ISERROR('MH01'!B154)),"",'MH01'!B154)</f>
        <v>144</v>
      </c>
      <c r="C151" s="191" t="str">
        <f>IF(OR(ISBLANK('MH01'!C404),ISERROR('MH01'!C404)),"",'MH01'!C404)</f>
        <v/>
      </c>
      <c r="D151" s="191" t="str">
        <f>IF(OR(ISBLANK('MH01'!D404),ISERROR('MH01'!D404)),"",'MH01'!D404)</f>
        <v/>
      </c>
      <c r="E151" s="77" t="str">
        <f>IF(OR(ISBLANK('MH01'!H404),ISERROR('MH01'!H404)),"",'MH01'!H404)</f>
        <v/>
      </c>
      <c r="F151" s="215" t="str">
        <f>IF(OR(ISBLANK('MH01'!I404),ISERROR('MH01'!I404)),"",'MH01'!I404)</f>
        <v/>
      </c>
      <c r="G151" s="77" t="str">
        <f>IF(OR(ISBLANK('MH01'!J404),ISERROR('MH01'!J404)),"",'MH01'!J404)</f>
        <v/>
      </c>
      <c r="H151" s="77" t="str">
        <f>IF(OR(ISBLANK('MH01'!K404),ISERROR('MH01'!K404)),"",'MH01'!K404)</f>
        <v/>
      </c>
      <c r="I151" s="77" t="str">
        <f>IF(OR(ISBLANK('MH01'!L404),ISERROR('MH01'!L404)),"",'MH01'!L404)</f>
        <v/>
      </c>
      <c r="J151" s="77" t="str">
        <f>IF(OR(ISBLANK('MH01'!M404),ISERROR('MH01'!M404)),"",'MH01'!M404)</f>
        <v/>
      </c>
      <c r="K151" s="77" t="str">
        <f>IF(OR(ISBLANK('MH01'!N404),ISERROR('MH01'!N404)),"",'MH01'!N404)</f>
        <v/>
      </c>
      <c r="L151" s="77" t="str">
        <f>IF(OR(ISBLANK('MH01'!O404),ISERROR('MH01'!O404)),"",'MH01'!O404)</f>
        <v/>
      </c>
      <c r="M151" s="77" t="str">
        <f>IF(OR(ISBLANK('MH01'!P404),ISERROR('MH01'!P404)),"",'MH01'!P404)</f>
        <v/>
      </c>
      <c r="N151" s="77" t="str">
        <f>IF(OR(ISBLANK('MH01'!Q404),ISERROR('MH01'!Q404)),"",'MH01'!Q404)</f>
        <v/>
      </c>
      <c r="O151" s="77" t="str">
        <f>IF(OR(ISBLANK('MH01'!R404),ISERROR('MH01'!R404)),"",'MH01'!R404)</f>
        <v/>
      </c>
      <c r="P151" s="77" t="str">
        <f>IF(OR(ISBLANK('MH01'!S404),ISERROR('MH01'!S404)),"",'MH01'!S404)</f>
        <v/>
      </c>
      <c r="T151" s="77" t="str">
        <f>IF(OR(ISBLANK('MH01'!W404),ISERROR('MH01'!W404)),"",'MH01'!W404)</f>
        <v/>
      </c>
      <c r="U151" s="77" t="str">
        <f>IF(OR(ISBLANK('MH01'!X404),ISERROR('MH01'!X404)),"",'MH01'!X404)</f>
        <v/>
      </c>
      <c r="V151" s="77" t="str">
        <f>IF(OR(ISBLANK('MH01'!Y404),ISERROR('MH01'!Y404)),"",'MH01'!Y404)</f>
        <v/>
      </c>
      <c r="W151" s="77" t="str">
        <f>IF(OR(ISBLANK('MH01'!Z404),ISERROR('MH01'!Z404)),"",'MH01'!Z404)</f>
        <v/>
      </c>
      <c r="X151" s="77" t="str">
        <f>IF(OR(ISBLANK('MH01'!AA404),ISERROR('MH01'!AA404)),"",'MH01'!AA404)</f>
        <v/>
      </c>
      <c r="Y151" s="77" t="str">
        <f>IF(OR(ISBLANK('MH01'!AB404),ISERROR('MH01'!AB404)),"",'MH01'!AB404)</f>
        <v/>
      </c>
      <c r="Z151" s="77" t="str">
        <f>IF(OR(ISBLANK('MH01'!AC404),ISERROR('MH01'!AC404)),"",'MH01'!AC404)</f>
        <v/>
      </c>
      <c r="AA151" s="77" t="str">
        <f>IF(OR(ISBLANK('MH01'!AD404),ISERROR('MH01'!AD404)),"",'MH01'!AD404)</f>
        <v/>
      </c>
      <c r="AB151" s="77" t="str">
        <f>IF(OR(ISBLANK('MH01'!AE404),ISERROR('MH01'!AE404)),"",'MH01'!AE404)</f>
        <v/>
      </c>
      <c r="AC151" s="77" t="str">
        <f>IF(OR(ISBLANK('MH01'!AF404),ISERROR('MH01'!AF404)),"",'MH01'!AF404)</f>
        <v/>
      </c>
      <c r="AD151" s="77" t="str">
        <f>IF(OR(ISBLANK('MH01'!AG404),ISERROR('MH01'!AG404)),"",'MH01'!AG404)</f>
        <v/>
      </c>
      <c r="AE151" s="77" t="str">
        <f>IF(OR(ISBLANK('MH01'!AH404),ISERROR('MH01'!AH404)),"",'MH01'!AH404)</f>
        <v/>
      </c>
    </row>
    <row r="152" spans="1:31" x14ac:dyDescent="0.2">
      <c r="A152" t="str">
        <f>IF(OR(ISBLANK('MH01'!A405),ISERROR('MH01'!A405)),"",'MH01'!A405)</f>
        <v/>
      </c>
      <c r="B152" s="86">
        <f>IF(OR(ISBLANK('MH01'!B155),ISERROR('MH01'!B155)),"",'MH01'!B155)</f>
        <v>145</v>
      </c>
      <c r="C152" s="191" t="str">
        <f>IF(OR(ISBLANK('MH01'!C405),ISERROR('MH01'!C405)),"",'MH01'!C405)</f>
        <v/>
      </c>
      <c r="D152" s="191" t="str">
        <f>IF(OR(ISBLANK('MH01'!D405),ISERROR('MH01'!D405)),"",'MH01'!D405)</f>
        <v/>
      </c>
      <c r="E152" s="77" t="str">
        <f>IF(OR(ISBLANK('MH01'!H405),ISERROR('MH01'!H405)),"",'MH01'!H405)</f>
        <v/>
      </c>
      <c r="F152" s="215" t="str">
        <f>IF(OR(ISBLANK('MH01'!I405),ISERROR('MH01'!I405)),"",'MH01'!I405)</f>
        <v/>
      </c>
      <c r="G152" s="77" t="str">
        <f>IF(OR(ISBLANK('MH01'!J405),ISERROR('MH01'!J405)),"",'MH01'!J405)</f>
        <v/>
      </c>
      <c r="H152" s="77" t="str">
        <f>IF(OR(ISBLANK('MH01'!K405),ISERROR('MH01'!K405)),"",'MH01'!K405)</f>
        <v/>
      </c>
      <c r="I152" s="77" t="str">
        <f>IF(OR(ISBLANK('MH01'!L405),ISERROR('MH01'!L405)),"",'MH01'!L405)</f>
        <v/>
      </c>
      <c r="J152" s="77" t="str">
        <f>IF(OR(ISBLANK('MH01'!M405),ISERROR('MH01'!M405)),"",'MH01'!M405)</f>
        <v/>
      </c>
      <c r="K152" s="77" t="str">
        <f>IF(OR(ISBLANK('MH01'!N405),ISERROR('MH01'!N405)),"",'MH01'!N405)</f>
        <v/>
      </c>
      <c r="L152" s="77" t="str">
        <f>IF(OR(ISBLANK('MH01'!O405),ISERROR('MH01'!O405)),"",'MH01'!O405)</f>
        <v/>
      </c>
      <c r="M152" s="77" t="str">
        <f>IF(OR(ISBLANK('MH01'!P405),ISERROR('MH01'!P405)),"",'MH01'!P405)</f>
        <v/>
      </c>
      <c r="N152" s="77" t="str">
        <f>IF(OR(ISBLANK('MH01'!Q405),ISERROR('MH01'!Q405)),"",'MH01'!Q405)</f>
        <v/>
      </c>
      <c r="O152" s="77" t="str">
        <f>IF(OR(ISBLANK('MH01'!R405),ISERROR('MH01'!R405)),"",'MH01'!R405)</f>
        <v/>
      </c>
      <c r="P152" s="77" t="str">
        <f>IF(OR(ISBLANK('MH01'!S405),ISERROR('MH01'!S405)),"",'MH01'!S405)</f>
        <v/>
      </c>
      <c r="T152" s="77" t="str">
        <f>IF(OR(ISBLANK('MH01'!W405),ISERROR('MH01'!W405)),"",'MH01'!W405)</f>
        <v/>
      </c>
      <c r="U152" s="77" t="str">
        <f>IF(OR(ISBLANK('MH01'!X405),ISERROR('MH01'!X405)),"",'MH01'!X405)</f>
        <v/>
      </c>
      <c r="V152" s="77" t="str">
        <f>IF(OR(ISBLANK('MH01'!Y405),ISERROR('MH01'!Y405)),"",'MH01'!Y405)</f>
        <v/>
      </c>
      <c r="W152" s="77" t="str">
        <f>IF(OR(ISBLANK('MH01'!Z405),ISERROR('MH01'!Z405)),"",'MH01'!Z405)</f>
        <v/>
      </c>
      <c r="X152" s="77" t="str">
        <f>IF(OR(ISBLANK('MH01'!AA405),ISERROR('MH01'!AA405)),"",'MH01'!AA405)</f>
        <v/>
      </c>
      <c r="Y152" s="77" t="str">
        <f>IF(OR(ISBLANK('MH01'!AB405),ISERROR('MH01'!AB405)),"",'MH01'!AB405)</f>
        <v/>
      </c>
      <c r="Z152" s="77" t="str">
        <f>IF(OR(ISBLANK('MH01'!AC405),ISERROR('MH01'!AC405)),"",'MH01'!AC405)</f>
        <v/>
      </c>
      <c r="AA152" s="77" t="str">
        <f>IF(OR(ISBLANK('MH01'!AD405),ISERROR('MH01'!AD405)),"",'MH01'!AD405)</f>
        <v/>
      </c>
      <c r="AB152" s="77" t="str">
        <f>IF(OR(ISBLANK('MH01'!AE405),ISERROR('MH01'!AE405)),"",'MH01'!AE405)</f>
        <v/>
      </c>
      <c r="AC152" s="77" t="str">
        <f>IF(OR(ISBLANK('MH01'!AF405),ISERROR('MH01'!AF405)),"",'MH01'!AF405)</f>
        <v/>
      </c>
      <c r="AD152" s="77" t="str">
        <f>IF(OR(ISBLANK('MH01'!AG405),ISERROR('MH01'!AG405)),"",'MH01'!AG405)</f>
        <v/>
      </c>
      <c r="AE152" s="77" t="str">
        <f>IF(OR(ISBLANK('MH01'!AH405),ISERROR('MH01'!AH405)),"",'MH01'!AH405)</f>
        <v/>
      </c>
    </row>
    <row r="153" spans="1:31" x14ac:dyDescent="0.2">
      <c r="A153" t="str">
        <f>IF(OR(ISBLANK('MH01'!A406),ISERROR('MH01'!A406)),"",'MH01'!A406)</f>
        <v/>
      </c>
      <c r="B153" s="86">
        <f>IF(OR(ISBLANK('MH01'!B156),ISERROR('MH01'!B156)),"",'MH01'!B156)</f>
        <v>146</v>
      </c>
      <c r="C153" s="191" t="str">
        <f>IF(OR(ISBLANK('MH01'!C406),ISERROR('MH01'!C406)),"",'MH01'!C406)</f>
        <v/>
      </c>
      <c r="D153" s="191" t="str">
        <f>IF(OR(ISBLANK('MH01'!D406),ISERROR('MH01'!D406)),"",'MH01'!D406)</f>
        <v/>
      </c>
      <c r="E153" s="77" t="str">
        <f>IF(OR(ISBLANK('MH01'!H406),ISERROR('MH01'!H406)),"",'MH01'!H406)</f>
        <v/>
      </c>
      <c r="F153" s="215" t="str">
        <f>IF(OR(ISBLANK('MH01'!I406),ISERROR('MH01'!I406)),"",'MH01'!I406)</f>
        <v/>
      </c>
      <c r="G153" s="77" t="str">
        <f>IF(OR(ISBLANK('MH01'!J406),ISERROR('MH01'!J406)),"",'MH01'!J406)</f>
        <v/>
      </c>
      <c r="H153" s="77" t="str">
        <f>IF(OR(ISBLANK('MH01'!K406),ISERROR('MH01'!K406)),"",'MH01'!K406)</f>
        <v/>
      </c>
      <c r="I153" s="77" t="str">
        <f>IF(OR(ISBLANK('MH01'!L406),ISERROR('MH01'!L406)),"",'MH01'!L406)</f>
        <v/>
      </c>
      <c r="J153" s="77" t="str">
        <f>IF(OR(ISBLANK('MH01'!M406),ISERROR('MH01'!M406)),"",'MH01'!M406)</f>
        <v/>
      </c>
      <c r="K153" s="77" t="str">
        <f>IF(OR(ISBLANK('MH01'!N406),ISERROR('MH01'!N406)),"",'MH01'!N406)</f>
        <v/>
      </c>
      <c r="L153" s="77" t="str">
        <f>IF(OR(ISBLANK('MH01'!O406),ISERROR('MH01'!O406)),"",'MH01'!O406)</f>
        <v/>
      </c>
      <c r="M153" s="77" t="str">
        <f>IF(OR(ISBLANK('MH01'!P406),ISERROR('MH01'!P406)),"",'MH01'!P406)</f>
        <v/>
      </c>
      <c r="N153" s="77" t="str">
        <f>IF(OR(ISBLANK('MH01'!Q406),ISERROR('MH01'!Q406)),"",'MH01'!Q406)</f>
        <v/>
      </c>
      <c r="O153" s="77" t="str">
        <f>IF(OR(ISBLANK('MH01'!R406),ISERROR('MH01'!R406)),"",'MH01'!R406)</f>
        <v/>
      </c>
      <c r="P153" s="77" t="str">
        <f>IF(OR(ISBLANK('MH01'!S406),ISERROR('MH01'!S406)),"",'MH01'!S406)</f>
        <v/>
      </c>
      <c r="T153" s="77" t="str">
        <f>IF(OR(ISBLANK('MH01'!W406),ISERROR('MH01'!W406)),"",'MH01'!W406)</f>
        <v/>
      </c>
      <c r="U153" s="77" t="str">
        <f>IF(OR(ISBLANK('MH01'!X406),ISERROR('MH01'!X406)),"",'MH01'!X406)</f>
        <v/>
      </c>
      <c r="V153" s="77" t="str">
        <f>IF(OR(ISBLANK('MH01'!Y406),ISERROR('MH01'!Y406)),"",'MH01'!Y406)</f>
        <v/>
      </c>
      <c r="W153" s="77" t="str">
        <f>IF(OR(ISBLANK('MH01'!Z406),ISERROR('MH01'!Z406)),"",'MH01'!Z406)</f>
        <v/>
      </c>
      <c r="X153" s="77" t="str">
        <f>IF(OR(ISBLANK('MH01'!AA406),ISERROR('MH01'!AA406)),"",'MH01'!AA406)</f>
        <v/>
      </c>
      <c r="Y153" s="77" t="str">
        <f>IF(OR(ISBLANK('MH01'!AB406),ISERROR('MH01'!AB406)),"",'MH01'!AB406)</f>
        <v/>
      </c>
      <c r="Z153" s="77" t="str">
        <f>IF(OR(ISBLANK('MH01'!AC406),ISERROR('MH01'!AC406)),"",'MH01'!AC406)</f>
        <v/>
      </c>
      <c r="AA153" s="77" t="str">
        <f>IF(OR(ISBLANK('MH01'!AD406),ISERROR('MH01'!AD406)),"",'MH01'!AD406)</f>
        <v/>
      </c>
      <c r="AB153" s="77" t="str">
        <f>IF(OR(ISBLANK('MH01'!AE406),ISERROR('MH01'!AE406)),"",'MH01'!AE406)</f>
        <v/>
      </c>
      <c r="AC153" s="77" t="str">
        <f>IF(OR(ISBLANK('MH01'!AF406),ISERROR('MH01'!AF406)),"",'MH01'!AF406)</f>
        <v/>
      </c>
      <c r="AD153" s="77" t="str">
        <f>IF(OR(ISBLANK('MH01'!AG406),ISERROR('MH01'!AG406)),"",'MH01'!AG406)</f>
        <v/>
      </c>
      <c r="AE153" s="77" t="str">
        <f>IF(OR(ISBLANK('MH01'!AH406),ISERROR('MH01'!AH406)),"",'MH01'!AH406)</f>
        <v/>
      </c>
    </row>
    <row r="154" spans="1:31" x14ac:dyDescent="0.2">
      <c r="A154" t="str">
        <f>IF(OR(ISBLANK('MH01'!A407),ISERROR('MH01'!A407)),"",'MH01'!A407)</f>
        <v/>
      </c>
      <c r="B154" s="86">
        <f>IF(OR(ISBLANK('MH01'!B157),ISERROR('MH01'!B157)),"",'MH01'!B157)</f>
        <v>147</v>
      </c>
      <c r="C154" s="191" t="str">
        <f>IF(OR(ISBLANK('MH01'!C407),ISERROR('MH01'!C407)),"",'MH01'!C407)</f>
        <v/>
      </c>
      <c r="D154" s="191" t="str">
        <f>IF(OR(ISBLANK('MH01'!D407),ISERROR('MH01'!D407)),"",'MH01'!D407)</f>
        <v/>
      </c>
      <c r="E154" s="77" t="str">
        <f>IF(OR(ISBLANK('MH01'!H407),ISERROR('MH01'!H407)),"",'MH01'!H407)</f>
        <v/>
      </c>
      <c r="F154" s="215" t="str">
        <f>IF(OR(ISBLANK('MH01'!I407),ISERROR('MH01'!I407)),"",'MH01'!I407)</f>
        <v/>
      </c>
      <c r="G154" s="77" t="str">
        <f>IF(OR(ISBLANK('MH01'!J407),ISERROR('MH01'!J407)),"",'MH01'!J407)</f>
        <v/>
      </c>
      <c r="H154" s="77" t="str">
        <f>IF(OR(ISBLANK('MH01'!K407),ISERROR('MH01'!K407)),"",'MH01'!K407)</f>
        <v/>
      </c>
      <c r="I154" s="77" t="str">
        <f>IF(OR(ISBLANK('MH01'!L407),ISERROR('MH01'!L407)),"",'MH01'!L407)</f>
        <v/>
      </c>
      <c r="J154" s="77" t="str">
        <f>IF(OR(ISBLANK('MH01'!M407),ISERROR('MH01'!M407)),"",'MH01'!M407)</f>
        <v/>
      </c>
      <c r="K154" s="77" t="str">
        <f>IF(OR(ISBLANK('MH01'!N407),ISERROR('MH01'!N407)),"",'MH01'!N407)</f>
        <v/>
      </c>
      <c r="L154" s="77" t="str">
        <f>IF(OR(ISBLANK('MH01'!O407),ISERROR('MH01'!O407)),"",'MH01'!O407)</f>
        <v/>
      </c>
      <c r="M154" s="77" t="str">
        <f>IF(OR(ISBLANK('MH01'!P407),ISERROR('MH01'!P407)),"",'MH01'!P407)</f>
        <v/>
      </c>
      <c r="N154" s="77" t="str">
        <f>IF(OR(ISBLANK('MH01'!Q407),ISERROR('MH01'!Q407)),"",'MH01'!Q407)</f>
        <v/>
      </c>
      <c r="O154" s="77" t="str">
        <f>IF(OR(ISBLANK('MH01'!R407),ISERROR('MH01'!R407)),"",'MH01'!R407)</f>
        <v/>
      </c>
      <c r="P154" s="77" t="str">
        <f>IF(OR(ISBLANK('MH01'!S407),ISERROR('MH01'!S407)),"",'MH01'!S407)</f>
        <v/>
      </c>
      <c r="T154" s="77" t="str">
        <f>IF(OR(ISBLANK('MH01'!W407),ISERROR('MH01'!W407)),"",'MH01'!W407)</f>
        <v/>
      </c>
      <c r="U154" s="77" t="str">
        <f>IF(OR(ISBLANK('MH01'!X407),ISERROR('MH01'!X407)),"",'MH01'!X407)</f>
        <v/>
      </c>
      <c r="V154" s="77" t="str">
        <f>IF(OR(ISBLANK('MH01'!Y407),ISERROR('MH01'!Y407)),"",'MH01'!Y407)</f>
        <v/>
      </c>
      <c r="W154" s="77" t="str">
        <f>IF(OR(ISBLANK('MH01'!Z407),ISERROR('MH01'!Z407)),"",'MH01'!Z407)</f>
        <v/>
      </c>
      <c r="X154" s="77" t="str">
        <f>IF(OR(ISBLANK('MH01'!AA407),ISERROR('MH01'!AA407)),"",'MH01'!AA407)</f>
        <v/>
      </c>
      <c r="Y154" s="77" t="str">
        <f>IF(OR(ISBLANK('MH01'!AB407),ISERROR('MH01'!AB407)),"",'MH01'!AB407)</f>
        <v/>
      </c>
      <c r="Z154" s="77" t="str">
        <f>IF(OR(ISBLANK('MH01'!AC407),ISERROR('MH01'!AC407)),"",'MH01'!AC407)</f>
        <v/>
      </c>
      <c r="AA154" s="77" t="str">
        <f>IF(OR(ISBLANK('MH01'!AD407),ISERROR('MH01'!AD407)),"",'MH01'!AD407)</f>
        <v/>
      </c>
      <c r="AB154" s="77" t="str">
        <f>IF(OR(ISBLANK('MH01'!AE407),ISERROR('MH01'!AE407)),"",'MH01'!AE407)</f>
        <v/>
      </c>
      <c r="AC154" s="77" t="str">
        <f>IF(OR(ISBLANK('MH01'!AF407),ISERROR('MH01'!AF407)),"",'MH01'!AF407)</f>
        <v/>
      </c>
      <c r="AD154" s="77" t="str">
        <f>IF(OR(ISBLANK('MH01'!AG407),ISERROR('MH01'!AG407)),"",'MH01'!AG407)</f>
        <v/>
      </c>
      <c r="AE154" s="77" t="str">
        <f>IF(OR(ISBLANK('MH01'!AH407),ISERROR('MH01'!AH407)),"",'MH01'!AH407)</f>
        <v/>
      </c>
    </row>
    <row r="155" spans="1:31" x14ac:dyDescent="0.2">
      <c r="A155" t="str">
        <f>IF(OR(ISBLANK('MH01'!A408),ISERROR('MH01'!A408)),"",'MH01'!A408)</f>
        <v/>
      </c>
      <c r="B155" s="86">
        <f>IF(OR(ISBLANK('MH01'!B158),ISERROR('MH01'!B158)),"",'MH01'!B158)</f>
        <v>148</v>
      </c>
      <c r="C155" s="191" t="str">
        <f>IF(OR(ISBLANK('MH01'!C408),ISERROR('MH01'!C408)),"",'MH01'!C408)</f>
        <v/>
      </c>
      <c r="D155" s="191" t="str">
        <f>IF(OR(ISBLANK('MH01'!D408),ISERROR('MH01'!D408)),"",'MH01'!D408)</f>
        <v/>
      </c>
      <c r="E155" s="77" t="str">
        <f>IF(OR(ISBLANK('MH01'!H408),ISERROR('MH01'!H408)),"",'MH01'!H408)</f>
        <v/>
      </c>
      <c r="F155" s="215" t="str">
        <f>IF(OR(ISBLANK('MH01'!I408),ISERROR('MH01'!I408)),"",'MH01'!I408)</f>
        <v/>
      </c>
      <c r="G155" s="77" t="str">
        <f>IF(OR(ISBLANK('MH01'!J408),ISERROR('MH01'!J408)),"",'MH01'!J408)</f>
        <v/>
      </c>
      <c r="H155" s="77" t="str">
        <f>IF(OR(ISBLANK('MH01'!K408),ISERROR('MH01'!K408)),"",'MH01'!K408)</f>
        <v/>
      </c>
      <c r="I155" s="77" t="str">
        <f>IF(OR(ISBLANK('MH01'!L408),ISERROR('MH01'!L408)),"",'MH01'!L408)</f>
        <v/>
      </c>
      <c r="J155" s="77" t="str">
        <f>IF(OR(ISBLANK('MH01'!M408),ISERROR('MH01'!M408)),"",'MH01'!M408)</f>
        <v/>
      </c>
      <c r="K155" s="77" t="str">
        <f>IF(OR(ISBLANK('MH01'!N408),ISERROR('MH01'!N408)),"",'MH01'!N408)</f>
        <v/>
      </c>
      <c r="L155" s="77" t="str">
        <f>IF(OR(ISBLANK('MH01'!O408),ISERROR('MH01'!O408)),"",'MH01'!O408)</f>
        <v/>
      </c>
      <c r="M155" s="77" t="str">
        <f>IF(OR(ISBLANK('MH01'!P408),ISERROR('MH01'!P408)),"",'MH01'!P408)</f>
        <v/>
      </c>
      <c r="N155" s="77" t="str">
        <f>IF(OR(ISBLANK('MH01'!Q408),ISERROR('MH01'!Q408)),"",'MH01'!Q408)</f>
        <v/>
      </c>
      <c r="O155" s="77" t="str">
        <f>IF(OR(ISBLANK('MH01'!R408),ISERROR('MH01'!R408)),"",'MH01'!R408)</f>
        <v/>
      </c>
      <c r="P155" s="77" t="str">
        <f>IF(OR(ISBLANK('MH01'!S408),ISERROR('MH01'!S408)),"",'MH01'!S408)</f>
        <v/>
      </c>
      <c r="T155" s="77" t="str">
        <f>IF(OR(ISBLANK('MH01'!W408),ISERROR('MH01'!W408)),"",'MH01'!W408)</f>
        <v/>
      </c>
      <c r="U155" s="77" t="str">
        <f>IF(OR(ISBLANK('MH01'!X408),ISERROR('MH01'!X408)),"",'MH01'!X408)</f>
        <v/>
      </c>
      <c r="V155" s="77" t="str">
        <f>IF(OR(ISBLANK('MH01'!Y408),ISERROR('MH01'!Y408)),"",'MH01'!Y408)</f>
        <v/>
      </c>
      <c r="W155" s="77" t="str">
        <f>IF(OR(ISBLANK('MH01'!Z408),ISERROR('MH01'!Z408)),"",'MH01'!Z408)</f>
        <v/>
      </c>
      <c r="X155" s="77" t="str">
        <f>IF(OR(ISBLANK('MH01'!AA408),ISERROR('MH01'!AA408)),"",'MH01'!AA408)</f>
        <v/>
      </c>
      <c r="Y155" s="77" t="str">
        <f>IF(OR(ISBLANK('MH01'!AB408),ISERROR('MH01'!AB408)),"",'MH01'!AB408)</f>
        <v/>
      </c>
      <c r="Z155" s="77" t="str">
        <f>IF(OR(ISBLANK('MH01'!AC408),ISERROR('MH01'!AC408)),"",'MH01'!AC408)</f>
        <v/>
      </c>
      <c r="AA155" s="77" t="str">
        <f>IF(OR(ISBLANK('MH01'!AD408),ISERROR('MH01'!AD408)),"",'MH01'!AD408)</f>
        <v/>
      </c>
      <c r="AB155" s="77" t="str">
        <f>IF(OR(ISBLANK('MH01'!AE408),ISERROR('MH01'!AE408)),"",'MH01'!AE408)</f>
        <v/>
      </c>
      <c r="AC155" s="77" t="str">
        <f>IF(OR(ISBLANK('MH01'!AF408),ISERROR('MH01'!AF408)),"",'MH01'!AF408)</f>
        <v/>
      </c>
      <c r="AD155" s="77" t="str">
        <f>IF(OR(ISBLANK('MH01'!AG408),ISERROR('MH01'!AG408)),"",'MH01'!AG408)</f>
        <v/>
      </c>
      <c r="AE155" s="77" t="str">
        <f>IF(OR(ISBLANK('MH01'!AH408),ISERROR('MH01'!AH408)),"",'MH01'!AH408)</f>
        <v/>
      </c>
    </row>
    <row r="156" spans="1:31" x14ac:dyDescent="0.2">
      <c r="A156" t="str">
        <f>IF(OR(ISBLANK('MH01'!A409),ISERROR('MH01'!A409)),"",'MH01'!A409)</f>
        <v/>
      </c>
      <c r="B156" s="86">
        <f>IF(OR(ISBLANK('MH01'!B159),ISERROR('MH01'!B159)),"",'MH01'!B159)</f>
        <v>149</v>
      </c>
      <c r="C156" s="191" t="str">
        <f>IF(OR(ISBLANK('MH01'!C409),ISERROR('MH01'!C409)),"",'MH01'!C409)</f>
        <v/>
      </c>
      <c r="D156" s="191" t="str">
        <f>IF(OR(ISBLANK('MH01'!D409),ISERROR('MH01'!D409)),"",'MH01'!D409)</f>
        <v/>
      </c>
      <c r="E156" s="77" t="str">
        <f>IF(OR(ISBLANK('MH01'!H409),ISERROR('MH01'!H409)),"",'MH01'!H409)</f>
        <v/>
      </c>
      <c r="F156" s="215" t="str">
        <f>IF(OR(ISBLANK('MH01'!I409),ISERROR('MH01'!I409)),"",'MH01'!I409)</f>
        <v/>
      </c>
      <c r="G156" s="77" t="str">
        <f>IF(OR(ISBLANK('MH01'!J409),ISERROR('MH01'!J409)),"",'MH01'!J409)</f>
        <v/>
      </c>
      <c r="H156" s="77" t="str">
        <f>IF(OR(ISBLANK('MH01'!K409),ISERROR('MH01'!K409)),"",'MH01'!K409)</f>
        <v/>
      </c>
      <c r="I156" s="77" t="str">
        <f>IF(OR(ISBLANK('MH01'!L409),ISERROR('MH01'!L409)),"",'MH01'!L409)</f>
        <v/>
      </c>
      <c r="J156" s="77" t="str">
        <f>IF(OR(ISBLANK('MH01'!M409),ISERROR('MH01'!M409)),"",'MH01'!M409)</f>
        <v/>
      </c>
      <c r="K156" s="77" t="str">
        <f>IF(OR(ISBLANK('MH01'!N409),ISERROR('MH01'!N409)),"",'MH01'!N409)</f>
        <v/>
      </c>
      <c r="L156" s="77" t="str">
        <f>IF(OR(ISBLANK('MH01'!O409),ISERROR('MH01'!O409)),"",'MH01'!O409)</f>
        <v/>
      </c>
      <c r="M156" s="77" t="str">
        <f>IF(OR(ISBLANK('MH01'!P409),ISERROR('MH01'!P409)),"",'MH01'!P409)</f>
        <v/>
      </c>
      <c r="N156" s="77" t="str">
        <f>IF(OR(ISBLANK('MH01'!Q409),ISERROR('MH01'!Q409)),"",'MH01'!Q409)</f>
        <v/>
      </c>
      <c r="O156" s="77" t="str">
        <f>IF(OR(ISBLANK('MH01'!R409),ISERROR('MH01'!R409)),"",'MH01'!R409)</f>
        <v/>
      </c>
      <c r="P156" s="77" t="str">
        <f>IF(OR(ISBLANK('MH01'!S409),ISERROR('MH01'!S409)),"",'MH01'!S409)</f>
        <v/>
      </c>
      <c r="T156" s="77" t="str">
        <f>IF(OR(ISBLANK('MH01'!W409),ISERROR('MH01'!W409)),"",'MH01'!W409)</f>
        <v/>
      </c>
      <c r="U156" s="77" t="str">
        <f>IF(OR(ISBLANK('MH01'!X409),ISERROR('MH01'!X409)),"",'MH01'!X409)</f>
        <v/>
      </c>
      <c r="V156" s="77" t="str">
        <f>IF(OR(ISBLANK('MH01'!Y409),ISERROR('MH01'!Y409)),"",'MH01'!Y409)</f>
        <v/>
      </c>
      <c r="W156" s="77" t="str">
        <f>IF(OR(ISBLANK('MH01'!Z409),ISERROR('MH01'!Z409)),"",'MH01'!Z409)</f>
        <v/>
      </c>
      <c r="X156" s="77" t="str">
        <f>IF(OR(ISBLANK('MH01'!AA409),ISERROR('MH01'!AA409)),"",'MH01'!AA409)</f>
        <v/>
      </c>
      <c r="Y156" s="77" t="str">
        <f>IF(OR(ISBLANK('MH01'!AB409),ISERROR('MH01'!AB409)),"",'MH01'!AB409)</f>
        <v/>
      </c>
      <c r="Z156" s="77" t="str">
        <f>IF(OR(ISBLANK('MH01'!AC409),ISERROR('MH01'!AC409)),"",'MH01'!AC409)</f>
        <v/>
      </c>
      <c r="AA156" s="77" t="str">
        <f>IF(OR(ISBLANK('MH01'!AD409),ISERROR('MH01'!AD409)),"",'MH01'!AD409)</f>
        <v/>
      </c>
      <c r="AB156" s="77" t="str">
        <f>IF(OR(ISBLANK('MH01'!AE409),ISERROR('MH01'!AE409)),"",'MH01'!AE409)</f>
        <v/>
      </c>
      <c r="AC156" s="77" t="str">
        <f>IF(OR(ISBLANK('MH01'!AF409),ISERROR('MH01'!AF409)),"",'MH01'!AF409)</f>
        <v/>
      </c>
      <c r="AD156" s="77" t="str">
        <f>IF(OR(ISBLANK('MH01'!AG409),ISERROR('MH01'!AG409)),"",'MH01'!AG409)</f>
        <v/>
      </c>
      <c r="AE156" s="77" t="str">
        <f>IF(OR(ISBLANK('MH01'!AH409),ISERROR('MH01'!AH409)),"",'MH01'!AH409)</f>
        <v/>
      </c>
    </row>
    <row r="157" spans="1:31" x14ac:dyDescent="0.2">
      <c r="A157" t="str">
        <f>IF(OR(ISBLANK('MH01'!A410),ISERROR('MH01'!A410)),"",'MH01'!A410)</f>
        <v/>
      </c>
      <c r="B157" s="86">
        <f>IF(OR(ISBLANK('MH01'!B160),ISERROR('MH01'!B160)),"",'MH01'!B160)</f>
        <v>150</v>
      </c>
      <c r="C157" s="191" t="str">
        <f>IF(OR(ISBLANK('MH01'!C410),ISERROR('MH01'!C410)),"",'MH01'!C410)</f>
        <v/>
      </c>
      <c r="D157" s="191" t="str">
        <f>IF(OR(ISBLANK('MH01'!D410),ISERROR('MH01'!D410)),"",'MH01'!D410)</f>
        <v/>
      </c>
      <c r="E157" s="77" t="str">
        <f>IF(OR(ISBLANK('MH01'!H410),ISERROR('MH01'!H410)),"",'MH01'!H410)</f>
        <v/>
      </c>
      <c r="F157" s="215" t="str">
        <f>IF(OR(ISBLANK('MH01'!I410),ISERROR('MH01'!I410)),"",'MH01'!I410)</f>
        <v/>
      </c>
      <c r="G157" s="77" t="str">
        <f>IF(OR(ISBLANK('MH01'!J410),ISERROR('MH01'!J410)),"",'MH01'!J410)</f>
        <v/>
      </c>
      <c r="H157" s="77" t="str">
        <f>IF(OR(ISBLANK('MH01'!K410),ISERROR('MH01'!K410)),"",'MH01'!K410)</f>
        <v/>
      </c>
      <c r="I157" s="77" t="str">
        <f>IF(OR(ISBLANK('MH01'!L410),ISERROR('MH01'!L410)),"",'MH01'!L410)</f>
        <v/>
      </c>
      <c r="J157" s="77" t="str">
        <f>IF(OR(ISBLANK('MH01'!M410),ISERROR('MH01'!M410)),"",'MH01'!M410)</f>
        <v/>
      </c>
      <c r="K157" s="77" t="str">
        <f>IF(OR(ISBLANK('MH01'!N410),ISERROR('MH01'!N410)),"",'MH01'!N410)</f>
        <v/>
      </c>
      <c r="L157" s="77" t="str">
        <f>IF(OR(ISBLANK('MH01'!O410),ISERROR('MH01'!O410)),"",'MH01'!O410)</f>
        <v/>
      </c>
      <c r="M157" s="77" t="str">
        <f>IF(OR(ISBLANK('MH01'!P410),ISERROR('MH01'!P410)),"",'MH01'!P410)</f>
        <v/>
      </c>
      <c r="N157" s="77" t="str">
        <f>IF(OR(ISBLANK('MH01'!Q410),ISERROR('MH01'!Q410)),"",'MH01'!Q410)</f>
        <v/>
      </c>
      <c r="O157" s="77" t="str">
        <f>IF(OR(ISBLANK('MH01'!R410),ISERROR('MH01'!R410)),"",'MH01'!R410)</f>
        <v/>
      </c>
      <c r="P157" s="77" t="str">
        <f>IF(OR(ISBLANK('MH01'!S410),ISERROR('MH01'!S410)),"",'MH01'!S410)</f>
        <v/>
      </c>
      <c r="T157" s="77" t="str">
        <f>IF(OR(ISBLANK('MH01'!W410),ISERROR('MH01'!W410)),"",'MH01'!W410)</f>
        <v/>
      </c>
      <c r="U157" s="77" t="str">
        <f>IF(OR(ISBLANK('MH01'!X410),ISERROR('MH01'!X410)),"",'MH01'!X410)</f>
        <v/>
      </c>
      <c r="V157" s="77" t="str">
        <f>IF(OR(ISBLANK('MH01'!Y410),ISERROR('MH01'!Y410)),"",'MH01'!Y410)</f>
        <v/>
      </c>
      <c r="W157" s="77" t="str">
        <f>IF(OR(ISBLANK('MH01'!Z410),ISERROR('MH01'!Z410)),"",'MH01'!Z410)</f>
        <v/>
      </c>
      <c r="X157" s="77" t="str">
        <f>IF(OR(ISBLANK('MH01'!AA410),ISERROR('MH01'!AA410)),"",'MH01'!AA410)</f>
        <v/>
      </c>
      <c r="Y157" s="77" t="str">
        <f>IF(OR(ISBLANK('MH01'!AB410),ISERROR('MH01'!AB410)),"",'MH01'!AB410)</f>
        <v/>
      </c>
      <c r="Z157" s="77" t="str">
        <f>IF(OR(ISBLANK('MH01'!AC410),ISERROR('MH01'!AC410)),"",'MH01'!AC410)</f>
        <v/>
      </c>
      <c r="AA157" s="77" t="str">
        <f>IF(OR(ISBLANK('MH01'!AD410),ISERROR('MH01'!AD410)),"",'MH01'!AD410)</f>
        <v/>
      </c>
      <c r="AB157" s="77" t="str">
        <f>IF(OR(ISBLANK('MH01'!AE410),ISERROR('MH01'!AE410)),"",'MH01'!AE410)</f>
        <v/>
      </c>
      <c r="AC157" s="77" t="str">
        <f>IF(OR(ISBLANK('MH01'!AF410),ISERROR('MH01'!AF410)),"",'MH01'!AF410)</f>
        <v/>
      </c>
      <c r="AD157" s="77" t="str">
        <f>IF(OR(ISBLANK('MH01'!AG410),ISERROR('MH01'!AG410)),"",'MH01'!AG410)</f>
        <v/>
      </c>
      <c r="AE157" s="77" t="str">
        <f>IF(OR(ISBLANK('MH01'!AH410),ISERROR('MH01'!AH410)),"",'MH01'!AH410)</f>
        <v/>
      </c>
    </row>
    <row r="158" spans="1:31" x14ac:dyDescent="0.2">
      <c r="A158" t="str">
        <f>IF(OR(ISBLANK('MH01'!A411),ISERROR('MH01'!A411)),"",'MH01'!A411)</f>
        <v/>
      </c>
      <c r="B158" s="86">
        <f>IF(OR(ISBLANK('MH01'!B161),ISERROR('MH01'!B161)),"",'MH01'!B161)</f>
        <v>151</v>
      </c>
      <c r="C158" s="191" t="str">
        <f>IF(OR(ISBLANK('MH01'!C411),ISERROR('MH01'!C411)),"",'MH01'!C411)</f>
        <v/>
      </c>
      <c r="D158" s="191" t="str">
        <f>IF(OR(ISBLANK('MH01'!D411),ISERROR('MH01'!D411)),"",'MH01'!D411)</f>
        <v/>
      </c>
      <c r="E158" s="77" t="str">
        <f>IF(OR(ISBLANK('MH01'!H411),ISERROR('MH01'!H411)),"",'MH01'!H411)</f>
        <v/>
      </c>
      <c r="F158" s="215" t="str">
        <f>IF(OR(ISBLANK('MH01'!I411),ISERROR('MH01'!I411)),"",'MH01'!I411)</f>
        <v/>
      </c>
      <c r="G158" s="77" t="str">
        <f>IF(OR(ISBLANK('MH01'!J411),ISERROR('MH01'!J411)),"",'MH01'!J411)</f>
        <v/>
      </c>
      <c r="H158" s="77" t="str">
        <f>IF(OR(ISBLANK('MH01'!K411),ISERROR('MH01'!K411)),"",'MH01'!K411)</f>
        <v/>
      </c>
      <c r="I158" s="77" t="str">
        <f>IF(OR(ISBLANK('MH01'!L411),ISERROR('MH01'!L411)),"",'MH01'!L411)</f>
        <v/>
      </c>
      <c r="J158" s="77" t="str">
        <f>IF(OR(ISBLANK('MH01'!M411),ISERROR('MH01'!M411)),"",'MH01'!M411)</f>
        <v/>
      </c>
      <c r="K158" s="77" t="str">
        <f>IF(OR(ISBLANK('MH01'!N411),ISERROR('MH01'!N411)),"",'MH01'!N411)</f>
        <v/>
      </c>
      <c r="L158" s="77" t="str">
        <f>IF(OR(ISBLANK('MH01'!O411),ISERROR('MH01'!O411)),"",'MH01'!O411)</f>
        <v/>
      </c>
      <c r="M158" s="77" t="str">
        <f>IF(OR(ISBLANK('MH01'!P411),ISERROR('MH01'!P411)),"",'MH01'!P411)</f>
        <v/>
      </c>
      <c r="N158" s="77" t="str">
        <f>IF(OR(ISBLANK('MH01'!Q411),ISERROR('MH01'!Q411)),"",'MH01'!Q411)</f>
        <v/>
      </c>
      <c r="O158" s="77" t="str">
        <f>IF(OR(ISBLANK('MH01'!R411),ISERROR('MH01'!R411)),"",'MH01'!R411)</f>
        <v/>
      </c>
      <c r="P158" s="77" t="str">
        <f>IF(OR(ISBLANK('MH01'!S411),ISERROR('MH01'!S411)),"",'MH01'!S411)</f>
        <v/>
      </c>
      <c r="T158" s="77" t="str">
        <f>IF(OR(ISBLANK('MH01'!W411),ISERROR('MH01'!W411)),"",'MH01'!W411)</f>
        <v/>
      </c>
      <c r="U158" s="77" t="str">
        <f>IF(OR(ISBLANK('MH01'!X411),ISERROR('MH01'!X411)),"",'MH01'!X411)</f>
        <v/>
      </c>
      <c r="V158" s="77" t="str">
        <f>IF(OR(ISBLANK('MH01'!Y411),ISERROR('MH01'!Y411)),"",'MH01'!Y411)</f>
        <v/>
      </c>
      <c r="W158" s="77" t="str">
        <f>IF(OR(ISBLANK('MH01'!Z411),ISERROR('MH01'!Z411)),"",'MH01'!Z411)</f>
        <v/>
      </c>
      <c r="X158" s="77" t="str">
        <f>IF(OR(ISBLANK('MH01'!AA411),ISERROR('MH01'!AA411)),"",'MH01'!AA411)</f>
        <v/>
      </c>
      <c r="Y158" s="77" t="str">
        <f>IF(OR(ISBLANK('MH01'!AB411),ISERROR('MH01'!AB411)),"",'MH01'!AB411)</f>
        <v/>
      </c>
      <c r="Z158" s="77" t="str">
        <f>IF(OR(ISBLANK('MH01'!AC411),ISERROR('MH01'!AC411)),"",'MH01'!AC411)</f>
        <v/>
      </c>
      <c r="AA158" s="77" t="str">
        <f>IF(OR(ISBLANK('MH01'!AD411),ISERROR('MH01'!AD411)),"",'MH01'!AD411)</f>
        <v/>
      </c>
      <c r="AB158" s="77" t="str">
        <f>IF(OR(ISBLANK('MH01'!AE411),ISERROR('MH01'!AE411)),"",'MH01'!AE411)</f>
        <v/>
      </c>
      <c r="AC158" s="77" t="str">
        <f>IF(OR(ISBLANK('MH01'!AF411),ISERROR('MH01'!AF411)),"",'MH01'!AF411)</f>
        <v/>
      </c>
      <c r="AD158" s="77" t="str">
        <f>IF(OR(ISBLANK('MH01'!AG411),ISERROR('MH01'!AG411)),"",'MH01'!AG411)</f>
        <v/>
      </c>
      <c r="AE158" s="77" t="str">
        <f>IF(OR(ISBLANK('MH01'!AH411),ISERROR('MH01'!AH411)),"",'MH01'!AH411)</f>
        <v/>
      </c>
    </row>
    <row r="159" spans="1:31" x14ac:dyDescent="0.2">
      <c r="A159" t="str">
        <f>IF(OR(ISBLANK('MH01'!A412),ISERROR('MH01'!A412)),"",'MH01'!A412)</f>
        <v/>
      </c>
      <c r="B159" s="86">
        <f>IF(OR(ISBLANK('MH01'!B162),ISERROR('MH01'!B162)),"",'MH01'!B162)</f>
        <v>152</v>
      </c>
      <c r="C159" s="191" t="str">
        <f>IF(OR(ISBLANK('MH01'!C412),ISERROR('MH01'!C412)),"",'MH01'!C412)</f>
        <v/>
      </c>
      <c r="D159" s="191" t="str">
        <f>IF(OR(ISBLANK('MH01'!D412),ISERROR('MH01'!D412)),"",'MH01'!D412)</f>
        <v/>
      </c>
      <c r="E159" s="77" t="str">
        <f>IF(OR(ISBLANK('MH01'!H412),ISERROR('MH01'!H412)),"",'MH01'!H412)</f>
        <v/>
      </c>
      <c r="F159" s="215" t="str">
        <f>IF(OR(ISBLANK('MH01'!I412),ISERROR('MH01'!I412)),"",'MH01'!I412)</f>
        <v/>
      </c>
      <c r="G159" s="77" t="str">
        <f>IF(OR(ISBLANK('MH01'!J412),ISERROR('MH01'!J412)),"",'MH01'!J412)</f>
        <v/>
      </c>
      <c r="H159" s="77" t="str">
        <f>IF(OR(ISBLANK('MH01'!K412),ISERROR('MH01'!K412)),"",'MH01'!K412)</f>
        <v/>
      </c>
      <c r="I159" s="77" t="str">
        <f>IF(OR(ISBLANK('MH01'!L412),ISERROR('MH01'!L412)),"",'MH01'!L412)</f>
        <v/>
      </c>
      <c r="J159" s="77" t="str">
        <f>IF(OR(ISBLANK('MH01'!M412),ISERROR('MH01'!M412)),"",'MH01'!M412)</f>
        <v/>
      </c>
      <c r="K159" s="77" t="str">
        <f>IF(OR(ISBLANK('MH01'!N412),ISERROR('MH01'!N412)),"",'MH01'!N412)</f>
        <v/>
      </c>
      <c r="L159" s="77" t="str">
        <f>IF(OR(ISBLANK('MH01'!O412),ISERROR('MH01'!O412)),"",'MH01'!O412)</f>
        <v/>
      </c>
      <c r="M159" s="77" t="str">
        <f>IF(OR(ISBLANK('MH01'!P412),ISERROR('MH01'!P412)),"",'MH01'!P412)</f>
        <v/>
      </c>
      <c r="N159" s="77" t="str">
        <f>IF(OR(ISBLANK('MH01'!Q412),ISERROR('MH01'!Q412)),"",'MH01'!Q412)</f>
        <v/>
      </c>
      <c r="O159" s="77" t="str">
        <f>IF(OR(ISBLANK('MH01'!R412),ISERROR('MH01'!R412)),"",'MH01'!R412)</f>
        <v/>
      </c>
      <c r="P159" s="77" t="str">
        <f>IF(OR(ISBLANK('MH01'!S412),ISERROR('MH01'!S412)),"",'MH01'!S412)</f>
        <v/>
      </c>
      <c r="T159" s="77" t="str">
        <f>IF(OR(ISBLANK('MH01'!W412),ISERROR('MH01'!W412)),"",'MH01'!W412)</f>
        <v/>
      </c>
      <c r="U159" s="77" t="str">
        <f>IF(OR(ISBLANK('MH01'!X412),ISERROR('MH01'!X412)),"",'MH01'!X412)</f>
        <v/>
      </c>
      <c r="V159" s="77" t="str">
        <f>IF(OR(ISBLANK('MH01'!Y412),ISERROR('MH01'!Y412)),"",'MH01'!Y412)</f>
        <v/>
      </c>
      <c r="W159" s="77" t="str">
        <f>IF(OR(ISBLANK('MH01'!Z412),ISERROR('MH01'!Z412)),"",'MH01'!Z412)</f>
        <v/>
      </c>
      <c r="X159" s="77" t="str">
        <f>IF(OR(ISBLANK('MH01'!AA412),ISERROR('MH01'!AA412)),"",'MH01'!AA412)</f>
        <v/>
      </c>
      <c r="Y159" s="77" t="str">
        <f>IF(OR(ISBLANK('MH01'!AB412),ISERROR('MH01'!AB412)),"",'MH01'!AB412)</f>
        <v/>
      </c>
      <c r="Z159" s="77" t="str">
        <f>IF(OR(ISBLANK('MH01'!AC412),ISERROR('MH01'!AC412)),"",'MH01'!AC412)</f>
        <v/>
      </c>
      <c r="AA159" s="77" t="str">
        <f>IF(OR(ISBLANK('MH01'!AD412),ISERROR('MH01'!AD412)),"",'MH01'!AD412)</f>
        <v/>
      </c>
      <c r="AB159" s="77" t="str">
        <f>IF(OR(ISBLANK('MH01'!AE412),ISERROR('MH01'!AE412)),"",'MH01'!AE412)</f>
        <v/>
      </c>
      <c r="AC159" s="77" t="str">
        <f>IF(OR(ISBLANK('MH01'!AF412),ISERROR('MH01'!AF412)),"",'MH01'!AF412)</f>
        <v/>
      </c>
      <c r="AD159" s="77" t="str">
        <f>IF(OR(ISBLANK('MH01'!AG412),ISERROR('MH01'!AG412)),"",'MH01'!AG412)</f>
        <v/>
      </c>
      <c r="AE159" s="77" t="str">
        <f>IF(OR(ISBLANK('MH01'!AH412),ISERROR('MH01'!AH412)),"",'MH01'!AH412)</f>
        <v/>
      </c>
    </row>
    <row r="160" spans="1:31" x14ac:dyDescent="0.2">
      <c r="A160" t="str">
        <f>IF(OR(ISBLANK('MH01'!A413),ISERROR('MH01'!A413)),"",'MH01'!A413)</f>
        <v/>
      </c>
      <c r="B160" s="86">
        <f>IF(OR(ISBLANK('MH01'!B163),ISERROR('MH01'!B163)),"",'MH01'!B163)</f>
        <v>153</v>
      </c>
      <c r="C160" s="191" t="str">
        <f>IF(OR(ISBLANK('MH01'!C413),ISERROR('MH01'!C413)),"",'MH01'!C413)</f>
        <v/>
      </c>
      <c r="D160" s="191" t="str">
        <f>IF(OR(ISBLANK('MH01'!D413),ISERROR('MH01'!D413)),"",'MH01'!D413)</f>
        <v/>
      </c>
      <c r="E160" s="77" t="str">
        <f>IF(OR(ISBLANK('MH01'!H413),ISERROR('MH01'!H413)),"",'MH01'!H413)</f>
        <v/>
      </c>
      <c r="F160" s="215" t="str">
        <f>IF(OR(ISBLANK('MH01'!I413),ISERROR('MH01'!I413)),"",'MH01'!I413)</f>
        <v/>
      </c>
      <c r="G160" s="77" t="str">
        <f>IF(OR(ISBLANK('MH01'!J413),ISERROR('MH01'!J413)),"",'MH01'!J413)</f>
        <v/>
      </c>
      <c r="H160" s="77" t="str">
        <f>IF(OR(ISBLANK('MH01'!K413),ISERROR('MH01'!K413)),"",'MH01'!K413)</f>
        <v/>
      </c>
      <c r="I160" s="77" t="str">
        <f>IF(OR(ISBLANK('MH01'!L413),ISERROR('MH01'!L413)),"",'MH01'!L413)</f>
        <v/>
      </c>
      <c r="J160" s="77" t="str">
        <f>IF(OR(ISBLANK('MH01'!M413),ISERROR('MH01'!M413)),"",'MH01'!M413)</f>
        <v/>
      </c>
      <c r="K160" s="77" t="str">
        <f>IF(OR(ISBLANK('MH01'!N413),ISERROR('MH01'!N413)),"",'MH01'!N413)</f>
        <v/>
      </c>
      <c r="L160" s="77" t="str">
        <f>IF(OR(ISBLANK('MH01'!O413),ISERROR('MH01'!O413)),"",'MH01'!O413)</f>
        <v/>
      </c>
      <c r="M160" s="77" t="str">
        <f>IF(OR(ISBLANK('MH01'!P413),ISERROR('MH01'!P413)),"",'MH01'!P413)</f>
        <v/>
      </c>
      <c r="N160" s="77" t="str">
        <f>IF(OR(ISBLANK('MH01'!Q413),ISERROR('MH01'!Q413)),"",'MH01'!Q413)</f>
        <v/>
      </c>
      <c r="O160" s="77" t="str">
        <f>IF(OR(ISBLANK('MH01'!R413),ISERROR('MH01'!R413)),"",'MH01'!R413)</f>
        <v/>
      </c>
      <c r="P160" s="77" t="str">
        <f>IF(OR(ISBLANK('MH01'!S413),ISERROR('MH01'!S413)),"",'MH01'!S413)</f>
        <v/>
      </c>
      <c r="T160" s="77" t="str">
        <f>IF(OR(ISBLANK('MH01'!W413),ISERROR('MH01'!W413)),"",'MH01'!W413)</f>
        <v/>
      </c>
      <c r="U160" s="77" t="str">
        <f>IF(OR(ISBLANK('MH01'!X413),ISERROR('MH01'!X413)),"",'MH01'!X413)</f>
        <v/>
      </c>
      <c r="V160" s="77" t="str">
        <f>IF(OR(ISBLANK('MH01'!Y413),ISERROR('MH01'!Y413)),"",'MH01'!Y413)</f>
        <v/>
      </c>
      <c r="W160" s="77" t="str">
        <f>IF(OR(ISBLANK('MH01'!Z413),ISERROR('MH01'!Z413)),"",'MH01'!Z413)</f>
        <v/>
      </c>
      <c r="X160" s="77" t="str">
        <f>IF(OR(ISBLANK('MH01'!AA413),ISERROR('MH01'!AA413)),"",'MH01'!AA413)</f>
        <v/>
      </c>
      <c r="Y160" s="77" t="str">
        <f>IF(OR(ISBLANK('MH01'!AB413),ISERROR('MH01'!AB413)),"",'MH01'!AB413)</f>
        <v/>
      </c>
      <c r="Z160" s="77" t="str">
        <f>IF(OR(ISBLANK('MH01'!AC413),ISERROR('MH01'!AC413)),"",'MH01'!AC413)</f>
        <v/>
      </c>
      <c r="AA160" s="77" t="str">
        <f>IF(OR(ISBLANK('MH01'!AD413),ISERROR('MH01'!AD413)),"",'MH01'!AD413)</f>
        <v/>
      </c>
      <c r="AB160" s="77" t="str">
        <f>IF(OR(ISBLANK('MH01'!AE413),ISERROR('MH01'!AE413)),"",'MH01'!AE413)</f>
        <v/>
      </c>
      <c r="AC160" s="77" t="str">
        <f>IF(OR(ISBLANK('MH01'!AF413),ISERROR('MH01'!AF413)),"",'MH01'!AF413)</f>
        <v/>
      </c>
      <c r="AD160" s="77" t="str">
        <f>IF(OR(ISBLANK('MH01'!AG413),ISERROR('MH01'!AG413)),"",'MH01'!AG413)</f>
        <v/>
      </c>
      <c r="AE160" s="77" t="str">
        <f>IF(OR(ISBLANK('MH01'!AH413),ISERROR('MH01'!AH413)),"",'MH01'!AH413)</f>
        <v/>
      </c>
    </row>
    <row r="161" spans="1:31" x14ac:dyDescent="0.2">
      <c r="A161" t="str">
        <f>IF(OR(ISBLANK('MH01'!A414),ISERROR('MH01'!A414)),"",'MH01'!A414)</f>
        <v/>
      </c>
      <c r="B161" s="86">
        <f>IF(OR(ISBLANK('MH01'!B164),ISERROR('MH01'!B164)),"",'MH01'!B164)</f>
        <v>154</v>
      </c>
      <c r="C161" s="191" t="str">
        <f>IF(OR(ISBLANK('MH01'!C414),ISERROR('MH01'!C414)),"",'MH01'!C414)</f>
        <v/>
      </c>
      <c r="D161" s="191" t="str">
        <f>IF(OR(ISBLANK('MH01'!D414),ISERROR('MH01'!D414)),"",'MH01'!D414)</f>
        <v/>
      </c>
      <c r="E161" s="77" t="str">
        <f>IF(OR(ISBLANK('MH01'!H414),ISERROR('MH01'!H414)),"",'MH01'!H414)</f>
        <v/>
      </c>
      <c r="F161" s="215" t="str">
        <f>IF(OR(ISBLANK('MH01'!I414),ISERROR('MH01'!I414)),"",'MH01'!I414)</f>
        <v/>
      </c>
      <c r="G161" s="77" t="str">
        <f>IF(OR(ISBLANK('MH01'!J414),ISERROR('MH01'!J414)),"",'MH01'!J414)</f>
        <v/>
      </c>
      <c r="H161" s="77" t="str">
        <f>IF(OR(ISBLANK('MH01'!K414),ISERROR('MH01'!K414)),"",'MH01'!K414)</f>
        <v/>
      </c>
      <c r="I161" s="77" t="str">
        <f>IF(OR(ISBLANK('MH01'!L414),ISERROR('MH01'!L414)),"",'MH01'!L414)</f>
        <v/>
      </c>
      <c r="J161" s="77" t="str">
        <f>IF(OR(ISBLANK('MH01'!M414),ISERROR('MH01'!M414)),"",'MH01'!M414)</f>
        <v/>
      </c>
      <c r="K161" s="77" t="str">
        <f>IF(OR(ISBLANK('MH01'!N414),ISERROR('MH01'!N414)),"",'MH01'!N414)</f>
        <v/>
      </c>
      <c r="L161" s="77" t="str">
        <f>IF(OR(ISBLANK('MH01'!O414),ISERROR('MH01'!O414)),"",'MH01'!O414)</f>
        <v/>
      </c>
      <c r="M161" s="77" t="str">
        <f>IF(OR(ISBLANK('MH01'!P414),ISERROR('MH01'!P414)),"",'MH01'!P414)</f>
        <v/>
      </c>
      <c r="N161" s="77" t="str">
        <f>IF(OR(ISBLANK('MH01'!Q414),ISERROR('MH01'!Q414)),"",'MH01'!Q414)</f>
        <v/>
      </c>
      <c r="O161" s="77" t="str">
        <f>IF(OR(ISBLANK('MH01'!R414),ISERROR('MH01'!R414)),"",'MH01'!R414)</f>
        <v/>
      </c>
      <c r="P161" s="77" t="str">
        <f>IF(OR(ISBLANK('MH01'!S414),ISERROR('MH01'!S414)),"",'MH01'!S414)</f>
        <v/>
      </c>
      <c r="T161" s="77" t="str">
        <f>IF(OR(ISBLANK('MH01'!W414),ISERROR('MH01'!W414)),"",'MH01'!W414)</f>
        <v/>
      </c>
      <c r="U161" s="77" t="str">
        <f>IF(OR(ISBLANK('MH01'!X414),ISERROR('MH01'!X414)),"",'MH01'!X414)</f>
        <v/>
      </c>
      <c r="V161" s="77" t="str">
        <f>IF(OR(ISBLANK('MH01'!Y414),ISERROR('MH01'!Y414)),"",'MH01'!Y414)</f>
        <v/>
      </c>
      <c r="W161" s="77" t="str">
        <f>IF(OR(ISBLANK('MH01'!Z414),ISERROR('MH01'!Z414)),"",'MH01'!Z414)</f>
        <v/>
      </c>
      <c r="X161" s="77" t="str">
        <f>IF(OR(ISBLANK('MH01'!AA414),ISERROR('MH01'!AA414)),"",'MH01'!AA414)</f>
        <v/>
      </c>
      <c r="Y161" s="77" t="str">
        <f>IF(OR(ISBLANK('MH01'!AB414),ISERROR('MH01'!AB414)),"",'MH01'!AB414)</f>
        <v/>
      </c>
      <c r="Z161" s="77" t="str">
        <f>IF(OR(ISBLANK('MH01'!AC414),ISERROR('MH01'!AC414)),"",'MH01'!AC414)</f>
        <v/>
      </c>
      <c r="AA161" s="77" t="str">
        <f>IF(OR(ISBLANK('MH01'!AD414),ISERROR('MH01'!AD414)),"",'MH01'!AD414)</f>
        <v/>
      </c>
      <c r="AB161" s="77" t="str">
        <f>IF(OR(ISBLANK('MH01'!AE414),ISERROR('MH01'!AE414)),"",'MH01'!AE414)</f>
        <v/>
      </c>
      <c r="AC161" s="77" t="str">
        <f>IF(OR(ISBLANK('MH01'!AF414),ISERROR('MH01'!AF414)),"",'MH01'!AF414)</f>
        <v/>
      </c>
      <c r="AD161" s="77" t="str">
        <f>IF(OR(ISBLANK('MH01'!AG414),ISERROR('MH01'!AG414)),"",'MH01'!AG414)</f>
        <v/>
      </c>
      <c r="AE161" s="77" t="str">
        <f>IF(OR(ISBLANK('MH01'!AH414),ISERROR('MH01'!AH414)),"",'MH01'!AH414)</f>
        <v/>
      </c>
    </row>
    <row r="162" spans="1:31" x14ac:dyDescent="0.2">
      <c r="A162" t="str">
        <f>IF(OR(ISBLANK('MH01'!A415),ISERROR('MH01'!A415)),"",'MH01'!A415)</f>
        <v/>
      </c>
      <c r="B162" s="86">
        <f>IF(OR(ISBLANK('MH01'!B165),ISERROR('MH01'!B165)),"",'MH01'!B165)</f>
        <v>155</v>
      </c>
      <c r="C162" s="191" t="str">
        <f>IF(OR(ISBLANK('MH01'!C415),ISERROR('MH01'!C415)),"",'MH01'!C415)</f>
        <v/>
      </c>
      <c r="D162" s="191" t="str">
        <f>IF(OR(ISBLANK('MH01'!D415),ISERROR('MH01'!D415)),"",'MH01'!D415)</f>
        <v/>
      </c>
      <c r="E162" s="77" t="str">
        <f>IF(OR(ISBLANK('MH01'!H415),ISERROR('MH01'!H415)),"",'MH01'!H415)</f>
        <v/>
      </c>
      <c r="F162" s="215" t="str">
        <f>IF(OR(ISBLANK('MH01'!I415),ISERROR('MH01'!I415)),"",'MH01'!I415)</f>
        <v/>
      </c>
      <c r="G162" s="77" t="str">
        <f>IF(OR(ISBLANK('MH01'!J415),ISERROR('MH01'!J415)),"",'MH01'!J415)</f>
        <v/>
      </c>
      <c r="H162" s="77" t="str">
        <f>IF(OR(ISBLANK('MH01'!K415),ISERROR('MH01'!K415)),"",'MH01'!K415)</f>
        <v/>
      </c>
      <c r="I162" s="77" t="str">
        <f>IF(OR(ISBLANK('MH01'!L415),ISERROR('MH01'!L415)),"",'MH01'!L415)</f>
        <v/>
      </c>
      <c r="J162" s="77" t="str">
        <f>IF(OR(ISBLANK('MH01'!M415),ISERROR('MH01'!M415)),"",'MH01'!M415)</f>
        <v/>
      </c>
      <c r="K162" s="77" t="str">
        <f>IF(OR(ISBLANK('MH01'!N415),ISERROR('MH01'!N415)),"",'MH01'!N415)</f>
        <v/>
      </c>
      <c r="L162" s="77" t="str">
        <f>IF(OR(ISBLANK('MH01'!O415),ISERROR('MH01'!O415)),"",'MH01'!O415)</f>
        <v/>
      </c>
      <c r="M162" s="77" t="str">
        <f>IF(OR(ISBLANK('MH01'!P415),ISERROR('MH01'!P415)),"",'MH01'!P415)</f>
        <v/>
      </c>
      <c r="N162" s="77" t="str">
        <f>IF(OR(ISBLANK('MH01'!Q415),ISERROR('MH01'!Q415)),"",'MH01'!Q415)</f>
        <v/>
      </c>
      <c r="O162" s="77" t="str">
        <f>IF(OR(ISBLANK('MH01'!R415),ISERROR('MH01'!R415)),"",'MH01'!R415)</f>
        <v/>
      </c>
      <c r="P162" s="77" t="str">
        <f>IF(OR(ISBLANK('MH01'!S415),ISERROR('MH01'!S415)),"",'MH01'!S415)</f>
        <v/>
      </c>
      <c r="T162" s="77" t="str">
        <f>IF(OR(ISBLANK('MH01'!W415),ISERROR('MH01'!W415)),"",'MH01'!W415)</f>
        <v/>
      </c>
      <c r="U162" s="77" t="str">
        <f>IF(OR(ISBLANK('MH01'!X415),ISERROR('MH01'!X415)),"",'MH01'!X415)</f>
        <v/>
      </c>
      <c r="V162" s="77" t="str">
        <f>IF(OR(ISBLANK('MH01'!Y415),ISERROR('MH01'!Y415)),"",'MH01'!Y415)</f>
        <v/>
      </c>
      <c r="W162" s="77" t="str">
        <f>IF(OR(ISBLANK('MH01'!Z415),ISERROR('MH01'!Z415)),"",'MH01'!Z415)</f>
        <v/>
      </c>
      <c r="X162" s="77" t="str">
        <f>IF(OR(ISBLANK('MH01'!AA415),ISERROR('MH01'!AA415)),"",'MH01'!AA415)</f>
        <v/>
      </c>
      <c r="Y162" s="77" t="str">
        <f>IF(OR(ISBLANK('MH01'!AB415),ISERROR('MH01'!AB415)),"",'MH01'!AB415)</f>
        <v/>
      </c>
      <c r="Z162" s="77" t="str">
        <f>IF(OR(ISBLANK('MH01'!AC415),ISERROR('MH01'!AC415)),"",'MH01'!AC415)</f>
        <v/>
      </c>
      <c r="AA162" s="77" t="str">
        <f>IF(OR(ISBLANK('MH01'!AD415),ISERROR('MH01'!AD415)),"",'MH01'!AD415)</f>
        <v/>
      </c>
      <c r="AB162" s="77" t="str">
        <f>IF(OR(ISBLANK('MH01'!AE415),ISERROR('MH01'!AE415)),"",'MH01'!AE415)</f>
        <v/>
      </c>
      <c r="AC162" s="77" t="str">
        <f>IF(OR(ISBLANK('MH01'!AF415),ISERROR('MH01'!AF415)),"",'MH01'!AF415)</f>
        <v/>
      </c>
      <c r="AD162" s="77" t="str">
        <f>IF(OR(ISBLANK('MH01'!AG415),ISERROR('MH01'!AG415)),"",'MH01'!AG415)</f>
        <v/>
      </c>
      <c r="AE162" s="77" t="str">
        <f>IF(OR(ISBLANK('MH01'!AH415),ISERROR('MH01'!AH415)),"",'MH01'!AH415)</f>
        <v/>
      </c>
    </row>
    <row r="163" spans="1:31" x14ac:dyDescent="0.2">
      <c r="A163" t="str">
        <f>IF(OR(ISBLANK('MH01'!A416),ISERROR('MH01'!A416)),"",'MH01'!A416)</f>
        <v/>
      </c>
      <c r="B163" s="86">
        <f>IF(OR(ISBLANK('MH01'!B166),ISERROR('MH01'!B166)),"",'MH01'!B166)</f>
        <v>156</v>
      </c>
      <c r="C163" s="191" t="str">
        <f>IF(OR(ISBLANK('MH01'!C416),ISERROR('MH01'!C416)),"",'MH01'!C416)</f>
        <v/>
      </c>
      <c r="D163" s="191" t="str">
        <f>IF(OR(ISBLANK('MH01'!D416),ISERROR('MH01'!D416)),"",'MH01'!D416)</f>
        <v/>
      </c>
      <c r="E163" s="77" t="str">
        <f>IF(OR(ISBLANK('MH01'!H416),ISERROR('MH01'!H416)),"",'MH01'!H416)</f>
        <v/>
      </c>
      <c r="F163" s="215" t="str">
        <f>IF(OR(ISBLANK('MH01'!I416),ISERROR('MH01'!I416)),"",'MH01'!I416)</f>
        <v/>
      </c>
      <c r="G163" s="77" t="str">
        <f>IF(OR(ISBLANK('MH01'!J416),ISERROR('MH01'!J416)),"",'MH01'!J416)</f>
        <v/>
      </c>
      <c r="H163" s="77" t="str">
        <f>IF(OR(ISBLANK('MH01'!K416),ISERROR('MH01'!K416)),"",'MH01'!K416)</f>
        <v/>
      </c>
      <c r="I163" s="77" t="str">
        <f>IF(OR(ISBLANK('MH01'!L416),ISERROR('MH01'!L416)),"",'MH01'!L416)</f>
        <v/>
      </c>
      <c r="J163" s="77" t="str">
        <f>IF(OR(ISBLANK('MH01'!M416),ISERROR('MH01'!M416)),"",'MH01'!M416)</f>
        <v/>
      </c>
      <c r="K163" s="77" t="str">
        <f>IF(OR(ISBLANK('MH01'!N416),ISERROR('MH01'!N416)),"",'MH01'!N416)</f>
        <v/>
      </c>
      <c r="L163" s="77" t="str">
        <f>IF(OR(ISBLANK('MH01'!O416),ISERROR('MH01'!O416)),"",'MH01'!O416)</f>
        <v/>
      </c>
      <c r="M163" s="77" t="str">
        <f>IF(OR(ISBLANK('MH01'!P416),ISERROR('MH01'!P416)),"",'MH01'!P416)</f>
        <v/>
      </c>
      <c r="N163" s="77" t="str">
        <f>IF(OR(ISBLANK('MH01'!Q416),ISERROR('MH01'!Q416)),"",'MH01'!Q416)</f>
        <v/>
      </c>
      <c r="O163" s="77" t="str">
        <f>IF(OR(ISBLANK('MH01'!R416),ISERROR('MH01'!R416)),"",'MH01'!R416)</f>
        <v/>
      </c>
      <c r="P163" s="77" t="str">
        <f>IF(OR(ISBLANK('MH01'!S416),ISERROR('MH01'!S416)),"",'MH01'!S416)</f>
        <v/>
      </c>
      <c r="T163" s="77" t="str">
        <f>IF(OR(ISBLANK('MH01'!W416),ISERROR('MH01'!W416)),"",'MH01'!W416)</f>
        <v/>
      </c>
      <c r="U163" s="77" t="str">
        <f>IF(OR(ISBLANK('MH01'!X416),ISERROR('MH01'!X416)),"",'MH01'!X416)</f>
        <v/>
      </c>
      <c r="V163" s="77" t="str">
        <f>IF(OR(ISBLANK('MH01'!Y416),ISERROR('MH01'!Y416)),"",'MH01'!Y416)</f>
        <v/>
      </c>
      <c r="W163" s="77" t="str">
        <f>IF(OR(ISBLANK('MH01'!Z416),ISERROR('MH01'!Z416)),"",'MH01'!Z416)</f>
        <v/>
      </c>
      <c r="X163" s="77" t="str">
        <f>IF(OR(ISBLANK('MH01'!AA416),ISERROR('MH01'!AA416)),"",'MH01'!AA416)</f>
        <v/>
      </c>
      <c r="Y163" s="77" t="str">
        <f>IF(OR(ISBLANK('MH01'!AB416),ISERROR('MH01'!AB416)),"",'MH01'!AB416)</f>
        <v/>
      </c>
      <c r="Z163" s="77" t="str">
        <f>IF(OR(ISBLANK('MH01'!AC416),ISERROR('MH01'!AC416)),"",'MH01'!AC416)</f>
        <v/>
      </c>
      <c r="AA163" s="77" t="str">
        <f>IF(OR(ISBLANK('MH01'!AD416),ISERROR('MH01'!AD416)),"",'MH01'!AD416)</f>
        <v/>
      </c>
      <c r="AB163" s="77" t="str">
        <f>IF(OR(ISBLANK('MH01'!AE416),ISERROR('MH01'!AE416)),"",'MH01'!AE416)</f>
        <v/>
      </c>
      <c r="AC163" s="77" t="str">
        <f>IF(OR(ISBLANK('MH01'!AF416),ISERROR('MH01'!AF416)),"",'MH01'!AF416)</f>
        <v/>
      </c>
      <c r="AD163" s="77" t="str">
        <f>IF(OR(ISBLANK('MH01'!AG416),ISERROR('MH01'!AG416)),"",'MH01'!AG416)</f>
        <v/>
      </c>
      <c r="AE163" s="77" t="str">
        <f>IF(OR(ISBLANK('MH01'!AH416),ISERROR('MH01'!AH416)),"",'MH01'!AH416)</f>
        <v/>
      </c>
    </row>
    <row r="164" spans="1:31" x14ac:dyDescent="0.2">
      <c r="A164" t="str">
        <f>IF(OR(ISBLANK('MH01'!A417),ISERROR('MH01'!A417)),"",'MH01'!A417)</f>
        <v/>
      </c>
      <c r="B164" s="86">
        <f>IF(OR(ISBLANK('MH01'!B167),ISERROR('MH01'!B167)),"",'MH01'!B167)</f>
        <v>157</v>
      </c>
      <c r="C164" s="191" t="str">
        <f>IF(OR(ISBLANK('MH01'!C417),ISERROR('MH01'!C417)),"",'MH01'!C417)</f>
        <v/>
      </c>
      <c r="D164" s="191" t="str">
        <f>IF(OR(ISBLANK('MH01'!D417),ISERROR('MH01'!D417)),"",'MH01'!D417)</f>
        <v/>
      </c>
      <c r="E164" s="77" t="str">
        <f>IF(OR(ISBLANK('MH01'!H417),ISERROR('MH01'!H417)),"",'MH01'!H417)</f>
        <v/>
      </c>
      <c r="F164" s="215" t="str">
        <f>IF(OR(ISBLANK('MH01'!I417),ISERROR('MH01'!I417)),"",'MH01'!I417)</f>
        <v/>
      </c>
      <c r="G164" s="77" t="str">
        <f>IF(OR(ISBLANK('MH01'!J417),ISERROR('MH01'!J417)),"",'MH01'!J417)</f>
        <v/>
      </c>
      <c r="H164" s="77" t="str">
        <f>IF(OR(ISBLANK('MH01'!K417),ISERROR('MH01'!K417)),"",'MH01'!K417)</f>
        <v/>
      </c>
      <c r="I164" s="77" t="str">
        <f>IF(OR(ISBLANK('MH01'!L417),ISERROR('MH01'!L417)),"",'MH01'!L417)</f>
        <v/>
      </c>
      <c r="J164" s="77" t="str">
        <f>IF(OR(ISBLANK('MH01'!M417),ISERROR('MH01'!M417)),"",'MH01'!M417)</f>
        <v/>
      </c>
      <c r="K164" s="77" t="str">
        <f>IF(OR(ISBLANK('MH01'!N417),ISERROR('MH01'!N417)),"",'MH01'!N417)</f>
        <v/>
      </c>
      <c r="L164" s="77" t="str">
        <f>IF(OR(ISBLANK('MH01'!O417),ISERROR('MH01'!O417)),"",'MH01'!O417)</f>
        <v/>
      </c>
      <c r="M164" s="77" t="str">
        <f>IF(OR(ISBLANK('MH01'!P417),ISERROR('MH01'!P417)),"",'MH01'!P417)</f>
        <v/>
      </c>
      <c r="N164" s="77" t="str">
        <f>IF(OR(ISBLANK('MH01'!Q417),ISERROR('MH01'!Q417)),"",'MH01'!Q417)</f>
        <v/>
      </c>
      <c r="O164" s="77" t="str">
        <f>IF(OR(ISBLANK('MH01'!R417),ISERROR('MH01'!R417)),"",'MH01'!R417)</f>
        <v/>
      </c>
      <c r="P164" s="77" t="str">
        <f>IF(OR(ISBLANK('MH01'!S417),ISERROR('MH01'!S417)),"",'MH01'!S417)</f>
        <v/>
      </c>
      <c r="T164" s="77" t="str">
        <f>IF(OR(ISBLANK('MH01'!W417),ISERROR('MH01'!W417)),"",'MH01'!W417)</f>
        <v/>
      </c>
      <c r="U164" s="77" t="str">
        <f>IF(OR(ISBLANK('MH01'!X417),ISERROR('MH01'!X417)),"",'MH01'!X417)</f>
        <v/>
      </c>
      <c r="V164" s="77" t="str">
        <f>IF(OR(ISBLANK('MH01'!Y417),ISERROR('MH01'!Y417)),"",'MH01'!Y417)</f>
        <v/>
      </c>
      <c r="W164" s="77" t="str">
        <f>IF(OR(ISBLANK('MH01'!Z417),ISERROR('MH01'!Z417)),"",'MH01'!Z417)</f>
        <v/>
      </c>
      <c r="X164" s="77" t="str">
        <f>IF(OR(ISBLANK('MH01'!AA417),ISERROR('MH01'!AA417)),"",'MH01'!AA417)</f>
        <v/>
      </c>
      <c r="Y164" s="77" t="str">
        <f>IF(OR(ISBLANK('MH01'!AB417),ISERROR('MH01'!AB417)),"",'MH01'!AB417)</f>
        <v/>
      </c>
      <c r="Z164" s="77" t="str">
        <f>IF(OR(ISBLANK('MH01'!AC417),ISERROR('MH01'!AC417)),"",'MH01'!AC417)</f>
        <v/>
      </c>
      <c r="AA164" s="77" t="str">
        <f>IF(OR(ISBLANK('MH01'!AD417),ISERROR('MH01'!AD417)),"",'MH01'!AD417)</f>
        <v/>
      </c>
      <c r="AB164" s="77" t="str">
        <f>IF(OR(ISBLANK('MH01'!AE417),ISERROR('MH01'!AE417)),"",'MH01'!AE417)</f>
        <v/>
      </c>
      <c r="AC164" s="77" t="str">
        <f>IF(OR(ISBLANK('MH01'!AF417),ISERROR('MH01'!AF417)),"",'MH01'!AF417)</f>
        <v/>
      </c>
      <c r="AD164" s="77" t="str">
        <f>IF(OR(ISBLANK('MH01'!AG417),ISERROR('MH01'!AG417)),"",'MH01'!AG417)</f>
        <v/>
      </c>
      <c r="AE164" s="77" t="str">
        <f>IF(OR(ISBLANK('MH01'!AH417),ISERROR('MH01'!AH417)),"",'MH01'!AH417)</f>
        <v/>
      </c>
    </row>
    <row r="165" spans="1:31" x14ac:dyDescent="0.2">
      <c r="A165" t="str">
        <f>IF(OR(ISBLANK('MH01'!A418),ISERROR('MH01'!A418)),"",'MH01'!A418)</f>
        <v/>
      </c>
      <c r="B165" s="86">
        <f>IF(OR(ISBLANK('MH01'!B168),ISERROR('MH01'!B168)),"",'MH01'!B168)</f>
        <v>158</v>
      </c>
      <c r="C165" s="191" t="str">
        <f>IF(OR(ISBLANK('MH01'!C418),ISERROR('MH01'!C418)),"",'MH01'!C418)</f>
        <v/>
      </c>
      <c r="D165" s="191" t="str">
        <f>IF(OR(ISBLANK('MH01'!D418),ISERROR('MH01'!D418)),"",'MH01'!D418)</f>
        <v/>
      </c>
      <c r="E165" s="77" t="str">
        <f>IF(OR(ISBLANK('MH01'!H418),ISERROR('MH01'!H418)),"",'MH01'!H418)</f>
        <v/>
      </c>
      <c r="F165" s="215" t="str">
        <f>IF(OR(ISBLANK('MH01'!I418),ISERROR('MH01'!I418)),"",'MH01'!I418)</f>
        <v/>
      </c>
      <c r="G165" s="77" t="str">
        <f>IF(OR(ISBLANK('MH01'!J418),ISERROR('MH01'!J418)),"",'MH01'!J418)</f>
        <v/>
      </c>
      <c r="H165" s="77" t="str">
        <f>IF(OR(ISBLANK('MH01'!K418),ISERROR('MH01'!K418)),"",'MH01'!K418)</f>
        <v/>
      </c>
      <c r="I165" s="77" t="str">
        <f>IF(OR(ISBLANK('MH01'!L418),ISERROR('MH01'!L418)),"",'MH01'!L418)</f>
        <v/>
      </c>
      <c r="J165" s="77" t="str">
        <f>IF(OR(ISBLANK('MH01'!M418),ISERROR('MH01'!M418)),"",'MH01'!M418)</f>
        <v/>
      </c>
      <c r="K165" s="77" t="str">
        <f>IF(OR(ISBLANK('MH01'!N418),ISERROR('MH01'!N418)),"",'MH01'!N418)</f>
        <v/>
      </c>
      <c r="L165" s="77" t="str">
        <f>IF(OR(ISBLANK('MH01'!O418),ISERROR('MH01'!O418)),"",'MH01'!O418)</f>
        <v/>
      </c>
      <c r="M165" s="77" t="str">
        <f>IF(OR(ISBLANK('MH01'!P418),ISERROR('MH01'!P418)),"",'MH01'!P418)</f>
        <v/>
      </c>
      <c r="N165" s="77" t="str">
        <f>IF(OR(ISBLANK('MH01'!Q418),ISERROR('MH01'!Q418)),"",'MH01'!Q418)</f>
        <v/>
      </c>
      <c r="O165" s="77" t="str">
        <f>IF(OR(ISBLANK('MH01'!R418),ISERROR('MH01'!R418)),"",'MH01'!R418)</f>
        <v/>
      </c>
      <c r="P165" s="77" t="str">
        <f>IF(OR(ISBLANK('MH01'!S418),ISERROR('MH01'!S418)),"",'MH01'!S418)</f>
        <v/>
      </c>
      <c r="T165" s="77" t="str">
        <f>IF(OR(ISBLANK('MH01'!W418),ISERROR('MH01'!W418)),"",'MH01'!W418)</f>
        <v/>
      </c>
      <c r="U165" s="77" t="str">
        <f>IF(OR(ISBLANK('MH01'!X418),ISERROR('MH01'!X418)),"",'MH01'!X418)</f>
        <v/>
      </c>
      <c r="V165" s="77" t="str">
        <f>IF(OR(ISBLANK('MH01'!Y418),ISERROR('MH01'!Y418)),"",'MH01'!Y418)</f>
        <v/>
      </c>
      <c r="W165" s="77" t="str">
        <f>IF(OR(ISBLANK('MH01'!Z418),ISERROR('MH01'!Z418)),"",'MH01'!Z418)</f>
        <v/>
      </c>
      <c r="X165" s="77" t="str">
        <f>IF(OR(ISBLANK('MH01'!AA418),ISERROR('MH01'!AA418)),"",'MH01'!AA418)</f>
        <v/>
      </c>
      <c r="Y165" s="77" t="str">
        <f>IF(OR(ISBLANK('MH01'!AB418),ISERROR('MH01'!AB418)),"",'MH01'!AB418)</f>
        <v/>
      </c>
      <c r="Z165" s="77" t="str">
        <f>IF(OR(ISBLANK('MH01'!AC418),ISERROR('MH01'!AC418)),"",'MH01'!AC418)</f>
        <v/>
      </c>
      <c r="AA165" s="77" t="str">
        <f>IF(OR(ISBLANK('MH01'!AD418),ISERROR('MH01'!AD418)),"",'MH01'!AD418)</f>
        <v/>
      </c>
      <c r="AB165" s="77" t="str">
        <f>IF(OR(ISBLANK('MH01'!AE418),ISERROR('MH01'!AE418)),"",'MH01'!AE418)</f>
        <v/>
      </c>
      <c r="AC165" s="77" t="str">
        <f>IF(OR(ISBLANK('MH01'!AF418),ISERROR('MH01'!AF418)),"",'MH01'!AF418)</f>
        <v/>
      </c>
      <c r="AD165" s="77" t="str">
        <f>IF(OR(ISBLANK('MH01'!AG418),ISERROR('MH01'!AG418)),"",'MH01'!AG418)</f>
        <v/>
      </c>
      <c r="AE165" s="77" t="str">
        <f>IF(OR(ISBLANK('MH01'!AH418),ISERROR('MH01'!AH418)),"",'MH01'!AH418)</f>
        <v/>
      </c>
    </row>
    <row r="166" spans="1:31" x14ac:dyDescent="0.2">
      <c r="A166" t="str">
        <f>IF(OR(ISBLANK('MH01'!A419),ISERROR('MH01'!A419)),"",'MH01'!A419)</f>
        <v/>
      </c>
      <c r="B166" s="86">
        <f>IF(OR(ISBLANK('MH01'!B169),ISERROR('MH01'!B169)),"",'MH01'!B169)</f>
        <v>159</v>
      </c>
      <c r="C166" s="191" t="str">
        <f>IF(OR(ISBLANK('MH01'!C419),ISERROR('MH01'!C419)),"",'MH01'!C419)</f>
        <v/>
      </c>
      <c r="D166" s="191" t="str">
        <f>IF(OR(ISBLANK('MH01'!D419),ISERROR('MH01'!D419)),"",'MH01'!D419)</f>
        <v/>
      </c>
      <c r="E166" s="77" t="str">
        <f>IF(OR(ISBLANK('MH01'!H419),ISERROR('MH01'!H419)),"",'MH01'!H419)</f>
        <v/>
      </c>
      <c r="F166" s="215" t="str">
        <f>IF(OR(ISBLANK('MH01'!I419),ISERROR('MH01'!I419)),"",'MH01'!I419)</f>
        <v/>
      </c>
      <c r="G166" s="77" t="str">
        <f>IF(OR(ISBLANK('MH01'!J419),ISERROR('MH01'!J419)),"",'MH01'!J419)</f>
        <v/>
      </c>
      <c r="H166" s="77" t="str">
        <f>IF(OR(ISBLANK('MH01'!K419),ISERROR('MH01'!K419)),"",'MH01'!K419)</f>
        <v/>
      </c>
      <c r="I166" s="77" t="str">
        <f>IF(OR(ISBLANK('MH01'!L419),ISERROR('MH01'!L419)),"",'MH01'!L419)</f>
        <v/>
      </c>
      <c r="J166" s="77" t="str">
        <f>IF(OR(ISBLANK('MH01'!M419),ISERROR('MH01'!M419)),"",'MH01'!M419)</f>
        <v/>
      </c>
      <c r="K166" s="77" t="str">
        <f>IF(OR(ISBLANK('MH01'!N419),ISERROR('MH01'!N419)),"",'MH01'!N419)</f>
        <v/>
      </c>
      <c r="L166" s="77" t="str">
        <f>IF(OR(ISBLANK('MH01'!O419),ISERROR('MH01'!O419)),"",'MH01'!O419)</f>
        <v/>
      </c>
      <c r="M166" s="77" t="str">
        <f>IF(OR(ISBLANK('MH01'!P419),ISERROR('MH01'!P419)),"",'MH01'!P419)</f>
        <v/>
      </c>
      <c r="N166" s="77" t="str">
        <f>IF(OR(ISBLANK('MH01'!Q419),ISERROR('MH01'!Q419)),"",'MH01'!Q419)</f>
        <v/>
      </c>
      <c r="O166" s="77" t="str">
        <f>IF(OR(ISBLANK('MH01'!R419),ISERROR('MH01'!R419)),"",'MH01'!R419)</f>
        <v/>
      </c>
      <c r="P166" s="77" t="str">
        <f>IF(OR(ISBLANK('MH01'!S419),ISERROR('MH01'!S419)),"",'MH01'!S419)</f>
        <v/>
      </c>
      <c r="T166" s="77" t="str">
        <f>IF(OR(ISBLANK('MH01'!W419),ISERROR('MH01'!W419)),"",'MH01'!W419)</f>
        <v/>
      </c>
      <c r="U166" s="77" t="str">
        <f>IF(OR(ISBLANK('MH01'!X419),ISERROR('MH01'!X419)),"",'MH01'!X419)</f>
        <v/>
      </c>
      <c r="V166" s="77" t="str">
        <f>IF(OR(ISBLANK('MH01'!Y419),ISERROR('MH01'!Y419)),"",'MH01'!Y419)</f>
        <v/>
      </c>
      <c r="W166" s="77" t="str">
        <f>IF(OR(ISBLANK('MH01'!Z419),ISERROR('MH01'!Z419)),"",'MH01'!Z419)</f>
        <v/>
      </c>
      <c r="X166" s="77" t="str">
        <f>IF(OR(ISBLANK('MH01'!AA419),ISERROR('MH01'!AA419)),"",'MH01'!AA419)</f>
        <v/>
      </c>
      <c r="Y166" s="77" t="str">
        <f>IF(OR(ISBLANK('MH01'!AB419),ISERROR('MH01'!AB419)),"",'MH01'!AB419)</f>
        <v/>
      </c>
      <c r="Z166" s="77" t="str">
        <f>IF(OR(ISBLANK('MH01'!AC419),ISERROR('MH01'!AC419)),"",'MH01'!AC419)</f>
        <v/>
      </c>
      <c r="AA166" s="77" t="str">
        <f>IF(OR(ISBLANK('MH01'!AD419),ISERROR('MH01'!AD419)),"",'MH01'!AD419)</f>
        <v/>
      </c>
      <c r="AB166" s="77" t="str">
        <f>IF(OR(ISBLANK('MH01'!AE419),ISERROR('MH01'!AE419)),"",'MH01'!AE419)</f>
        <v/>
      </c>
      <c r="AC166" s="77" t="str">
        <f>IF(OR(ISBLANK('MH01'!AF419),ISERROR('MH01'!AF419)),"",'MH01'!AF419)</f>
        <v/>
      </c>
      <c r="AD166" s="77" t="str">
        <f>IF(OR(ISBLANK('MH01'!AG419),ISERROR('MH01'!AG419)),"",'MH01'!AG419)</f>
        <v/>
      </c>
      <c r="AE166" s="77" t="str">
        <f>IF(OR(ISBLANK('MH01'!AH419),ISERROR('MH01'!AH419)),"",'MH01'!AH419)</f>
        <v/>
      </c>
    </row>
    <row r="167" spans="1:31" x14ac:dyDescent="0.2">
      <c r="A167" t="str">
        <f>IF(OR(ISBLANK('MH01'!A420),ISERROR('MH01'!A420)),"",'MH01'!A420)</f>
        <v/>
      </c>
      <c r="B167" s="86">
        <f>IF(OR(ISBLANK('MH01'!B170),ISERROR('MH01'!B170)),"",'MH01'!B170)</f>
        <v>160</v>
      </c>
      <c r="C167" s="191" t="str">
        <f>IF(OR(ISBLANK('MH01'!C420),ISERROR('MH01'!C420)),"",'MH01'!C420)</f>
        <v/>
      </c>
      <c r="D167" s="191" t="str">
        <f>IF(OR(ISBLANK('MH01'!D420),ISERROR('MH01'!D420)),"",'MH01'!D420)</f>
        <v/>
      </c>
      <c r="E167" s="77" t="str">
        <f>IF(OR(ISBLANK('MH01'!H420),ISERROR('MH01'!H420)),"",'MH01'!H420)</f>
        <v/>
      </c>
      <c r="F167" s="215" t="str">
        <f>IF(OR(ISBLANK('MH01'!I420),ISERROR('MH01'!I420)),"",'MH01'!I420)</f>
        <v/>
      </c>
      <c r="G167" s="77" t="str">
        <f>IF(OR(ISBLANK('MH01'!J420),ISERROR('MH01'!J420)),"",'MH01'!J420)</f>
        <v/>
      </c>
      <c r="H167" s="77" t="str">
        <f>IF(OR(ISBLANK('MH01'!K420),ISERROR('MH01'!K420)),"",'MH01'!K420)</f>
        <v/>
      </c>
      <c r="I167" s="77" t="str">
        <f>IF(OR(ISBLANK('MH01'!L420),ISERROR('MH01'!L420)),"",'MH01'!L420)</f>
        <v/>
      </c>
      <c r="J167" s="77" t="str">
        <f>IF(OR(ISBLANK('MH01'!M420),ISERROR('MH01'!M420)),"",'MH01'!M420)</f>
        <v/>
      </c>
      <c r="K167" s="77" t="str">
        <f>IF(OR(ISBLANK('MH01'!N420),ISERROR('MH01'!N420)),"",'MH01'!N420)</f>
        <v/>
      </c>
      <c r="L167" s="77" t="str">
        <f>IF(OR(ISBLANK('MH01'!O420),ISERROR('MH01'!O420)),"",'MH01'!O420)</f>
        <v/>
      </c>
      <c r="M167" s="77" t="str">
        <f>IF(OR(ISBLANK('MH01'!P420),ISERROR('MH01'!P420)),"",'MH01'!P420)</f>
        <v/>
      </c>
      <c r="N167" s="77" t="str">
        <f>IF(OR(ISBLANK('MH01'!Q420),ISERROR('MH01'!Q420)),"",'MH01'!Q420)</f>
        <v/>
      </c>
      <c r="O167" s="77" t="str">
        <f>IF(OR(ISBLANK('MH01'!R420),ISERROR('MH01'!R420)),"",'MH01'!R420)</f>
        <v/>
      </c>
      <c r="P167" s="77" t="str">
        <f>IF(OR(ISBLANK('MH01'!S420),ISERROR('MH01'!S420)),"",'MH01'!S420)</f>
        <v/>
      </c>
      <c r="T167" s="77" t="str">
        <f>IF(OR(ISBLANK('MH01'!W420),ISERROR('MH01'!W420)),"",'MH01'!W420)</f>
        <v/>
      </c>
      <c r="U167" s="77" t="str">
        <f>IF(OR(ISBLANK('MH01'!X420),ISERROR('MH01'!X420)),"",'MH01'!X420)</f>
        <v/>
      </c>
      <c r="V167" s="77" t="str">
        <f>IF(OR(ISBLANK('MH01'!Y420),ISERROR('MH01'!Y420)),"",'MH01'!Y420)</f>
        <v/>
      </c>
      <c r="W167" s="77" t="str">
        <f>IF(OR(ISBLANK('MH01'!Z420),ISERROR('MH01'!Z420)),"",'MH01'!Z420)</f>
        <v/>
      </c>
      <c r="X167" s="77" t="str">
        <f>IF(OR(ISBLANK('MH01'!AA420),ISERROR('MH01'!AA420)),"",'MH01'!AA420)</f>
        <v/>
      </c>
      <c r="Y167" s="77" t="str">
        <f>IF(OR(ISBLANK('MH01'!AB420),ISERROR('MH01'!AB420)),"",'MH01'!AB420)</f>
        <v/>
      </c>
      <c r="Z167" s="77" t="str">
        <f>IF(OR(ISBLANK('MH01'!AC420),ISERROR('MH01'!AC420)),"",'MH01'!AC420)</f>
        <v/>
      </c>
      <c r="AA167" s="77" t="str">
        <f>IF(OR(ISBLANK('MH01'!AD420),ISERROR('MH01'!AD420)),"",'MH01'!AD420)</f>
        <v/>
      </c>
      <c r="AB167" s="77" t="str">
        <f>IF(OR(ISBLANK('MH01'!AE420),ISERROR('MH01'!AE420)),"",'MH01'!AE420)</f>
        <v/>
      </c>
      <c r="AC167" s="77" t="str">
        <f>IF(OR(ISBLANK('MH01'!AF420),ISERROR('MH01'!AF420)),"",'MH01'!AF420)</f>
        <v/>
      </c>
      <c r="AD167" s="77" t="str">
        <f>IF(OR(ISBLANK('MH01'!AG420),ISERROR('MH01'!AG420)),"",'MH01'!AG420)</f>
        <v/>
      </c>
      <c r="AE167" s="77" t="str">
        <f>IF(OR(ISBLANK('MH01'!AH420),ISERROR('MH01'!AH420)),"",'MH01'!AH420)</f>
        <v/>
      </c>
    </row>
    <row r="168" spans="1:31" x14ac:dyDescent="0.2">
      <c r="A168" t="str">
        <f>IF(OR(ISBLANK('MH01'!A421),ISERROR('MH01'!A421)),"",'MH01'!A421)</f>
        <v/>
      </c>
      <c r="B168" s="86">
        <f>IF(OR(ISBLANK('MH01'!B171),ISERROR('MH01'!B171)),"",'MH01'!B171)</f>
        <v>161</v>
      </c>
      <c r="C168" s="191" t="str">
        <f>IF(OR(ISBLANK('MH01'!C421),ISERROR('MH01'!C421)),"",'MH01'!C421)</f>
        <v/>
      </c>
      <c r="D168" s="191" t="str">
        <f>IF(OR(ISBLANK('MH01'!D421),ISERROR('MH01'!D421)),"",'MH01'!D421)</f>
        <v/>
      </c>
      <c r="E168" s="77" t="str">
        <f>IF(OR(ISBLANK('MH01'!H421),ISERROR('MH01'!H421)),"",'MH01'!H421)</f>
        <v/>
      </c>
      <c r="F168" s="215" t="str">
        <f>IF(OR(ISBLANK('MH01'!I421),ISERROR('MH01'!I421)),"",'MH01'!I421)</f>
        <v/>
      </c>
      <c r="G168" s="77" t="str">
        <f>IF(OR(ISBLANK('MH01'!J421),ISERROR('MH01'!J421)),"",'MH01'!J421)</f>
        <v/>
      </c>
      <c r="H168" s="77" t="str">
        <f>IF(OR(ISBLANK('MH01'!K421),ISERROR('MH01'!K421)),"",'MH01'!K421)</f>
        <v/>
      </c>
      <c r="I168" s="77" t="str">
        <f>IF(OR(ISBLANK('MH01'!L421),ISERROR('MH01'!L421)),"",'MH01'!L421)</f>
        <v/>
      </c>
      <c r="J168" s="77" t="str">
        <f>IF(OR(ISBLANK('MH01'!M421),ISERROR('MH01'!M421)),"",'MH01'!M421)</f>
        <v/>
      </c>
      <c r="K168" s="77" t="str">
        <f>IF(OR(ISBLANK('MH01'!N421),ISERROR('MH01'!N421)),"",'MH01'!N421)</f>
        <v/>
      </c>
      <c r="L168" s="77" t="str">
        <f>IF(OR(ISBLANK('MH01'!O421),ISERROR('MH01'!O421)),"",'MH01'!O421)</f>
        <v/>
      </c>
      <c r="M168" s="77" t="str">
        <f>IF(OR(ISBLANK('MH01'!P421),ISERROR('MH01'!P421)),"",'MH01'!P421)</f>
        <v/>
      </c>
      <c r="N168" s="77" t="str">
        <f>IF(OR(ISBLANK('MH01'!Q421),ISERROR('MH01'!Q421)),"",'MH01'!Q421)</f>
        <v/>
      </c>
      <c r="O168" s="77" t="str">
        <f>IF(OR(ISBLANK('MH01'!R421),ISERROR('MH01'!R421)),"",'MH01'!R421)</f>
        <v/>
      </c>
      <c r="P168" s="77" t="str">
        <f>IF(OR(ISBLANK('MH01'!S421),ISERROR('MH01'!S421)),"",'MH01'!S421)</f>
        <v/>
      </c>
      <c r="T168" s="77" t="str">
        <f>IF(OR(ISBLANK('MH01'!W421),ISERROR('MH01'!W421)),"",'MH01'!W421)</f>
        <v/>
      </c>
      <c r="U168" s="77" t="str">
        <f>IF(OR(ISBLANK('MH01'!X421),ISERROR('MH01'!X421)),"",'MH01'!X421)</f>
        <v/>
      </c>
      <c r="V168" s="77" t="str">
        <f>IF(OR(ISBLANK('MH01'!Y421),ISERROR('MH01'!Y421)),"",'MH01'!Y421)</f>
        <v/>
      </c>
      <c r="W168" s="77" t="str">
        <f>IF(OR(ISBLANK('MH01'!Z421),ISERROR('MH01'!Z421)),"",'MH01'!Z421)</f>
        <v/>
      </c>
      <c r="X168" s="77" t="str">
        <f>IF(OR(ISBLANK('MH01'!AA421),ISERROR('MH01'!AA421)),"",'MH01'!AA421)</f>
        <v/>
      </c>
      <c r="Y168" s="77" t="str">
        <f>IF(OR(ISBLANK('MH01'!AB421),ISERROR('MH01'!AB421)),"",'MH01'!AB421)</f>
        <v/>
      </c>
      <c r="Z168" s="77" t="str">
        <f>IF(OR(ISBLANK('MH01'!AC421),ISERROR('MH01'!AC421)),"",'MH01'!AC421)</f>
        <v/>
      </c>
      <c r="AA168" s="77" t="str">
        <f>IF(OR(ISBLANK('MH01'!AD421),ISERROR('MH01'!AD421)),"",'MH01'!AD421)</f>
        <v/>
      </c>
      <c r="AB168" s="77" t="str">
        <f>IF(OR(ISBLANK('MH01'!AE421),ISERROR('MH01'!AE421)),"",'MH01'!AE421)</f>
        <v/>
      </c>
      <c r="AC168" s="77" t="str">
        <f>IF(OR(ISBLANK('MH01'!AF421),ISERROR('MH01'!AF421)),"",'MH01'!AF421)</f>
        <v/>
      </c>
      <c r="AD168" s="77" t="str">
        <f>IF(OR(ISBLANK('MH01'!AG421),ISERROR('MH01'!AG421)),"",'MH01'!AG421)</f>
        <v/>
      </c>
      <c r="AE168" s="77" t="str">
        <f>IF(OR(ISBLANK('MH01'!AH421),ISERROR('MH01'!AH421)),"",'MH01'!AH421)</f>
        <v/>
      </c>
    </row>
    <row r="169" spans="1:31" x14ac:dyDescent="0.2">
      <c r="A169" t="str">
        <f>IF(OR(ISBLANK('MH01'!A422),ISERROR('MH01'!A422)),"",'MH01'!A422)</f>
        <v/>
      </c>
      <c r="B169" s="86">
        <f>IF(OR(ISBLANK('MH01'!B172),ISERROR('MH01'!B172)),"",'MH01'!B172)</f>
        <v>162</v>
      </c>
      <c r="C169" s="191" t="str">
        <f>IF(OR(ISBLANK('MH01'!C422),ISERROR('MH01'!C422)),"",'MH01'!C422)</f>
        <v/>
      </c>
      <c r="D169" s="191" t="str">
        <f>IF(OR(ISBLANK('MH01'!D422),ISERROR('MH01'!D422)),"",'MH01'!D422)</f>
        <v/>
      </c>
      <c r="E169" s="77" t="str">
        <f>IF(OR(ISBLANK('MH01'!H422),ISERROR('MH01'!H422)),"",'MH01'!H422)</f>
        <v/>
      </c>
      <c r="F169" s="215" t="str">
        <f>IF(OR(ISBLANK('MH01'!I422),ISERROR('MH01'!I422)),"",'MH01'!I422)</f>
        <v/>
      </c>
      <c r="G169" s="77" t="str">
        <f>IF(OR(ISBLANK('MH01'!J422),ISERROR('MH01'!J422)),"",'MH01'!J422)</f>
        <v/>
      </c>
      <c r="H169" s="77" t="str">
        <f>IF(OR(ISBLANK('MH01'!K422),ISERROR('MH01'!K422)),"",'MH01'!K422)</f>
        <v/>
      </c>
      <c r="I169" s="77" t="str">
        <f>IF(OR(ISBLANK('MH01'!L422),ISERROR('MH01'!L422)),"",'MH01'!L422)</f>
        <v/>
      </c>
      <c r="J169" s="77" t="str">
        <f>IF(OR(ISBLANK('MH01'!M422),ISERROR('MH01'!M422)),"",'MH01'!M422)</f>
        <v/>
      </c>
      <c r="K169" s="77" t="str">
        <f>IF(OR(ISBLANK('MH01'!N422),ISERROR('MH01'!N422)),"",'MH01'!N422)</f>
        <v/>
      </c>
      <c r="L169" s="77" t="str">
        <f>IF(OR(ISBLANK('MH01'!O422),ISERROR('MH01'!O422)),"",'MH01'!O422)</f>
        <v/>
      </c>
      <c r="M169" s="77" t="str">
        <f>IF(OR(ISBLANK('MH01'!P422),ISERROR('MH01'!P422)),"",'MH01'!P422)</f>
        <v/>
      </c>
      <c r="N169" s="77" t="str">
        <f>IF(OR(ISBLANK('MH01'!Q422),ISERROR('MH01'!Q422)),"",'MH01'!Q422)</f>
        <v/>
      </c>
      <c r="O169" s="77" t="str">
        <f>IF(OR(ISBLANK('MH01'!R422),ISERROR('MH01'!R422)),"",'MH01'!R422)</f>
        <v/>
      </c>
      <c r="P169" s="77" t="str">
        <f>IF(OR(ISBLANK('MH01'!S422),ISERROR('MH01'!S422)),"",'MH01'!S422)</f>
        <v/>
      </c>
      <c r="T169" s="77" t="str">
        <f>IF(OR(ISBLANK('MH01'!W422),ISERROR('MH01'!W422)),"",'MH01'!W422)</f>
        <v/>
      </c>
      <c r="U169" s="77" t="str">
        <f>IF(OR(ISBLANK('MH01'!X422),ISERROR('MH01'!X422)),"",'MH01'!X422)</f>
        <v/>
      </c>
      <c r="V169" s="77" t="str">
        <f>IF(OR(ISBLANK('MH01'!Y422),ISERROR('MH01'!Y422)),"",'MH01'!Y422)</f>
        <v/>
      </c>
      <c r="W169" s="77" t="str">
        <f>IF(OR(ISBLANK('MH01'!Z422),ISERROR('MH01'!Z422)),"",'MH01'!Z422)</f>
        <v/>
      </c>
      <c r="X169" s="77" t="str">
        <f>IF(OR(ISBLANK('MH01'!AA422),ISERROR('MH01'!AA422)),"",'MH01'!AA422)</f>
        <v/>
      </c>
      <c r="Y169" s="77" t="str">
        <f>IF(OR(ISBLANK('MH01'!AB422),ISERROR('MH01'!AB422)),"",'MH01'!AB422)</f>
        <v/>
      </c>
      <c r="Z169" s="77" t="str">
        <f>IF(OR(ISBLANK('MH01'!AC422),ISERROR('MH01'!AC422)),"",'MH01'!AC422)</f>
        <v/>
      </c>
      <c r="AA169" s="77" t="str">
        <f>IF(OR(ISBLANK('MH01'!AD422),ISERROR('MH01'!AD422)),"",'MH01'!AD422)</f>
        <v/>
      </c>
      <c r="AB169" s="77" t="str">
        <f>IF(OR(ISBLANK('MH01'!AE422),ISERROR('MH01'!AE422)),"",'MH01'!AE422)</f>
        <v/>
      </c>
      <c r="AC169" s="77" t="str">
        <f>IF(OR(ISBLANK('MH01'!AF422),ISERROR('MH01'!AF422)),"",'MH01'!AF422)</f>
        <v/>
      </c>
      <c r="AD169" s="77" t="str">
        <f>IF(OR(ISBLANK('MH01'!AG422),ISERROR('MH01'!AG422)),"",'MH01'!AG422)</f>
        <v/>
      </c>
      <c r="AE169" s="77" t="str">
        <f>IF(OR(ISBLANK('MH01'!AH422),ISERROR('MH01'!AH422)),"",'MH01'!AH422)</f>
        <v/>
      </c>
    </row>
    <row r="170" spans="1:31" x14ac:dyDescent="0.2">
      <c r="A170" t="str">
        <f>IF(OR(ISBLANK('MH01'!A423),ISERROR('MH01'!A423)),"",'MH01'!A423)</f>
        <v/>
      </c>
      <c r="B170" s="86">
        <f>IF(OR(ISBLANK('MH01'!B173),ISERROR('MH01'!B173)),"",'MH01'!B173)</f>
        <v>163</v>
      </c>
      <c r="C170" s="191" t="str">
        <f>IF(OR(ISBLANK('MH01'!C423),ISERROR('MH01'!C423)),"",'MH01'!C423)</f>
        <v/>
      </c>
      <c r="D170" s="191" t="str">
        <f>IF(OR(ISBLANK('MH01'!D423),ISERROR('MH01'!D423)),"",'MH01'!D423)</f>
        <v/>
      </c>
      <c r="E170" s="77" t="str">
        <f>IF(OR(ISBLANK('MH01'!H423),ISERROR('MH01'!H423)),"",'MH01'!H423)</f>
        <v/>
      </c>
      <c r="F170" s="215" t="str">
        <f>IF(OR(ISBLANK('MH01'!I423),ISERROR('MH01'!I423)),"",'MH01'!I423)</f>
        <v/>
      </c>
      <c r="G170" s="77" t="str">
        <f>IF(OR(ISBLANK('MH01'!J423),ISERROR('MH01'!J423)),"",'MH01'!J423)</f>
        <v/>
      </c>
      <c r="H170" s="77" t="str">
        <f>IF(OR(ISBLANK('MH01'!K423),ISERROR('MH01'!K423)),"",'MH01'!K423)</f>
        <v/>
      </c>
      <c r="I170" s="77" t="str">
        <f>IF(OR(ISBLANK('MH01'!L423),ISERROR('MH01'!L423)),"",'MH01'!L423)</f>
        <v/>
      </c>
      <c r="J170" s="77" t="str">
        <f>IF(OR(ISBLANK('MH01'!M423),ISERROR('MH01'!M423)),"",'MH01'!M423)</f>
        <v/>
      </c>
      <c r="K170" s="77" t="str">
        <f>IF(OR(ISBLANK('MH01'!N423),ISERROR('MH01'!N423)),"",'MH01'!N423)</f>
        <v/>
      </c>
      <c r="L170" s="77" t="str">
        <f>IF(OR(ISBLANK('MH01'!O423),ISERROR('MH01'!O423)),"",'MH01'!O423)</f>
        <v/>
      </c>
      <c r="M170" s="77" t="str">
        <f>IF(OR(ISBLANK('MH01'!P423),ISERROR('MH01'!P423)),"",'MH01'!P423)</f>
        <v/>
      </c>
      <c r="N170" s="77" t="str">
        <f>IF(OR(ISBLANK('MH01'!Q423),ISERROR('MH01'!Q423)),"",'MH01'!Q423)</f>
        <v/>
      </c>
      <c r="O170" s="77" t="str">
        <f>IF(OR(ISBLANK('MH01'!R423),ISERROR('MH01'!R423)),"",'MH01'!R423)</f>
        <v/>
      </c>
      <c r="P170" s="77" t="str">
        <f>IF(OR(ISBLANK('MH01'!S423),ISERROR('MH01'!S423)),"",'MH01'!S423)</f>
        <v/>
      </c>
      <c r="T170" s="77" t="str">
        <f>IF(OR(ISBLANK('MH01'!W423),ISERROR('MH01'!W423)),"",'MH01'!W423)</f>
        <v/>
      </c>
      <c r="U170" s="77" t="str">
        <f>IF(OR(ISBLANK('MH01'!X423),ISERROR('MH01'!X423)),"",'MH01'!X423)</f>
        <v/>
      </c>
      <c r="V170" s="77" t="str">
        <f>IF(OR(ISBLANK('MH01'!Y423),ISERROR('MH01'!Y423)),"",'MH01'!Y423)</f>
        <v/>
      </c>
      <c r="W170" s="77" t="str">
        <f>IF(OR(ISBLANK('MH01'!Z423),ISERROR('MH01'!Z423)),"",'MH01'!Z423)</f>
        <v/>
      </c>
      <c r="X170" s="77" t="str">
        <f>IF(OR(ISBLANK('MH01'!AA423),ISERROR('MH01'!AA423)),"",'MH01'!AA423)</f>
        <v/>
      </c>
      <c r="Y170" s="77" t="str">
        <f>IF(OR(ISBLANK('MH01'!AB423),ISERROR('MH01'!AB423)),"",'MH01'!AB423)</f>
        <v/>
      </c>
      <c r="Z170" s="77" t="str">
        <f>IF(OR(ISBLANK('MH01'!AC423),ISERROR('MH01'!AC423)),"",'MH01'!AC423)</f>
        <v/>
      </c>
      <c r="AA170" s="77" t="str">
        <f>IF(OR(ISBLANK('MH01'!AD423),ISERROR('MH01'!AD423)),"",'MH01'!AD423)</f>
        <v/>
      </c>
      <c r="AB170" s="77" t="str">
        <f>IF(OR(ISBLANK('MH01'!AE423),ISERROR('MH01'!AE423)),"",'MH01'!AE423)</f>
        <v/>
      </c>
      <c r="AC170" s="77" t="str">
        <f>IF(OR(ISBLANK('MH01'!AF423),ISERROR('MH01'!AF423)),"",'MH01'!AF423)</f>
        <v/>
      </c>
      <c r="AD170" s="77" t="str">
        <f>IF(OR(ISBLANK('MH01'!AG423),ISERROR('MH01'!AG423)),"",'MH01'!AG423)</f>
        <v/>
      </c>
      <c r="AE170" s="77" t="str">
        <f>IF(OR(ISBLANK('MH01'!AH423),ISERROR('MH01'!AH423)),"",'MH01'!AH423)</f>
        <v/>
      </c>
    </row>
    <row r="171" spans="1:31" x14ac:dyDescent="0.2">
      <c r="A171" t="str">
        <f>IF(OR(ISBLANK('MH01'!A424),ISERROR('MH01'!A424)),"",'MH01'!A424)</f>
        <v/>
      </c>
      <c r="B171" s="86">
        <f>IF(OR(ISBLANK('MH01'!B174),ISERROR('MH01'!B174)),"",'MH01'!B174)</f>
        <v>164</v>
      </c>
      <c r="C171" s="191" t="str">
        <f>IF(OR(ISBLANK('MH01'!C424),ISERROR('MH01'!C424)),"",'MH01'!C424)</f>
        <v/>
      </c>
      <c r="D171" s="191" t="str">
        <f>IF(OR(ISBLANK('MH01'!D424),ISERROR('MH01'!D424)),"",'MH01'!D424)</f>
        <v/>
      </c>
      <c r="E171" s="77" t="str">
        <f>IF(OR(ISBLANK('MH01'!H424),ISERROR('MH01'!H424)),"",'MH01'!H424)</f>
        <v/>
      </c>
      <c r="F171" s="215" t="str">
        <f>IF(OR(ISBLANK('MH01'!I424),ISERROR('MH01'!I424)),"",'MH01'!I424)</f>
        <v/>
      </c>
      <c r="G171" s="77" t="str">
        <f>IF(OR(ISBLANK('MH01'!J424),ISERROR('MH01'!J424)),"",'MH01'!J424)</f>
        <v/>
      </c>
      <c r="H171" s="77" t="str">
        <f>IF(OR(ISBLANK('MH01'!K424),ISERROR('MH01'!K424)),"",'MH01'!K424)</f>
        <v/>
      </c>
      <c r="I171" s="77" t="str">
        <f>IF(OR(ISBLANK('MH01'!L424),ISERROR('MH01'!L424)),"",'MH01'!L424)</f>
        <v/>
      </c>
      <c r="J171" s="77" t="str">
        <f>IF(OR(ISBLANK('MH01'!M424),ISERROR('MH01'!M424)),"",'MH01'!M424)</f>
        <v/>
      </c>
      <c r="K171" s="77" t="str">
        <f>IF(OR(ISBLANK('MH01'!N424),ISERROR('MH01'!N424)),"",'MH01'!N424)</f>
        <v/>
      </c>
      <c r="L171" s="77" t="str">
        <f>IF(OR(ISBLANK('MH01'!O424),ISERROR('MH01'!O424)),"",'MH01'!O424)</f>
        <v/>
      </c>
      <c r="M171" s="77" t="str">
        <f>IF(OR(ISBLANK('MH01'!P424),ISERROR('MH01'!P424)),"",'MH01'!P424)</f>
        <v/>
      </c>
      <c r="N171" s="77" t="str">
        <f>IF(OR(ISBLANK('MH01'!Q424),ISERROR('MH01'!Q424)),"",'MH01'!Q424)</f>
        <v/>
      </c>
      <c r="O171" s="77" t="str">
        <f>IF(OR(ISBLANK('MH01'!R424),ISERROR('MH01'!R424)),"",'MH01'!R424)</f>
        <v/>
      </c>
      <c r="P171" s="77" t="str">
        <f>IF(OR(ISBLANK('MH01'!S424),ISERROR('MH01'!S424)),"",'MH01'!S424)</f>
        <v/>
      </c>
      <c r="T171" s="77" t="str">
        <f>IF(OR(ISBLANK('MH01'!W424),ISERROR('MH01'!W424)),"",'MH01'!W424)</f>
        <v/>
      </c>
      <c r="U171" s="77" t="str">
        <f>IF(OR(ISBLANK('MH01'!X424),ISERROR('MH01'!X424)),"",'MH01'!X424)</f>
        <v/>
      </c>
      <c r="V171" s="77" t="str">
        <f>IF(OR(ISBLANK('MH01'!Y424),ISERROR('MH01'!Y424)),"",'MH01'!Y424)</f>
        <v/>
      </c>
      <c r="W171" s="77" t="str">
        <f>IF(OR(ISBLANK('MH01'!Z424),ISERROR('MH01'!Z424)),"",'MH01'!Z424)</f>
        <v/>
      </c>
      <c r="X171" s="77" t="str">
        <f>IF(OR(ISBLANK('MH01'!AA424),ISERROR('MH01'!AA424)),"",'MH01'!AA424)</f>
        <v/>
      </c>
      <c r="Y171" s="77" t="str">
        <f>IF(OR(ISBLANK('MH01'!AB424),ISERROR('MH01'!AB424)),"",'MH01'!AB424)</f>
        <v/>
      </c>
      <c r="Z171" s="77" t="str">
        <f>IF(OR(ISBLANK('MH01'!AC424),ISERROR('MH01'!AC424)),"",'MH01'!AC424)</f>
        <v/>
      </c>
      <c r="AA171" s="77" t="str">
        <f>IF(OR(ISBLANK('MH01'!AD424),ISERROR('MH01'!AD424)),"",'MH01'!AD424)</f>
        <v/>
      </c>
      <c r="AB171" s="77" t="str">
        <f>IF(OR(ISBLANK('MH01'!AE424),ISERROR('MH01'!AE424)),"",'MH01'!AE424)</f>
        <v/>
      </c>
      <c r="AC171" s="77" t="str">
        <f>IF(OR(ISBLANK('MH01'!AF424),ISERROR('MH01'!AF424)),"",'MH01'!AF424)</f>
        <v/>
      </c>
      <c r="AD171" s="77" t="str">
        <f>IF(OR(ISBLANK('MH01'!AG424),ISERROR('MH01'!AG424)),"",'MH01'!AG424)</f>
        <v/>
      </c>
      <c r="AE171" s="77" t="str">
        <f>IF(OR(ISBLANK('MH01'!AH424),ISERROR('MH01'!AH424)),"",'MH01'!AH424)</f>
        <v/>
      </c>
    </row>
    <row r="172" spans="1:31" x14ac:dyDescent="0.2">
      <c r="A172" t="str">
        <f>IF(OR(ISBLANK('MH01'!A425),ISERROR('MH01'!A425)),"",'MH01'!A425)</f>
        <v/>
      </c>
      <c r="B172" s="86">
        <f>IF(OR(ISBLANK('MH01'!B175),ISERROR('MH01'!B175)),"",'MH01'!B175)</f>
        <v>165</v>
      </c>
      <c r="C172" s="191" t="str">
        <f>IF(OR(ISBLANK('MH01'!C425),ISERROR('MH01'!C425)),"",'MH01'!C425)</f>
        <v/>
      </c>
      <c r="D172" s="191" t="str">
        <f>IF(OR(ISBLANK('MH01'!D425),ISERROR('MH01'!D425)),"",'MH01'!D425)</f>
        <v/>
      </c>
      <c r="E172" s="77" t="str">
        <f>IF(OR(ISBLANK('MH01'!H425),ISERROR('MH01'!H425)),"",'MH01'!H425)</f>
        <v/>
      </c>
      <c r="F172" s="215" t="str">
        <f>IF(OR(ISBLANK('MH01'!I425),ISERROR('MH01'!I425)),"",'MH01'!I425)</f>
        <v/>
      </c>
      <c r="G172" s="77" t="str">
        <f>IF(OR(ISBLANK('MH01'!J425),ISERROR('MH01'!J425)),"",'MH01'!J425)</f>
        <v/>
      </c>
      <c r="H172" s="77" t="str">
        <f>IF(OR(ISBLANK('MH01'!K425),ISERROR('MH01'!K425)),"",'MH01'!K425)</f>
        <v/>
      </c>
      <c r="I172" s="77" t="str">
        <f>IF(OR(ISBLANK('MH01'!L425),ISERROR('MH01'!L425)),"",'MH01'!L425)</f>
        <v/>
      </c>
      <c r="J172" s="77" t="str">
        <f>IF(OR(ISBLANK('MH01'!M425),ISERROR('MH01'!M425)),"",'MH01'!M425)</f>
        <v/>
      </c>
      <c r="K172" s="77" t="str">
        <f>IF(OR(ISBLANK('MH01'!N425),ISERROR('MH01'!N425)),"",'MH01'!N425)</f>
        <v/>
      </c>
      <c r="L172" s="77" t="str">
        <f>IF(OR(ISBLANK('MH01'!O425),ISERROR('MH01'!O425)),"",'MH01'!O425)</f>
        <v/>
      </c>
      <c r="M172" s="77" t="str">
        <f>IF(OR(ISBLANK('MH01'!P425),ISERROR('MH01'!P425)),"",'MH01'!P425)</f>
        <v/>
      </c>
      <c r="N172" s="77" t="str">
        <f>IF(OR(ISBLANK('MH01'!Q425),ISERROR('MH01'!Q425)),"",'MH01'!Q425)</f>
        <v/>
      </c>
      <c r="O172" s="77" t="str">
        <f>IF(OR(ISBLANK('MH01'!R425),ISERROR('MH01'!R425)),"",'MH01'!R425)</f>
        <v/>
      </c>
      <c r="P172" s="77" t="str">
        <f>IF(OR(ISBLANK('MH01'!S425),ISERROR('MH01'!S425)),"",'MH01'!S425)</f>
        <v/>
      </c>
      <c r="T172" s="77" t="str">
        <f>IF(OR(ISBLANK('MH01'!W425),ISERROR('MH01'!W425)),"",'MH01'!W425)</f>
        <v/>
      </c>
      <c r="U172" s="77" t="str">
        <f>IF(OR(ISBLANK('MH01'!X425),ISERROR('MH01'!X425)),"",'MH01'!X425)</f>
        <v/>
      </c>
      <c r="V172" s="77" t="str">
        <f>IF(OR(ISBLANK('MH01'!Y425),ISERROR('MH01'!Y425)),"",'MH01'!Y425)</f>
        <v/>
      </c>
      <c r="W172" s="77" t="str">
        <f>IF(OR(ISBLANK('MH01'!Z425),ISERROR('MH01'!Z425)),"",'MH01'!Z425)</f>
        <v/>
      </c>
      <c r="X172" s="77" t="str">
        <f>IF(OR(ISBLANK('MH01'!AA425),ISERROR('MH01'!AA425)),"",'MH01'!AA425)</f>
        <v/>
      </c>
      <c r="Y172" s="77" t="str">
        <f>IF(OR(ISBLANK('MH01'!AB425),ISERROR('MH01'!AB425)),"",'MH01'!AB425)</f>
        <v/>
      </c>
      <c r="Z172" s="77" t="str">
        <f>IF(OR(ISBLANK('MH01'!AC425),ISERROR('MH01'!AC425)),"",'MH01'!AC425)</f>
        <v/>
      </c>
      <c r="AA172" s="77" t="str">
        <f>IF(OR(ISBLANK('MH01'!AD425),ISERROR('MH01'!AD425)),"",'MH01'!AD425)</f>
        <v/>
      </c>
      <c r="AB172" s="77" t="str">
        <f>IF(OR(ISBLANK('MH01'!AE425),ISERROR('MH01'!AE425)),"",'MH01'!AE425)</f>
        <v/>
      </c>
      <c r="AC172" s="77" t="str">
        <f>IF(OR(ISBLANK('MH01'!AF425),ISERROR('MH01'!AF425)),"",'MH01'!AF425)</f>
        <v/>
      </c>
      <c r="AD172" s="77" t="str">
        <f>IF(OR(ISBLANK('MH01'!AG425),ISERROR('MH01'!AG425)),"",'MH01'!AG425)</f>
        <v/>
      </c>
      <c r="AE172" s="77" t="str">
        <f>IF(OR(ISBLANK('MH01'!AH425),ISERROR('MH01'!AH425)),"",'MH01'!AH425)</f>
        <v/>
      </c>
    </row>
    <row r="173" spans="1:31" x14ac:dyDescent="0.2">
      <c r="A173" t="str">
        <f>IF(OR(ISBLANK('MH01'!A426),ISERROR('MH01'!A426)),"",'MH01'!A426)</f>
        <v/>
      </c>
      <c r="B173" s="86">
        <f>IF(OR(ISBLANK('MH01'!B176),ISERROR('MH01'!B176)),"",'MH01'!B176)</f>
        <v>166</v>
      </c>
      <c r="C173" s="191" t="str">
        <f>IF(OR(ISBLANK('MH01'!C426),ISERROR('MH01'!C426)),"",'MH01'!C426)</f>
        <v/>
      </c>
      <c r="D173" s="191" t="str">
        <f>IF(OR(ISBLANK('MH01'!D426),ISERROR('MH01'!D426)),"",'MH01'!D426)</f>
        <v/>
      </c>
      <c r="E173" s="77" t="str">
        <f>IF(OR(ISBLANK('MH01'!H426),ISERROR('MH01'!H426)),"",'MH01'!H426)</f>
        <v/>
      </c>
      <c r="F173" s="215" t="str">
        <f>IF(OR(ISBLANK('MH01'!I426),ISERROR('MH01'!I426)),"",'MH01'!I426)</f>
        <v/>
      </c>
      <c r="G173" s="77" t="str">
        <f>IF(OR(ISBLANK('MH01'!J426),ISERROR('MH01'!J426)),"",'MH01'!J426)</f>
        <v/>
      </c>
      <c r="H173" s="77" t="str">
        <f>IF(OR(ISBLANK('MH01'!K426),ISERROR('MH01'!K426)),"",'MH01'!K426)</f>
        <v/>
      </c>
      <c r="I173" s="77" t="str">
        <f>IF(OR(ISBLANK('MH01'!L426),ISERROR('MH01'!L426)),"",'MH01'!L426)</f>
        <v/>
      </c>
      <c r="J173" s="77" t="str">
        <f>IF(OR(ISBLANK('MH01'!M426),ISERROR('MH01'!M426)),"",'MH01'!M426)</f>
        <v/>
      </c>
      <c r="K173" s="77" t="str">
        <f>IF(OR(ISBLANK('MH01'!N426),ISERROR('MH01'!N426)),"",'MH01'!N426)</f>
        <v/>
      </c>
      <c r="L173" s="77" t="str">
        <f>IF(OR(ISBLANK('MH01'!O426),ISERROR('MH01'!O426)),"",'MH01'!O426)</f>
        <v/>
      </c>
      <c r="M173" s="77" t="str">
        <f>IF(OR(ISBLANK('MH01'!P426),ISERROR('MH01'!P426)),"",'MH01'!P426)</f>
        <v/>
      </c>
      <c r="N173" s="77" t="str">
        <f>IF(OR(ISBLANK('MH01'!Q426),ISERROR('MH01'!Q426)),"",'MH01'!Q426)</f>
        <v/>
      </c>
      <c r="O173" s="77" t="str">
        <f>IF(OR(ISBLANK('MH01'!R426),ISERROR('MH01'!R426)),"",'MH01'!R426)</f>
        <v/>
      </c>
      <c r="P173" s="77" t="str">
        <f>IF(OR(ISBLANK('MH01'!S426),ISERROR('MH01'!S426)),"",'MH01'!S426)</f>
        <v/>
      </c>
      <c r="T173" s="77" t="str">
        <f>IF(OR(ISBLANK('MH01'!W426),ISERROR('MH01'!W426)),"",'MH01'!W426)</f>
        <v/>
      </c>
      <c r="U173" s="77" t="str">
        <f>IF(OR(ISBLANK('MH01'!X426),ISERROR('MH01'!X426)),"",'MH01'!X426)</f>
        <v/>
      </c>
      <c r="V173" s="77" t="str">
        <f>IF(OR(ISBLANK('MH01'!Y426),ISERROR('MH01'!Y426)),"",'MH01'!Y426)</f>
        <v/>
      </c>
      <c r="W173" s="77" t="str">
        <f>IF(OR(ISBLANK('MH01'!Z426),ISERROR('MH01'!Z426)),"",'MH01'!Z426)</f>
        <v/>
      </c>
      <c r="X173" s="77" t="str">
        <f>IF(OR(ISBLANK('MH01'!AA426),ISERROR('MH01'!AA426)),"",'MH01'!AA426)</f>
        <v/>
      </c>
      <c r="Y173" s="77" t="str">
        <f>IF(OR(ISBLANK('MH01'!AB426),ISERROR('MH01'!AB426)),"",'MH01'!AB426)</f>
        <v/>
      </c>
      <c r="Z173" s="77" t="str">
        <f>IF(OR(ISBLANK('MH01'!AC426),ISERROR('MH01'!AC426)),"",'MH01'!AC426)</f>
        <v/>
      </c>
      <c r="AA173" s="77" t="str">
        <f>IF(OR(ISBLANK('MH01'!AD426),ISERROR('MH01'!AD426)),"",'MH01'!AD426)</f>
        <v/>
      </c>
      <c r="AB173" s="77" t="str">
        <f>IF(OR(ISBLANK('MH01'!AE426),ISERROR('MH01'!AE426)),"",'MH01'!AE426)</f>
        <v/>
      </c>
      <c r="AC173" s="77" t="str">
        <f>IF(OR(ISBLANK('MH01'!AF426),ISERROR('MH01'!AF426)),"",'MH01'!AF426)</f>
        <v/>
      </c>
      <c r="AD173" s="77" t="str">
        <f>IF(OR(ISBLANK('MH01'!AG426),ISERROR('MH01'!AG426)),"",'MH01'!AG426)</f>
        <v/>
      </c>
      <c r="AE173" s="77" t="str">
        <f>IF(OR(ISBLANK('MH01'!AH426),ISERROR('MH01'!AH426)),"",'MH01'!AH426)</f>
        <v/>
      </c>
    </row>
    <row r="174" spans="1:31" x14ac:dyDescent="0.2">
      <c r="A174" t="str">
        <f>IF(OR(ISBLANK('MH01'!A427),ISERROR('MH01'!A427)),"",'MH01'!A427)</f>
        <v/>
      </c>
      <c r="B174" s="86">
        <f>IF(OR(ISBLANK('MH01'!B177),ISERROR('MH01'!B177)),"",'MH01'!B177)</f>
        <v>167</v>
      </c>
      <c r="C174" s="191" t="str">
        <f>IF(OR(ISBLANK('MH01'!C427),ISERROR('MH01'!C427)),"",'MH01'!C427)</f>
        <v/>
      </c>
      <c r="D174" s="191" t="str">
        <f>IF(OR(ISBLANK('MH01'!D427),ISERROR('MH01'!D427)),"",'MH01'!D427)</f>
        <v/>
      </c>
      <c r="E174" s="77" t="str">
        <f>IF(OR(ISBLANK('MH01'!H427),ISERROR('MH01'!H427)),"",'MH01'!H427)</f>
        <v/>
      </c>
      <c r="F174" s="215" t="str">
        <f>IF(OR(ISBLANK('MH01'!I427),ISERROR('MH01'!I427)),"",'MH01'!I427)</f>
        <v/>
      </c>
      <c r="G174" s="77" t="str">
        <f>IF(OR(ISBLANK('MH01'!J427),ISERROR('MH01'!J427)),"",'MH01'!J427)</f>
        <v/>
      </c>
      <c r="H174" s="77" t="str">
        <f>IF(OR(ISBLANK('MH01'!K427),ISERROR('MH01'!K427)),"",'MH01'!K427)</f>
        <v/>
      </c>
      <c r="I174" s="77" t="str">
        <f>IF(OR(ISBLANK('MH01'!L427),ISERROR('MH01'!L427)),"",'MH01'!L427)</f>
        <v/>
      </c>
      <c r="J174" s="77" t="str">
        <f>IF(OR(ISBLANK('MH01'!M427),ISERROR('MH01'!M427)),"",'MH01'!M427)</f>
        <v/>
      </c>
      <c r="K174" s="77" t="str">
        <f>IF(OR(ISBLANK('MH01'!N427),ISERROR('MH01'!N427)),"",'MH01'!N427)</f>
        <v/>
      </c>
      <c r="L174" s="77" t="str">
        <f>IF(OR(ISBLANK('MH01'!O427),ISERROR('MH01'!O427)),"",'MH01'!O427)</f>
        <v/>
      </c>
      <c r="M174" s="77" t="str">
        <f>IF(OR(ISBLANK('MH01'!P427),ISERROR('MH01'!P427)),"",'MH01'!P427)</f>
        <v/>
      </c>
      <c r="N174" s="77" t="str">
        <f>IF(OR(ISBLANK('MH01'!Q427),ISERROR('MH01'!Q427)),"",'MH01'!Q427)</f>
        <v/>
      </c>
      <c r="O174" s="77" t="str">
        <f>IF(OR(ISBLANK('MH01'!R427),ISERROR('MH01'!R427)),"",'MH01'!R427)</f>
        <v/>
      </c>
      <c r="P174" s="77" t="str">
        <f>IF(OR(ISBLANK('MH01'!S427),ISERROR('MH01'!S427)),"",'MH01'!S427)</f>
        <v/>
      </c>
      <c r="T174" s="77" t="str">
        <f>IF(OR(ISBLANK('MH01'!W427),ISERROR('MH01'!W427)),"",'MH01'!W427)</f>
        <v/>
      </c>
      <c r="U174" s="77" t="str">
        <f>IF(OR(ISBLANK('MH01'!X427),ISERROR('MH01'!X427)),"",'MH01'!X427)</f>
        <v/>
      </c>
      <c r="V174" s="77" t="str">
        <f>IF(OR(ISBLANK('MH01'!Y427),ISERROR('MH01'!Y427)),"",'MH01'!Y427)</f>
        <v/>
      </c>
      <c r="W174" s="77" t="str">
        <f>IF(OR(ISBLANK('MH01'!Z427),ISERROR('MH01'!Z427)),"",'MH01'!Z427)</f>
        <v/>
      </c>
      <c r="X174" s="77" t="str">
        <f>IF(OR(ISBLANK('MH01'!AA427),ISERROR('MH01'!AA427)),"",'MH01'!AA427)</f>
        <v/>
      </c>
      <c r="Y174" s="77" t="str">
        <f>IF(OR(ISBLANK('MH01'!AB427),ISERROR('MH01'!AB427)),"",'MH01'!AB427)</f>
        <v/>
      </c>
      <c r="Z174" s="77" t="str">
        <f>IF(OR(ISBLANK('MH01'!AC427),ISERROR('MH01'!AC427)),"",'MH01'!AC427)</f>
        <v/>
      </c>
      <c r="AA174" s="77" t="str">
        <f>IF(OR(ISBLANK('MH01'!AD427),ISERROR('MH01'!AD427)),"",'MH01'!AD427)</f>
        <v/>
      </c>
      <c r="AB174" s="77" t="str">
        <f>IF(OR(ISBLANK('MH01'!AE427),ISERROR('MH01'!AE427)),"",'MH01'!AE427)</f>
        <v/>
      </c>
      <c r="AC174" s="77" t="str">
        <f>IF(OR(ISBLANK('MH01'!AF427),ISERROR('MH01'!AF427)),"",'MH01'!AF427)</f>
        <v/>
      </c>
      <c r="AD174" s="77" t="str">
        <f>IF(OR(ISBLANK('MH01'!AG427),ISERROR('MH01'!AG427)),"",'MH01'!AG427)</f>
        <v/>
      </c>
      <c r="AE174" s="77" t="str">
        <f>IF(OR(ISBLANK('MH01'!AH427),ISERROR('MH01'!AH427)),"",'MH01'!AH427)</f>
        <v/>
      </c>
    </row>
    <row r="175" spans="1:31" x14ac:dyDescent="0.2">
      <c r="A175" t="str">
        <f>IF(OR(ISBLANK('MH01'!A428),ISERROR('MH01'!A428)),"",'MH01'!A428)</f>
        <v/>
      </c>
      <c r="B175" s="86">
        <f>IF(OR(ISBLANK('MH01'!B178),ISERROR('MH01'!B178)),"",'MH01'!B178)</f>
        <v>168</v>
      </c>
      <c r="C175" s="191" t="str">
        <f>IF(OR(ISBLANK('MH01'!C428),ISERROR('MH01'!C428)),"",'MH01'!C428)</f>
        <v/>
      </c>
      <c r="D175" s="191" t="str">
        <f>IF(OR(ISBLANK('MH01'!D428),ISERROR('MH01'!D428)),"",'MH01'!D428)</f>
        <v/>
      </c>
      <c r="E175" s="77" t="str">
        <f>IF(OR(ISBLANK('MH01'!H428),ISERROR('MH01'!H428)),"",'MH01'!H428)</f>
        <v/>
      </c>
      <c r="F175" s="215" t="str">
        <f>IF(OR(ISBLANK('MH01'!I428),ISERROR('MH01'!I428)),"",'MH01'!I428)</f>
        <v/>
      </c>
      <c r="G175" s="77" t="str">
        <f>IF(OR(ISBLANK('MH01'!J428),ISERROR('MH01'!J428)),"",'MH01'!J428)</f>
        <v/>
      </c>
      <c r="H175" s="77" t="str">
        <f>IF(OR(ISBLANK('MH01'!K428),ISERROR('MH01'!K428)),"",'MH01'!K428)</f>
        <v/>
      </c>
      <c r="I175" s="77" t="str">
        <f>IF(OR(ISBLANK('MH01'!L428),ISERROR('MH01'!L428)),"",'MH01'!L428)</f>
        <v/>
      </c>
      <c r="J175" s="77" t="str">
        <f>IF(OR(ISBLANK('MH01'!M428),ISERROR('MH01'!M428)),"",'MH01'!M428)</f>
        <v/>
      </c>
      <c r="K175" s="77" t="str">
        <f>IF(OR(ISBLANK('MH01'!N428),ISERROR('MH01'!N428)),"",'MH01'!N428)</f>
        <v/>
      </c>
      <c r="L175" s="77" t="str">
        <f>IF(OR(ISBLANK('MH01'!O428),ISERROR('MH01'!O428)),"",'MH01'!O428)</f>
        <v/>
      </c>
      <c r="M175" s="77" t="str">
        <f>IF(OR(ISBLANK('MH01'!P428),ISERROR('MH01'!P428)),"",'MH01'!P428)</f>
        <v/>
      </c>
      <c r="N175" s="77" t="str">
        <f>IF(OR(ISBLANK('MH01'!Q428),ISERROR('MH01'!Q428)),"",'MH01'!Q428)</f>
        <v/>
      </c>
      <c r="O175" s="77" t="str">
        <f>IF(OR(ISBLANK('MH01'!R428),ISERROR('MH01'!R428)),"",'MH01'!R428)</f>
        <v/>
      </c>
      <c r="P175" s="77" t="str">
        <f>IF(OR(ISBLANK('MH01'!S428),ISERROR('MH01'!S428)),"",'MH01'!S428)</f>
        <v/>
      </c>
      <c r="T175" s="77" t="str">
        <f>IF(OR(ISBLANK('MH01'!W428),ISERROR('MH01'!W428)),"",'MH01'!W428)</f>
        <v/>
      </c>
      <c r="U175" s="77" t="str">
        <f>IF(OR(ISBLANK('MH01'!X428),ISERROR('MH01'!X428)),"",'MH01'!X428)</f>
        <v/>
      </c>
      <c r="V175" s="77" t="str">
        <f>IF(OR(ISBLANK('MH01'!Y428),ISERROR('MH01'!Y428)),"",'MH01'!Y428)</f>
        <v/>
      </c>
      <c r="W175" s="77" t="str">
        <f>IF(OR(ISBLANK('MH01'!Z428),ISERROR('MH01'!Z428)),"",'MH01'!Z428)</f>
        <v/>
      </c>
      <c r="X175" s="77" t="str">
        <f>IF(OR(ISBLANK('MH01'!AA428),ISERROR('MH01'!AA428)),"",'MH01'!AA428)</f>
        <v/>
      </c>
      <c r="Y175" s="77" t="str">
        <f>IF(OR(ISBLANK('MH01'!AB428),ISERROR('MH01'!AB428)),"",'MH01'!AB428)</f>
        <v/>
      </c>
      <c r="Z175" s="77" t="str">
        <f>IF(OR(ISBLANK('MH01'!AC428),ISERROR('MH01'!AC428)),"",'MH01'!AC428)</f>
        <v/>
      </c>
      <c r="AA175" s="77" t="str">
        <f>IF(OR(ISBLANK('MH01'!AD428),ISERROR('MH01'!AD428)),"",'MH01'!AD428)</f>
        <v/>
      </c>
      <c r="AB175" s="77" t="str">
        <f>IF(OR(ISBLANK('MH01'!AE428),ISERROR('MH01'!AE428)),"",'MH01'!AE428)</f>
        <v/>
      </c>
      <c r="AC175" s="77" t="str">
        <f>IF(OR(ISBLANK('MH01'!AF428),ISERROR('MH01'!AF428)),"",'MH01'!AF428)</f>
        <v/>
      </c>
      <c r="AD175" s="77" t="str">
        <f>IF(OR(ISBLANK('MH01'!AG428),ISERROR('MH01'!AG428)),"",'MH01'!AG428)</f>
        <v/>
      </c>
      <c r="AE175" s="77" t="str">
        <f>IF(OR(ISBLANK('MH01'!AH428),ISERROR('MH01'!AH428)),"",'MH01'!AH428)</f>
        <v/>
      </c>
    </row>
    <row r="176" spans="1:31" x14ac:dyDescent="0.2">
      <c r="A176" t="str">
        <f>IF(OR(ISBLANK('MH01'!A429),ISERROR('MH01'!A429)),"",'MH01'!A429)</f>
        <v/>
      </c>
      <c r="B176" s="86">
        <f>IF(OR(ISBLANK('MH01'!B179),ISERROR('MH01'!B179)),"",'MH01'!B179)</f>
        <v>169</v>
      </c>
      <c r="C176" s="191" t="str">
        <f>IF(OR(ISBLANK('MH01'!C429),ISERROR('MH01'!C429)),"",'MH01'!C429)</f>
        <v/>
      </c>
      <c r="D176" s="191" t="str">
        <f>IF(OR(ISBLANK('MH01'!D429),ISERROR('MH01'!D429)),"",'MH01'!D429)</f>
        <v/>
      </c>
      <c r="E176" s="77" t="str">
        <f>IF(OR(ISBLANK('MH01'!H429),ISERROR('MH01'!H429)),"",'MH01'!H429)</f>
        <v/>
      </c>
      <c r="F176" s="215" t="str">
        <f>IF(OR(ISBLANK('MH01'!I429),ISERROR('MH01'!I429)),"",'MH01'!I429)</f>
        <v/>
      </c>
      <c r="G176" s="77" t="str">
        <f>IF(OR(ISBLANK('MH01'!J429),ISERROR('MH01'!J429)),"",'MH01'!J429)</f>
        <v/>
      </c>
      <c r="H176" s="77" t="str">
        <f>IF(OR(ISBLANK('MH01'!K429),ISERROR('MH01'!K429)),"",'MH01'!K429)</f>
        <v/>
      </c>
      <c r="I176" s="77" t="str">
        <f>IF(OR(ISBLANK('MH01'!L429),ISERROR('MH01'!L429)),"",'MH01'!L429)</f>
        <v/>
      </c>
      <c r="J176" s="77" t="str">
        <f>IF(OR(ISBLANK('MH01'!M429),ISERROR('MH01'!M429)),"",'MH01'!M429)</f>
        <v/>
      </c>
      <c r="K176" s="77" t="str">
        <f>IF(OR(ISBLANK('MH01'!N429),ISERROR('MH01'!N429)),"",'MH01'!N429)</f>
        <v/>
      </c>
      <c r="L176" s="77" t="str">
        <f>IF(OR(ISBLANK('MH01'!O429),ISERROR('MH01'!O429)),"",'MH01'!O429)</f>
        <v/>
      </c>
      <c r="M176" s="77" t="str">
        <f>IF(OR(ISBLANK('MH01'!P429),ISERROR('MH01'!P429)),"",'MH01'!P429)</f>
        <v/>
      </c>
      <c r="N176" s="77" t="str">
        <f>IF(OR(ISBLANK('MH01'!Q429),ISERROR('MH01'!Q429)),"",'MH01'!Q429)</f>
        <v/>
      </c>
      <c r="O176" s="77" t="str">
        <f>IF(OR(ISBLANK('MH01'!R429),ISERROR('MH01'!R429)),"",'MH01'!R429)</f>
        <v/>
      </c>
      <c r="P176" s="77" t="str">
        <f>IF(OR(ISBLANK('MH01'!S429),ISERROR('MH01'!S429)),"",'MH01'!S429)</f>
        <v/>
      </c>
      <c r="T176" s="77" t="str">
        <f>IF(OR(ISBLANK('MH01'!W429),ISERROR('MH01'!W429)),"",'MH01'!W429)</f>
        <v/>
      </c>
      <c r="U176" s="77" t="str">
        <f>IF(OR(ISBLANK('MH01'!X429),ISERROR('MH01'!X429)),"",'MH01'!X429)</f>
        <v/>
      </c>
      <c r="V176" s="77" t="str">
        <f>IF(OR(ISBLANK('MH01'!Y429),ISERROR('MH01'!Y429)),"",'MH01'!Y429)</f>
        <v/>
      </c>
      <c r="W176" s="77" t="str">
        <f>IF(OR(ISBLANK('MH01'!Z429),ISERROR('MH01'!Z429)),"",'MH01'!Z429)</f>
        <v/>
      </c>
      <c r="X176" s="77" t="str">
        <f>IF(OR(ISBLANK('MH01'!AA429),ISERROR('MH01'!AA429)),"",'MH01'!AA429)</f>
        <v/>
      </c>
      <c r="Y176" s="77" t="str">
        <f>IF(OR(ISBLANK('MH01'!AB429),ISERROR('MH01'!AB429)),"",'MH01'!AB429)</f>
        <v/>
      </c>
      <c r="Z176" s="77" t="str">
        <f>IF(OR(ISBLANK('MH01'!AC429),ISERROR('MH01'!AC429)),"",'MH01'!AC429)</f>
        <v/>
      </c>
      <c r="AA176" s="77" t="str">
        <f>IF(OR(ISBLANK('MH01'!AD429),ISERROR('MH01'!AD429)),"",'MH01'!AD429)</f>
        <v/>
      </c>
      <c r="AB176" s="77" t="str">
        <f>IF(OR(ISBLANK('MH01'!AE429),ISERROR('MH01'!AE429)),"",'MH01'!AE429)</f>
        <v/>
      </c>
      <c r="AC176" s="77" t="str">
        <f>IF(OR(ISBLANK('MH01'!AF429),ISERROR('MH01'!AF429)),"",'MH01'!AF429)</f>
        <v/>
      </c>
      <c r="AD176" s="77" t="str">
        <f>IF(OR(ISBLANK('MH01'!AG429),ISERROR('MH01'!AG429)),"",'MH01'!AG429)</f>
        <v/>
      </c>
      <c r="AE176" s="77" t="str">
        <f>IF(OR(ISBLANK('MH01'!AH429),ISERROR('MH01'!AH429)),"",'MH01'!AH429)</f>
        <v/>
      </c>
    </row>
    <row r="177" spans="1:31" x14ac:dyDescent="0.2">
      <c r="A177" t="str">
        <f>IF(OR(ISBLANK('MH01'!A430),ISERROR('MH01'!A430)),"",'MH01'!A430)</f>
        <v/>
      </c>
      <c r="B177" s="86">
        <f>IF(OR(ISBLANK('MH01'!B180),ISERROR('MH01'!B180)),"",'MH01'!B180)</f>
        <v>170</v>
      </c>
      <c r="C177" s="191" t="str">
        <f>IF(OR(ISBLANK('MH01'!C430),ISERROR('MH01'!C430)),"",'MH01'!C430)</f>
        <v/>
      </c>
      <c r="D177" s="191" t="str">
        <f>IF(OR(ISBLANK('MH01'!D430),ISERROR('MH01'!D430)),"",'MH01'!D430)</f>
        <v/>
      </c>
      <c r="E177" s="77" t="str">
        <f>IF(OR(ISBLANK('MH01'!H430),ISERROR('MH01'!H430)),"",'MH01'!H430)</f>
        <v/>
      </c>
      <c r="F177" s="215" t="str">
        <f>IF(OR(ISBLANK('MH01'!I430),ISERROR('MH01'!I430)),"",'MH01'!I430)</f>
        <v/>
      </c>
      <c r="G177" s="77" t="str">
        <f>IF(OR(ISBLANK('MH01'!J430),ISERROR('MH01'!J430)),"",'MH01'!J430)</f>
        <v/>
      </c>
      <c r="H177" s="77" t="str">
        <f>IF(OR(ISBLANK('MH01'!K430),ISERROR('MH01'!K430)),"",'MH01'!K430)</f>
        <v/>
      </c>
      <c r="I177" s="77" t="str">
        <f>IF(OR(ISBLANK('MH01'!L430),ISERROR('MH01'!L430)),"",'MH01'!L430)</f>
        <v/>
      </c>
      <c r="J177" s="77" t="str">
        <f>IF(OR(ISBLANK('MH01'!M430),ISERROR('MH01'!M430)),"",'MH01'!M430)</f>
        <v/>
      </c>
      <c r="K177" s="77" t="str">
        <f>IF(OR(ISBLANK('MH01'!N430),ISERROR('MH01'!N430)),"",'MH01'!N430)</f>
        <v/>
      </c>
      <c r="L177" s="77" t="str">
        <f>IF(OR(ISBLANK('MH01'!O430),ISERROR('MH01'!O430)),"",'MH01'!O430)</f>
        <v/>
      </c>
      <c r="M177" s="77" t="str">
        <f>IF(OR(ISBLANK('MH01'!P430),ISERROR('MH01'!P430)),"",'MH01'!P430)</f>
        <v/>
      </c>
      <c r="N177" s="77" t="str">
        <f>IF(OR(ISBLANK('MH01'!Q430),ISERROR('MH01'!Q430)),"",'MH01'!Q430)</f>
        <v/>
      </c>
      <c r="O177" s="77" t="str">
        <f>IF(OR(ISBLANK('MH01'!R430),ISERROR('MH01'!R430)),"",'MH01'!R430)</f>
        <v/>
      </c>
      <c r="P177" s="77" t="str">
        <f>IF(OR(ISBLANK('MH01'!S430),ISERROR('MH01'!S430)),"",'MH01'!S430)</f>
        <v/>
      </c>
      <c r="T177" s="77" t="str">
        <f>IF(OR(ISBLANK('MH01'!W430),ISERROR('MH01'!W430)),"",'MH01'!W430)</f>
        <v/>
      </c>
      <c r="U177" s="77" t="str">
        <f>IF(OR(ISBLANK('MH01'!X430),ISERROR('MH01'!X430)),"",'MH01'!X430)</f>
        <v/>
      </c>
      <c r="V177" s="77" t="str">
        <f>IF(OR(ISBLANK('MH01'!Y430),ISERROR('MH01'!Y430)),"",'MH01'!Y430)</f>
        <v/>
      </c>
      <c r="W177" s="77" t="str">
        <f>IF(OR(ISBLANK('MH01'!Z430),ISERROR('MH01'!Z430)),"",'MH01'!Z430)</f>
        <v/>
      </c>
      <c r="X177" s="77" t="str">
        <f>IF(OR(ISBLANK('MH01'!AA430),ISERROR('MH01'!AA430)),"",'MH01'!AA430)</f>
        <v/>
      </c>
      <c r="Y177" s="77" t="str">
        <f>IF(OR(ISBLANK('MH01'!AB430),ISERROR('MH01'!AB430)),"",'MH01'!AB430)</f>
        <v/>
      </c>
      <c r="Z177" s="77" t="str">
        <f>IF(OR(ISBLANK('MH01'!AC430),ISERROR('MH01'!AC430)),"",'MH01'!AC430)</f>
        <v/>
      </c>
      <c r="AA177" s="77" t="str">
        <f>IF(OR(ISBLANK('MH01'!AD430),ISERROR('MH01'!AD430)),"",'MH01'!AD430)</f>
        <v/>
      </c>
      <c r="AB177" s="77" t="str">
        <f>IF(OR(ISBLANK('MH01'!AE430),ISERROR('MH01'!AE430)),"",'MH01'!AE430)</f>
        <v/>
      </c>
      <c r="AC177" s="77" t="str">
        <f>IF(OR(ISBLANK('MH01'!AF430),ISERROR('MH01'!AF430)),"",'MH01'!AF430)</f>
        <v/>
      </c>
      <c r="AD177" s="77" t="str">
        <f>IF(OR(ISBLANK('MH01'!AG430),ISERROR('MH01'!AG430)),"",'MH01'!AG430)</f>
        <v/>
      </c>
      <c r="AE177" s="77" t="str">
        <f>IF(OR(ISBLANK('MH01'!AH430),ISERROR('MH01'!AH430)),"",'MH01'!AH430)</f>
        <v/>
      </c>
    </row>
    <row r="178" spans="1:31" x14ac:dyDescent="0.2">
      <c r="A178" t="str">
        <f>IF(OR(ISBLANK('MH01'!A431),ISERROR('MH01'!A431)),"",'MH01'!A431)</f>
        <v/>
      </c>
      <c r="B178" s="86">
        <f>IF(OR(ISBLANK('MH01'!B181),ISERROR('MH01'!B181)),"",'MH01'!B181)</f>
        <v>171</v>
      </c>
      <c r="C178" s="191" t="str">
        <f>IF(OR(ISBLANK('MH01'!C431),ISERROR('MH01'!C431)),"",'MH01'!C431)</f>
        <v/>
      </c>
      <c r="D178" s="191" t="str">
        <f>IF(OR(ISBLANK('MH01'!D431),ISERROR('MH01'!D431)),"",'MH01'!D431)</f>
        <v/>
      </c>
      <c r="E178" s="77" t="str">
        <f>IF(OR(ISBLANK('MH01'!H431),ISERROR('MH01'!H431)),"",'MH01'!H431)</f>
        <v/>
      </c>
      <c r="F178" s="215" t="str">
        <f>IF(OR(ISBLANK('MH01'!I431),ISERROR('MH01'!I431)),"",'MH01'!I431)</f>
        <v/>
      </c>
      <c r="G178" s="77" t="str">
        <f>IF(OR(ISBLANK('MH01'!J431),ISERROR('MH01'!J431)),"",'MH01'!J431)</f>
        <v/>
      </c>
      <c r="H178" s="77" t="str">
        <f>IF(OR(ISBLANK('MH01'!K431),ISERROR('MH01'!K431)),"",'MH01'!K431)</f>
        <v/>
      </c>
      <c r="I178" s="77" t="str">
        <f>IF(OR(ISBLANK('MH01'!L431),ISERROR('MH01'!L431)),"",'MH01'!L431)</f>
        <v/>
      </c>
      <c r="J178" s="77" t="str">
        <f>IF(OR(ISBLANK('MH01'!M431),ISERROR('MH01'!M431)),"",'MH01'!M431)</f>
        <v/>
      </c>
      <c r="K178" s="77" t="str">
        <f>IF(OR(ISBLANK('MH01'!N431),ISERROR('MH01'!N431)),"",'MH01'!N431)</f>
        <v/>
      </c>
      <c r="L178" s="77" t="str">
        <f>IF(OR(ISBLANK('MH01'!O431),ISERROR('MH01'!O431)),"",'MH01'!O431)</f>
        <v/>
      </c>
      <c r="M178" s="77" t="str">
        <f>IF(OR(ISBLANK('MH01'!P431),ISERROR('MH01'!P431)),"",'MH01'!P431)</f>
        <v/>
      </c>
      <c r="N178" s="77" t="str">
        <f>IF(OR(ISBLANK('MH01'!Q431),ISERROR('MH01'!Q431)),"",'MH01'!Q431)</f>
        <v/>
      </c>
      <c r="O178" s="77" t="str">
        <f>IF(OR(ISBLANK('MH01'!R431),ISERROR('MH01'!R431)),"",'MH01'!R431)</f>
        <v/>
      </c>
      <c r="P178" s="77" t="str">
        <f>IF(OR(ISBLANK('MH01'!S431),ISERROR('MH01'!S431)),"",'MH01'!S431)</f>
        <v/>
      </c>
      <c r="T178" s="77" t="str">
        <f>IF(OR(ISBLANK('MH01'!W431),ISERROR('MH01'!W431)),"",'MH01'!W431)</f>
        <v/>
      </c>
      <c r="U178" s="77" t="str">
        <f>IF(OR(ISBLANK('MH01'!X431),ISERROR('MH01'!X431)),"",'MH01'!X431)</f>
        <v/>
      </c>
      <c r="V178" s="77" t="str">
        <f>IF(OR(ISBLANK('MH01'!Y431),ISERROR('MH01'!Y431)),"",'MH01'!Y431)</f>
        <v/>
      </c>
      <c r="W178" s="77" t="str">
        <f>IF(OR(ISBLANK('MH01'!Z431),ISERROR('MH01'!Z431)),"",'MH01'!Z431)</f>
        <v/>
      </c>
      <c r="X178" s="77" t="str">
        <f>IF(OR(ISBLANK('MH01'!AA431),ISERROR('MH01'!AA431)),"",'MH01'!AA431)</f>
        <v/>
      </c>
      <c r="Y178" s="77" t="str">
        <f>IF(OR(ISBLANK('MH01'!AB431),ISERROR('MH01'!AB431)),"",'MH01'!AB431)</f>
        <v/>
      </c>
      <c r="Z178" s="77" t="str">
        <f>IF(OR(ISBLANK('MH01'!AC431),ISERROR('MH01'!AC431)),"",'MH01'!AC431)</f>
        <v/>
      </c>
      <c r="AA178" s="77" t="str">
        <f>IF(OR(ISBLANK('MH01'!AD431),ISERROR('MH01'!AD431)),"",'MH01'!AD431)</f>
        <v/>
      </c>
      <c r="AB178" s="77" t="str">
        <f>IF(OR(ISBLANK('MH01'!AE431),ISERROR('MH01'!AE431)),"",'MH01'!AE431)</f>
        <v/>
      </c>
      <c r="AC178" s="77" t="str">
        <f>IF(OR(ISBLANK('MH01'!AF431),ISERROR('MH01'!AF431)),"",'MH01'!AF431)</f>
        <v/>
      </c>
      <c r="AD178" s="77" t="str">
        <f>IF(OR(ISBLANK('MH01'!AG431),ISERROR('MH01'!AG431)),"",'MH01'!AG431)</f>
        <v/>
      </c>
      <c r="AE178" s="77" t="str">
        <f>IF(OR(ISBLANK('MH01'!AH431),ISERROR('MH01'!AH431)),"",'MH01'!AH431)</f>
        <v/>
      </c>
    </row>
    <row r="179" spans="1:31" x14ac:dyDescent="0.2">
      <c r="A179" t="str">
        <f>IF(OR(ISBLANK('MH01'!A432),ISERROR('MH01'!A432)),"",'MH01'!A432)</f>
        <v/>
      </c>
      <c r="B179" s="86">
        <f>IF(OR(ISBLANK('MH01'!B182),ISERROR('MH01'!B182)),"",'MH01'!B182)</f>
        <v>172</v>
      </c>
      <c r="C179" s="191" t="str">
        <f>IF(OR(ISBLANK('MH01'!C432),ISERROR('MH01'!C432)),"",'MH01'!C432)</f>
        <v/>
      </c>
      <c r="D179" s="191" t="str">
        <f>IF(OR(ISBLANK('MH01'!D432),ISERROR('MH01'!D432)),"",'MH01'!D432)</f>
        <v/>
      </c>
      <c r="E179" s="77" t="str">
        <f>IF(OR(ISBLANK('MH01'!H432),ISERROR('MH01'!H432)),"",'MH01'!H432)</f>
        <v/>
      </c>
      <c r="F179" s="215" t="str">
        <f>IF(OR(ISBLANK('MH01'!I432),ISERROR('MH01'!I432)),"",'MH01'!I432)</f>
        <v/>
      </c>
      <c r="G179" s="77" t="str">
        <f>IF(OR(ISBLANK('MH01'!J432),ISERROR('MH01'!J432)),"",'MH01'!J432)</f>
        <v/>
      </c>
      <c r="H179" s="77" t="str">
        <f>IF(OR(ISBLANK('MH01'!K432),ISERROR('MH01'!K432)),"",'MH01'!K432)</f>
        <v/>
      </c>
      <c r="I179" s="77" t="str">
        <f>IF(OR(ISBLANK('MH01'!L432),ISERROR('MH01'!L432)),"",'MH01'!L432)</f>
        <v/>
      </c>
      <c r="J179" s="77" t="str">
        <f>IF(OR(ISBLANK('MH01'!M432),ISERROR('MH01'!M432)),"",'MH01'!M432)</f>
        <v/>
      </c>
      <c r="K179" s="77" t="str">
        <f>IF(OR(ISBLANK('MH01'!N432),ISERROR('MH01'!N432)),"",'MH01'!N432)</f>
        <v/>
      </c>
      <c r="L179" s="77" t="str">
        <f>IF(OR(ISBLANK('MH01'!O432),ISERROR('MH01'!O432)),"",'MH01'!O432)</f>
        <v/>
      </c>
      <c r="M179" s="77" t="str">
        <f>IF(OR(ISBLANK('MH01'!P432),ISERROR('MH01'!P432)),"",'MH01'!P432)</f>
        <v/>
      </c>
      <c r="N179" s="77" t="str">
        <f>IF(OR(ISBLANK('MH01'!Q432),ISERROR('MH01'!Q432)),"",'MH01'!Q432)</f>
        <v/>
      </c>
      <c r="O179" s="77" t="str">
        <f>IF(OR(ISBLANK('MH01'!R432),ISERROR('MH01'!R432)),"",'MH01'!R432)</f>
        <v/>
      </c>
      <c r="P179" s="77" t="str">
        <f>IF(OR(ISBLANK('MH01'!S432),ISERROR('MH01'!S432)),"",'MH01'!S432)</f>
        <v/>
      </c>
      <c r="T179" s="77" t="str">
        <f>IF(OR(ISBLANK('MH01'!W432),ISERROR('MH01'!W432)),"",'MH01'!W432)</f>
        <v/>
      </c>
      <c r="U179" s="77" t="str">
        <f>IF(OR(ISBLANK('MH01'!X432),ISERROR('MH01'!X432)),"",'MH01'!X432)</f>
        <v/>
      </c>
      <c r="V179" s="77" t="str">
        <f>IF(OR(ISBLANK('MH01'!Y432),ISERROR('MH01'!Y432)),"",'MH01'!Y432)</f>
        <v/>
      </c>
      <c r="W179" s="77" t="str">
        <f>IF(OR(ISBLANK('MH01'!Z432),ISERROR('MH01'!Z432)),"",'MH01'!Z432)</f>
        <v/>
      </c>
      <c r="X179" s="77" t="str">
        <f>IF(OR(ISBLANK('MH01'!AA432),ISERROR('MH01'!AA432)),"",'MH01'!AA432)</f>
        <v/>
      </c>
      <c r="Y179" s="77" t="str">
        <f>IF(OR(ISBLANK('MH01'!AB432),ISERROR('MH01'!AB432)),"",'MH01'!AB432)</f>
        <v/>
      </c>
      <c r="Z179" s="77" t="str">
        <f>IF(OR(ISBLANK('MH01'!AC432),ISERROR('MH01'!AC432)),"",'MH01'!AC432)</f>
        <v/>
      </c>
      <c r="AA179" s="77" t="str">
        <f>IF(OR(ISBLANK('MH01'!AD432),ISERROR('MH01'!AD432)),"",'MH01'!AD432)</f>
        <v/>
      </c>
      <c r="AB179" s="77" t="str">
        <f>IF(OR(ISBLANK('MH01'!AE432),ISERROR('MH01'!AE432)),"",'MH01'!AE432)</f>
        <v/>
      </c>
      <c r="AC179" s="77" t="str">
        <f>IF(OR(ISBLANK('MH01'!AF432),ISERROR('MH01'!AF432)),"",'MH01'!AF432)</f>
        <v/>
      </c>
      <c r="AD179" s="77" t="str">
        <f>IF(OR(ISBLANK('MH01'!AG432),ISERROR('MH01'!AG432)),"",'MH01'!AG432)</f>
        <v/>
      </c>
      <c r="AE179" s="77" t="str">
        <f>IF(OR(ISBLANK('MH01'!AH432),ISERROR('MH01'!AH432)),"",'MH01'!AH432)</f>
        <v/>
      </c>
    </row>
    <row r="180" spans="1:31" x14ac:dyDescent="0.2">
      <c r="A180" t="str">
        <f>IF(OR(ISBLANK('MH01'!A433),ISERROR('MH01'!A433)),"",'MH01'!A433)</f>
        <v/>
      </c>
      <c r="B180" s="86">
        <f>IF(OR(ISBLANK('MH01'!B183),ISERROR('MH01'!B183)),"",'MH01'!B183)</f>
        <v>173</v>
      </c>
      <c r="C180" s="191" t="str">
        <f>IF(OR(ISBLANK('MH01'!C433),ISERROR('MH01'!C433)),"",'MH01'!C433)</f>
        <v/>
      </c>
      <c r="D180" s="191" t="str">
        <f>IF(OR(ISBLANK('MH01'!D433),ISERROR('MH01'!D433)),"",'MH01'!D433)</f>
        <v/>
      </c>
      <c r="E180" s="77" t="str">
        <f>IF(OR(ISBLANK('MH01'!H433),ISERROR('MH01'!H433)),"",'MH01'!H433)</f>
        <v/>
      </c>
      <c r="F180" s="215" t="str">
        <f>IF(OR(ISBLANK('MH01'!I433),ISERROR('MH01'!I433)),"",'MH01'!I433)</f>
        <v/>
      </c>
      <c r="G180" s="77" t="str">
        <f>IF(OR(ISBLANK('MH01'!J433),ISERROR('MH01'!J433)),"",'MH01'!J433)</f>
        <v/>
      </c>
      <c r="H180" s="77" t="str">
        <f>IF(OR(ISBLANK('MH01'!K433),ISERROR('MH01'!K433)),"",'MH01'!K433)</f>
        <v/>
      </c>
      <c r="I180" s="77" t="str">
        <f>IF(OR(ISBLANK('MH01'!L433),ISERROR('MH01'!L433)),"",'MH01'!L433)</f>
        <v/>
      </c>
      <c r="J180" s="77" t="str">
        <f>IF(OR(ISBLANK('MH01'!M433),ISERROR('MH01'!M433)),"",'MH01'!M433)</f>
        <v/>
      </c>
      <c r="K180" s="77" t="str">
        <f>IF(OR(ISBLANK('MH01'!N433),ISERROR('MH01'!N433)),"",'MH01'!N433)</f>
        <v/>
      </c>
      <c r="L180" s="77" t="str">
        <f>IF(OR(ISBLANK('MH01'!O433),ISERROR('MH01'!O433)),"",'MH01'!O433)</f>
        <v/>
      </c>
      <c r="M180" s="77" t="str">
        <f>IF(OR(ISBLANK('MH01'!P433),ISERROR('MH01'!P433)),"",'MH01'!P433)</f>
        <v/>
      </c>
      <c r="N180" s="77" t="str">
        <f>IF(OR(ISBLANK('MH01'!Q433),ISERROR('MH01'!Q433)),"",'MH01'!Q433)</f>
        <v/>
      </c>
      <c r="O180" s="77" t="str">
        <f>IF(OR(ISBLANK('MH01'!R433),ISERROR('MH01'!R433)),"",'MH01'!R433)</f>
        <v/>
      </c>
      <c r="P180" s="77" t="str">
        <f>IF(OR(ISBLANK('MH01'!S433),ISERROR('MH01'!S433)),"",'MH01'!S433)</f>
        <v/>
      </c>
      <c r="T180" s="77" t="str">
        <f>IF(OR(ISBLANK('MH01'!W433),ISERROR('MH01'!W433)),"",'MH01'!W433)</f>
        <v/>
      </c>
      <c r="U180" s="77" t="str">
        <f>IF(OR(ISBLANK('MH01'!X433),ISERROR('MH01'!X433)),"",'MH01'!X433)</f>
        <v/>
      </c>
      <c r="V180" s="77" t="str">
        <f>IF(OR(ISBLANK('MH01'!Y433),ISERROR('MH01'!Y433)),"",'MH01'!Y433)</f>
        <v/>
      </c>
      <c r="W180" s="77" t="str">
        <f>IF(OR(ISBLANK('MH01'!Z433),ISERROR('MH01'!Z433)),"",'MH01'!Z433)</f>
        <v/>
      </c>
      <c r="X180" s="77" t="str">
        <f>IF(OR(ISBLANK('MH01'!AA433),ISERROR('MH01'!AA433)),"",'MH01'!AA433)</f>
        <v/>
      </c>
      <c r="Y180" s="77" t="str">
        <f>IF(OR(ISBLANK('MH01'!AB433),ISERROR('MH01'!AB433)),"",'MH01'!AB433)</f>
        <v/>
      </c>
      <c r="Z180" s="77" t="str">
        <f>IF(OR(ISBLANK('MH01'!AC433),ISERROR('MH01'!AC433)),"",'MH01'!AC433)</f>
        <v/>
      </c>
      <c r="AA180" s="77" t="str">
        <f>IF(OR(ISBLANK('MH01'!AD433),ISERROR('MH01'!AD433)),"",'MH01'!AD433)</f>
        <v/>
      </c>
      <c r="AB180" s="77" t="str">
        <f>IF(OR(ISBLANK('MH01'!AE433),ISERROR('MH01'!AE433)),"",'MH01'!AE433)</f>
        <v/>
      </c>
      <c r="AC180" s="77" t="str">
        <f>IF(OR(ISBLANK('MH01'!AF433),ISERROR('MH01'!AF433)),"",'MH01'!AF433)</f>
        <v/>
      </c>
      <c r="AD180" s="77" t="str">
        <f>IF(OR(ISBLANK('MH01'!AG433),ISERROR('MH01'!AG433)),"",'MH01'!AG433)</f>
        <v/>
      </c>
      <c r="AE180" s="77" t="str">
        <f>IF(OR(ISBLANK('MH01'!AH433),ISERROR('MH01'!AH433)),"",'MH01'!AH433)</f>
        <v/>
      </c>
    </row>
    <row r="181" spans="1:31" x14ac:dyDescent="0.2">
      <c r="A181" t="str">
        <f>IF(OR(ISBLANK('MH01'!A434),ISERROR('MH01'!A434)),"",'MH01'!A434)</f>
        <v/>
      </c>
      <c r="B181" s="86">
        <f>IF(OR(ISBLANK('MH01'!B184),ISERROR('MH01'!B184)),"",'MH01'!B184)</f>
        <v>174</v>
      </c>
      <c r="C181" s="191" t="str">
        <f>IF(OR(ISBLANK('MH01'!C434),ISERROR('MH01'!C434)),"",'MH01'!C434)</f>
        <v/>
      </c>
      <c r="D181" s="191" t="str">
        <f>IF(OR(ISBLANK('MH01'!D434),ISERROR('MH01'!D434)),"",'MH01'!D434)</f>
        <v/>
      </c>
      <c r="E181" s="77" t="str">
        <f>IF(OR(ISBLANK('MH01'!H434),ISERROR('MH01'!H434)),"",'MH01'!H434)</f>
        <v/>
      </c>
      <c r="F181" s="215" t="str">
        <f>IF(OR(ISBLANK('MH01'!I434),ISERROR('MH01'!I434)),"",'MH01'!I434)</f>
        <v/>
      </c>
      <c r="G181" s="77" t="str">
        <f>IF(OR(ISBLANK('MH01'!J434),ISERROR('MH01'!J434)),"",'MH01'!J434)</f>
        <v/>
      </c>
      <c r="H181" s="77" t="str">
        <f>IF(OR(ISBLANK('MH01'!K434),ISERROR('MH01'!K434)),"",'MH01'!K434)</f>
        <v/>
      </c>
      <c r="I181" s="77" t="str">
        <f>IF(OR(ISBLANK('MH01'!L434),ISERROR('MH01'!L434)),"",'MH01'!L434)</f>
        <v/>
      </c>
      <c r="J181" s="77" t="str">
        <f>IF(OR(ISBLANK('MH01'!M434),ISERROR('MH01'!M434)),"",'MH01'!M434)</f>
        <v/>
      </c>
      <c r="K181" s="77" t="str">
        <f>IF(OR(ISBLANK('MH01'!N434),ISERROR('MH01'!N434)),"",'MH01'!N434)</f>
        <v/>
      </c>
      <c r="L181" s="77" t="str">
        <f>IF(OR(ISBLANK('MH01'!O434),ISERROR('MH01'!O434)),"",'MH01'!O434)</f>
        <v/>
      </c>
      <c r="M181" s="77" t="str">
        <f>IF(OR(ISBLANK('MH01'!P434),ISERROR('MH01'!P434)),"",'MH01'!P434)</f>
        <v/>
      </c>
      <c r="N181" s="77" t="str">
        <f>IF(OR(ISBLANK('MH01'!Q434),ISERROR('MH01'!Q434)),"",'MH01'!Q434)</f>
        <v/>
      </c>
      <c r="O181" s="77" t="str">
        <f>IF(OR(ISBLANK('MH01'!R434),ISERROR('MH01'!R434)),"",'MH01'!R434)</f>
        <v/>
      </c>
      <c r="P181" s="77" t="str">
        <f>IF(OR(ISBLANK('MH01'!S434),ISERROR('MH01'!S434)),"",'MH01'!S434)</f>
        <v/>
      </c>
      <c r="T181" s="77" t="str">
        <f>IF(OR(ISBLANK('MH01'!W434),ISERROR('MH01'!W434)),"",'MH01'!W434)</f>
        <v/>
      </c>
      <c r="U181" s="77" t="str">
        <f>IF(OR(ISBLANK('MH01'!X434),ISERROR('MH01'!X434)),"",'MH01'!X434)</f>
        <v/>
      </c>
      <c r="V181" s="77" t="str">
        <f>IF(OR(ISBLANK('MH01'!Y434),ISERROR('MH01'!Y434)),"",'MH01'!Y434)</f>
        <v/>
      </c>
      <c r="W181" s="77" t="str">
        <f>IF(OR(ISBLANK('MH01'!Z434),ISERROR('MH01'!Z434)),"",'MH01'!Z434)</f>
        <v/>
      </c>
      <c r="X181" s="77" t="str">
        <f>IF(OR(ISBLANK('MH01'!AA434),ISERROR('MH01'!AA434)),"",'MH01'!AA434)</f>
        <v/>
      </c>
      <c r="Y181" s="77" t="str">
        <f>IF(OR(ISBLANK('MH01'!AB434),ISERROR('MH01'!AB434)),"",'MH01'!AB434)</f>
        <v/>
      </c>
      <c r="Z181" s="77" t="str">
        <f>IF(OR(ISBLANK('MH01'!AC434),ISERROR('MH01'!AC434)),"",'MH01'!AC434)</f>
        <v/>
      </c>
      <c r="AA181" s="77" t="str">
        <f>IF(OR(ISBLANK('MH01'!AD434),ISERROR('MH01'!AD434)),"",'MH01'!AD434)</f>
        <v/>
      </c>
      <c r="AB181" s="77" t="str">
        <f>IF(OR(ISBLANK('MH01'!AE434),ISERROR('MH01'!AE434)),"",'MH01'!AE434)</f>
        <v/>
      </c>
      <c r="AC181" s="77" t="str">
        <f>IF(OR(ISBLANK('MH01'!AF434),ISERROR('MH01'!AF434)),"",'MH01'!AF434)</f>
        <v/>
      </c>
      <c r="AD181" s="77" t="str">
        <f>IF(OR(ISBLANK('MH01'!AG434),ISERROR('MH01'!AG434)),"",'MH01'!AG434)</f>
        <v/>
      </c>
      <c r="AE181" s="77" t="str">
        <f>IF(OR(ISBLANK('MH01'!AH434),ISERROR('MH01'!AH434)),"",'MH01'!AH434)</f>
        <v/>
      </c>
    </row>
    <row r="182" spans="1:31" x14ac:dyDescent="0.2">
      <c r="A182" t="str">
        <f>IF(OR(ISBLANK('MH01'!A435),ISERROR('MH01'!A435)),"",'MH01'!A435)</f>
        <v/>
      </c>
      <c r="B182" s="86">
        <f>IF(OR(ISBLANK('MH01'!B185),ISERROR('MH01'!B185)),"",'MH01'!B185)</f>
        <v>175</v>
      </c>
      <c r="C182" s="191" t="str">
        <f>IF(OR(ISBLANK('MH01'!C435),ISERROR('MH01'!C435)),"",'MH01'!C435)</f>
        <v/>
      </c>
      <c r="D182" s="191" t="str">
        <f>IF(OR(ISBLANK('MH01'!D435),ISERROR('MH01'!D435)),"",'MH01'!D435)</f>
        <v/>
      </c>
      <c r="E182" s="77" t="str">
        <f>IF(OR(ISBLANK('MH01'!H435),ISERROR('MH01'!H435)),"",'MH01'!H435)</f>
        <v/>
      </c>
      <c r="F182" s="215" t="str">
        <f>IF(OR(ISBLANK('MH01'!I435),ISERROR('MH01'!I435)),"",'MH01'!I435)</f>
        <v/>
      </c>
      <c r="G182" s="77" t="str">
        <f>IF(OR(ISBLANK('MH01'!J435),ISERROR('MH01'!J435)),"",'MH01'!J435)</f>
        <v/>
      </c>
      <c r="H182" s="77" t="str">
        <f>IF(OR(ISBLANK('MH01'!K435),ISERROR('MH01'!K435)),"",'MH01'!K435)</f>
        <v/>
      </c>
      <c r="I182" s="77" t="str">
        <f>IF(OR(ISBLANK('MH01'!L435),ISERROR('MH01'!L435)),"",'MH01'!L435)</f>
        <v/>
      </c>
      <c r="J182" s="77" t="str">
        <f>IF(OR(ISBLANK('MH01'!M435),ISERROR('MH01'!M435)),"",'MH01'!M435)</f>
        <v/>
      </c>
      <c r="K182" s="77" t="str">
        <f>IF(OR(ISBLANK('MH01'!N435),ISERROR('MH01'!N435)),"",'MH01'!N435)</f>
        <v/>
      </c>
      <c r="L182" s="77" t="str">
        <f>IF(OR(ISBLANK('MH01'!O435),ISERROR('MH01'!O435)),"",'MH01'!O435)</f>
        <v/>
      </c>
      <c r="M182" s="77" t="str">
        <f>IF(OR(ISBLANK('MH01'!P435),ISERROR('MH01'!P435)),"",'MH01'!P435)</f>
        <v/>
      </c>
      <c r="N182" s="77" t="str">
        <f>IF(OR(ISBLANK('MH01'!Q435),ISERROR('MH01'!Q435)),"",'MH01'!Q435)</f>
        <v/>
      </c>
      <c r="O182" s="77" t="str">
        <f>IF(OR(ISBLANK('MH01'!R435),ISERROR('MH01'!R435)),"",'MH01'!R435)</f>
        <v/>
      </c>
      <c r="P182" s="77" t="str">
        <f>IF(OR(ISBLANK('MH01'!S435),ISERROR('MH01'!S435)),"",'MH01'!S435)</f>
        <v/>
      </c>
      <c r="T182" s="77" t="str">
        <f>IF(OR(ISBLANK('MH01'!W435),ISERROR('MH01'!W435)),"",'MH01'!W435)</f>
        <v/>
      </c>
      <c r="U182" s="77" t="str">
        <f>IF(OR(ISBLANK('MH01'!X435),ISERROR('MH01'!X435)),"",'MH01'!X435)</f>
        <v/>
      </c>
      <c r="V182" s="77" t="str">
        <f>IF(OR(ISBLANK('MH01'!Y435),ISERROR('MH01'!Y435)),"",'MH01'!Y435)</f>
        <v/>
      </c>
      <c r="W182" s="77" t="str">
        <f>IF(OR(ISBLANK('MH01'!Z435),ISERROR('MH01'!Z435)),"",'MH01'!Z435)</f>
        <v/>
      </c>
      <c r="X182" s="77" t="str">
        <f>IF(OR(ISBLANK('MH01'!AA435),ISERROR('MH01'!AA435)),"",'MH01'!AA435)</f>
        <v/>
      </c>
      <c r="Y182" s="77" t="str">
        <f>IF(OR(ISBLANK('MH01'!AB435),ISERROR('MH01'!AB435)),"",'MH01'!AB435)</f>
        <v/>
      </c>
      <c r="Z182" s="77" t="str">
        <f>IF(OR(ISBLANK('MH01'!AC435),ISERROR('MH01'!AC435)),"",'MH01'!AC435)</f>
        <v/>
      </c>
      <c r="AA182" s="77" t="str">
        <f>IF(OR(ISBLANK('MH01'!AD435),ISERROR('MH01'!AD435)),"",'MH01'!AD435)</f>
        <v/>
      </c>
      <c r="AB182" s="77" t="str">
        <f>IF(OR(ISBLANK('MH01'!AE435),ISERROR('MH01'!AE435)),"",'MH01'!AE435)</f>
        <v/>
      </c>
      <c r="AC182" s="77" t="str">
        <f>IF(OR(ISBLANK('MH01'!AF435),ISERROR('MH01'!AF435)),"",'MH01'!AF435)</f>
        <v/>
      </c>
      <c r="AD182" s="77" t="str">
        <f>IF(OR(ISBLANK('MH01'!AG435),ISERROR('MH01'!AG435)),"",'MH01'!AG435)</f>
        <v/>
      </c>
      <c r="AE182" s="77" t="str">
        <f>IF(OR(ISBLANK('MH01'!AH435),ISERROR('MH01'!AH435)),"",'MH01'!AH435)</f>
        <v/>
      </c>
    </row>
    <row r="183" spans="1:31" x14ac:dyDescent="0.2">
      <c r="A183" t="str">
        <f>IF(OR(ISBLANK('MH01'!A436),ISERROR('MH01'!A436)),"",'MH01'!A436)</f>
        <v/>
      </c>
      <c r="B183" s="86">
        <f>IF(OR(ISBLANK('MH01'!B186),ISERROR('MH01'!B186)),"",'MH01'!B186)</f>
        <v>176</v>
      </c>
      <c r="C183" s="191" t="str">
        <f>IF(OR(ISBLANK('MH01'!C436),ISERROR('MH01'!C436)),"",'MH01'!C436)</f>
        <v/>
      </c>
      <c r="D183" s="191" t="str">
        <f>IF(OR(ISBLANK('MH01'!D436),ISERROR('MH01'!D436)),"",'MH01'!D436)</f>
        <v/>
      </c>
      <c r="E183" s="77" t="str">
        <f>IF(OR(ISBLANK('MH01'!H436),ISERROR('MH01'!H436)),"",'MH01'!H436)</f>
        <v/>
      </c>
      <c r="F183" s="215" t="str">
        <f>IF(OR(ISBLANK('MH01'!I436),ISERROR('MH01'!I436)),"",'MH01'!I436)</f>
        <v/>
      </c>
      <c r="G183" s="77" t="str">
        <f>IF(OR(ISBLANK('MH01'!J436),ISERROR('MH01'!J436)),"",'MH01'!J436)</f>
        <v/>
      </c>
      <c r="H183" s="77" t="str">
        <f>IF(OR(ISBLANK('MH01'!K436),ISERROR('MH01'!K436)),"",'MH01'!K436)</f>
        <v/>
      </c>
      <c r="I183" s="77" t="str">
        <f>IF(OR(ISBLANK('MH01'!L436),ISERROR('MH01'!L436)),"",'MH01'!L436)</f>
        <v/>
      </c>
      <c r="J183" s="77" t="str">
        <f>IF(OR(ISBLANK('MH01'!M436),ISERROR('MH01'!M436)),"",'MH01'!M436)</f>
        <v/>
      </c>
      <c r="K183" s="77" t="str">
        <f>IF(OR(ISBLANK('MH01'!N436),ISERROR('MH01'!N436)),"",'MH01'!N436)</f>
        <v/>
      </c>
      <c r="L183" s="77" t="str">
        <f>IF(OR(ISBLANK('MH01'!O436),ISERROR('MH01'!O436)),"",'MH01'!O436)</f>
        <v/>
      </c>
      <c r="M183" s="77" t="str">
        <f>IF(OR(ISBLANK('MH01'!P436),ISERROR('MH01'!P436)),"",'MH01'!P436)</f>
        <v/>
      </c>
      <c r="N183" s="77" t="str">
        <f>IF(OR(ISBLANK('MH01'!Q436),ISERROR('MH01'!Q436)),"",'MH01'!Q436)</f>
        <v/>
      </c>
      <c r="O183" s="77" t="str">
        <f>IF(OR(ISBLANK('MH01'!R436),ISERROR('MH01'!R436)),"",'MH01'!R436)</f>
        <v/>
      </c>
      <c r="P183" s="77" t="str">
        <f>IF(OR(ISBLANK('MH01'!S436),ISERROR('MH01'!S436)),"",'MH01'!S436)</f>
        <v/>
      </c>
      <c r="T183" s="77" t="str">
        <f>IF(OR(ISBLANK('MH01'!W436),ISERROR('MH01'!W436)),"",'MH01'!W436)</f>
        <v/>
      </c>
      <c r="U183" s="77" t="str">
        <f>IF(OR(ISBLANK('MH01'!X436),ISERROR('MH01'!X436)),"",'MH01'!X436)</f>
        <v/>
      </c>
      <c r="V183" s="77" t="str">
        <f>IF(OR(ISBLANK('MH01'!Y436),ISERROR('MH01'!Y436)),"",'MH01'!Y436)</f>
        <v/>
      </c>
      <c r="W183" s="77" t="str">
        <f>IF(OR(ISBLANK('MH01'!Z436),ISERROR('MH01'!Z436)),"",'MH01'!Z436)</f>
        <v/>
      </c>
      <c r="X183" s="77" t="str">
        <f>IF(OR(ISBLANK('MH01'!AA436),ISERROR('MH01'!AA436)),"",'MH01'!AA436)</f>
        <v/>
      </c>
      <c r="Y183" s="77" t="str">
        <f>IF(OR(ISBLANK('MH01'!AB436),ISERROR('MH01'!AB436)),"",'MH01'!AB436)</f>
        <v/>
      </c>
      <c r="Z183" s="77" t="str">
        <f>IF(OR(ISBLANK('MH01'!AC436),ISERROR('MH01'!AC436)),"",'MH01'!AC436)</f>
        <v/>
      </c>
      <c r="AA183" s="77" t="str">
        <f>IF(OR(ISBLANK('MH01'!AD436),ISERROR('MH01'!AD436)),"",'MH01'!AD436)</f>
        <v/>
      </c>
      <c r="AB183" s="77" t="str">
        <f>IF(OR(ISBLANK('MH01'!AE436),ISERROR('MH01'!AE436)),"",'MH01'!AE436)</f>
        <v/>
      </c>
      <c r="AC183" s="77" t="str">
        <f>IF(OR(ISBLANK('MH01'!AF436),ISERROR('MH01'!AF436)),"",'MH01'!AF436)</f>
        <v/>
      </c>
      <c r="AD183" s="77" t="str">
        <f>IF(OR(ISBLANK('MH01'!AG436),ISERROR('MH01'!AG436)),"",'MH01'!AG436)</f>
        <v/>
      </c>
      <c r="AE183" s="77" t="str">
        <f>IF(OR(ISBLANK('MH01'!AH436),ISERROR('MH01'!AH436)),"",'MH01'!AH436)</f>
        <v/>
      </c>
    </row>
    <row r="184" spans="1:31" x14ac:dyDescent="0.2">
      <c r="A184" t="str">
        <f>IF(OR(ISBLANK('MH01'!A437),ISERROR('MH01'!A437)),"",'MH01'!A437)</f>
        <v/>
      </c>
      <c r="B184" s="86">
        <f>IF(OR(ISBLANK('MH01'!B187),ISERROR('MH01'!B187)),"",'MH01'!B187)</f>
        <v>177</v>
      </c>
      <c r="C184" s="191" t="str">
        <f>IF(OR(ISBLANK('MH01'!C437),ISERROR('MH01'!C437)),"",'MH01'!C437)</f>
        <v/>
      </c>
      <c r="D184" s="191" t="str">
        <f>IF(OR(ISBLANK('MH01'!D437),ISERROR('MH01'!D437)),"",'MH01'!D437)</f>
        <v/>
      </c>
      <c r="E184" s="77" t="str">
        <f>IF(OR(ISBLANK('MH01'!H437),ISERROR('MH01'!H437)),"",'MH01'!H437)</f>
        <v/>
      </c>
      <c r="F184" s="215" t="str">
        <f>IF(OR(ISBLANK('MH01'!I437),ISERROR('MH01'!I437)),"",'MH01'!I437)</f>
        <v/>
      </c>
      <c r="G184" s="77" t="str">
        <f>IF(OR(ISBLANK('MH01'!J437),ISERROR('MH01'!J437)),"",'MH01'!J437)</f>
        <v/>
      </c>
      <c r="H184" s="77" t="str">
        <f>IF(OR(ISBLANK('MH01'!K437),ISERROR('MH01'!K437)),"",'MH01'!K437)</f>
        <v/>
      </c>
      <c r="I184" s="77" t="str">
        <f>IF(OR(ISBLANK('MH01'!L437),ISERROR('MH01'!L437)),"",'MH01'!L437)</f>
        <v/>
      </c>
      <c r="J184" s="77" t="str">
        <f>IF(OR(ISBLANK('MH01'!M437),ISERROR('MH01'!M437)),"",'MH01'!M437)</f>
        <v/>
      </c>
      <c r="K184" s="77" t="str">
        <f>IF(OR(ISBLANK('MH01'!N437),ISERROR('MH01'!N437)),"",'MH01'!N437)</f>
        <v/>
      </c>
      <c r="L184" s="77" t="str">
        <f>IF(OR(ISBLANK('MH01'!O437),ISERROR('MH01'!O437)),"",'MH01'!O437)</f>
        <v/>
      </c>
      <c r="M184" s="77" t="str">
        <f>IF(OR(ISBLANK('MH01'!P437),ISERROR('MH01'!P437)),"",'MH01'!P437)</f>
        <v/>
      </c>
      <c r="N184" s="77" t="str">
        <f>IF(OR(ISBLANK('MH01'!Q437),ISERROR('MH01'!Q437)),"",'MH01'!Q437)</f>
        <v/>
      </c>
      <c r="O184" s="77" t="str">
        <f>IF(OR(ISBLANK('MH01'!R437),ISERROR('MH01'!R437)),"",'MH01'!R437)</f>
        <v/>
      </c>
      <c r="P184" s="77" t="str">
        <f>IF(OR(ISBLANK('MH01'!S437),ISERROR('MH01'!S437)),"",'MH01'!S437)</f>
        <v/>
      </c>
      <c r="T184" s="77" t="str">
        <f>IF(OR(ISBLANK('MH01'!W437),ISERROR('MH01'!W437)),"",'MH01'!W437)</f>
        <v/>
      </c>
      <c r="U184" s="77" t="str">
        <f>IF(OR(ISBLANK('MH01'!X437),ISERROR('MH01'!X437)),"",'MH01'!X437)</f>
        <v/>
      </c>
      <c r="V184" s="77" t="str">
        <f>IF(OR(ISBLANK('MH01'!Y437),ISERROR('MH01'!Y437)),"",'MH01'!Y437)</f>
        <v/>
      </c>
      <c r="W184" s="77" t="str">
        <f>IF(OR(ISBLANK('MH01'!Z437),ISERROR('MH01'!Z437)),"",'MH01'!Z437)</f>
        <v/>
      </c>
      <c r="X184" s="77" t="str">
        <f>IF(OR(ISBLANK('MH01'!AA437),ISERROR('MH01'!AA437)),"",'MH01'!AA437)</f>
        <v/>
      </c>
      <c r="Y184" s="77" t="str">
        <f>IF(OR(ISBLANK('MH01'!AB437),ISERROR('MH01'!AB437)),"",'MH01'!AB437)</f>
        <v/>
      </c>
      <c r="Z184" s="77" t="str">
        <f>IF(OR(ISBLANK('MH01'!AC437),ISERROR('MH01'!AC437)),"",'MH01'!AC437)</f>
        <v/>
      </c>
      <c r="AA184" s="77" t="str">
        <f>IF(OR(ISBLANK('MH01'!AD437),ISERROR('MH01'!AD437)),"",'MH01'!AD437)</f>
        <v/>
      </c>
      <c r="AB184" s="77" t="str">
        <f>IF(OR(ISBLANK('MH01'!AE437),ISERROR('MH01'!AE437)),"",'MH01'!AE437)</f>
        <v/>
      </c>
      <c r="AC184" s="77" t="str">
        <f>IF(OR(ISBLANK('MH01'!AF437),ISERROR('MH01'!AF437)),"",'MH01'!AF437)</f>
        <v/>
      </c>
      <c r="AD184" s="77" t="str">
        <f>IF(OR(ISBLANK('MH01'!AG437),ISERROR('MH01'!AG437)),"",'MH01'!AG437)</f>
        <v/>
      </c>
      <c r="AE184" s="77" t="str">
        <f>IF(OR(ISBLANK('MH01'!AH437),ISERROR('MH01'!AH437)),"",'MH01'!AH437)</f>
        <v/>
      </c>
    </row>
    <row r="185" spans="1:31" x14ac:dyDescent="0.2">
      <c r="A185" t="str">
        <f>IF(OR(ISBLANK('MH01'!A438),ISERROR('MH01'!A438)),"",'MH01'!A438)</f>
        <v/>
      </c>
      <c r="B185" s="86">
        <f>IF(OR(ISBLANK('MH01'!B188),ISERROR('MH01'!B188)),"",'MH01'!B188)</f>
        <v>178</v>
      </c>
      <c r="C185" s="191" t="str">
        <f>IF(OR(ISBLANK('MH01'!C438),ISERROR('MH01'!C438)),"",'MH01'!C438)</f>
        <v/>
      </c>
      <c r="D185" s="191" t="str">
        <f>IF(OR(ISBLANK('MH01'!D438),ISERROR('MH01'!D438)),"",'MH01'!D438)</f>
        <v/>
      </c>
      <c r="E185" s="77" t="str">
        <f>IF(OR(ISBLANK('MH01'!H438),ISERROR('MH01'!H438)),"",'MH01'!H438)</f>
        <v/>
      </c>
      <c r="F185" s="215" t="str">
        <f>IF(OR(ISBLANK('MH01'!I438),ISERROR('MH01'!I438)),"",'MH01'!I438)</f>
        <v/>
      </c>
      <c r="G185" s="77" t="str">
        <f>IF(OR(ISBLANK('MH01'!J438),ISERROR('MH01'!J438)),"",'MH01'!J438)</f>
        <v/>
      </c>
      <c r="H185" s="77" t="str">
        <f>IF(OR(ISBLANK('MH01'!K438),ISERROR('MH01'!K438)),"",'MH01'!K438)</f>
        <v/>
      </c>
      <c r="I185" s="77" t="str">
        <f>IF(OR(ISBLANK('MH01'!L438),ISERROR('MH01'!L438)),"",'MH01'!L438)</f>
        <v/>
      </c>
      <c r="J185" s="77" t="str">
        <f>IF(OR(ISBLANK('MH01'!M438),ISERROR('MH01'!M438)),"",'MH01'!M438)</f>
        <v/>
      </c>
      <c r="K185" s="77" t="str">
        <f>IF(OR(ISBLANK('MH01'!N438),ISERROR('MH01'!N438)),"",'MH01'!N438)</f>
        <v/>
      </c>
      <c r="L185" s="77" t="str">
        <f>IF(OR(ISBLANK('MH01'!O438),ISERROR('MH01'!O438)),"",'MH01'!O438)</f>
        <v/>
      </c>
      <c r="M185" s="77" t="str">
        <f>IF(OR(ISBLANK('MH01'!P438),ISERROR('MH01'!P438)),"",'MH01'!P438)</f>
        <v/>
      </c>
      <c r="N185" s="77" t="str">
        <f>IF(OR(ISBLANK('MH01'!Q438),ISERROR('MH01'!Q438)),"",'MH01'!Q438)</f>
        <v/>
      </c>
      <c r="O185" s="77" t="str">
        <f>IF(OR(ISBLANK('MH01'!R438),ISERROR('MH01'!R438)),"",'MH01'!R438)</f>
        <v/>
      </c>
      <c r="P185" s="77" t="str">
        <f>IF(OR(ISBLANK('MH01'!S438),ISERROR('MH01'!S438)),"",'MH01'!S438)</f>
        <v/>
      </c>
      <c r="T185" s="77" t="str">
        <f>IF(OR(ISBLANK('MH01'!W438),ISERROR('MH01'!W438)),"",'MH01'!W438)</f>
        <v/>
      </c>
      <c r="U185" s="77" t="str">
        <f>IF(OR(ISBLANK('MH01'!X438),ISERROR('MH01'!X438)),"",'MH01'!X438)</f>
        <v/>
      </c>
      <c r="V185" s="77" t="str">
        <f>IF(OR(ISBLANK('MH01'!Y438),ISERROR('MH01'!Y438)),"",'MH01'!Y438)</f>
        <v/>
      </c>
      <c r="W185" s="77" t="str">
        <f>IF(OR(ISBLANK('MH01'!Z438),ISERROR('MH01'!Z438)),"",'MH01'!Z438)</f>
        <v/>
      </c>
      <c r="X185" s="77" t="str">
        <f>IF(OR(ISBLANK('MH01'!AA438),ISERROR('MH01'!AA438)),"",'MH01'!AA438)</f>
        <v/>
      </c>
      <c r="Y185" s="77" t="str">
        <f>IF(OR(ISBLANK('MH01'!AB438),ISERROR('MH01'!AB438)),"",'MH01'!AB438)</f>
        <v/>
      </c>
      <c r="Z185" s="77" t="str">
        <f>IF(OR(ISBLANK('MH01'!AC438),ISERROR('MH01'!AC438)),"",'MH01'!AC438)</f>
        <v/>
      </c>
      <c r="AA185" s="77" t="str">
        <f>IF(OR(ISBLANK('MH01'!AD438),ISERROR('MH01'!AD438)),"",'MH01'!AD438)</f>
        <v/>
      </c>
      <c r="AB185" s="77" t="str">
        <f>IF(OR(ISBLANK('MH01'!AE438),ISERROR('MH01'!AE438)),"",'MH01'!AE438)</f>
        <v/>
      </c>
      <c r="AC185" s="77" t="str">
        <f>IF(OR(ISBLANK('MH01'!AF438),ISERROR('MH01'!AF438)),"",'MH01'!AF438)</f>
        <v/>
      </c>
      <c r="AD185" s="77" t="str">
        <f>IF(OR(ISBLANK('MH01'!AG438),ISERROR('MH01'!AG438)),"",'MH01'!AG438)</f>
        <v/>
      </c>
      <c r="AE185" s="77" t="str">
        <f>IF(OR(ISBLANK('MH01'!AH438),ISERROR('MH01'!AH438)),"",'MH01'!AH438)</f>
        <v/>
      </c>
    </row>
    <row r="186" spans="1:31" x14ac:dyDescent="0.2">
      <c r="A186" t="str">
        <f>IF(OR(ISBLANK('MH01'!A439),ISERROR('MH01'!A439)),"",'MH01'!A439)</f>
        <v/>
      </c>
      <c r="B186" s="86">
        <f>IF(OR(ISBLANK('MH01'!B189),ISERROR('MH01'!B189)),"",'MH01'!B189)</f>
        <v>179</v>
      </c>
      <c r="C186" s="191" t="str">
        <f>IF(OR(ISBLANK('MH01'!C439),ISERROR('MH01'!C439)),"",'MH01'!C439)</f>
        <v/>
      </c>
      <c r="D186" s="191" t="str">
        <f>IF(OR(ISBLANK('MH01'!D439),ISERROR('MH01'!D439)),"",'MH01'!D439)</f>
        <v/>
      </c>
      <c r="E186" s="77" t="str">
        <f>IF(OR(ISBLANK('MH01'!H439),ISERROR('MH01'!H439)),"",'MH01'!H439)</f>
        <v/>
      </c>
      <c r="F186" s="215" t="str">
        <f>IF(OR(ISBLANK('MH01'!I439),ISERROR('MH01'!I439)),"",'MH01'!I439)</f>
        <v/>
      </c>
      <c r="G186" s="77" t="str">
        <f>IF(OR(ISBLANK('MH01'!J439),ISERROR('MH01'!J439)),"",'MH01'!J439)</f>
        <v/>
      </c>
      <c r="H186" s="77" t="str">
        <f>IF(OR(ISBLANK('MH01'!K439),ISERROR('MH01'!K439)),"",'MH01'!K439)</f>
        <v/>
      </c>
      <c r="I186" s="77" t="str">
        <f>IF(OR(ISBLANK('MH01'!L439),ISERROR('MH01'!L439)),"",'MH01'!L439)</f>
        <v/>
      </c>
      <c r="J186" s="77" t="str">
        <f>IF(OR(ISBLANK('MH01'!M439),ISERROR('MH01'!M439)),"",'MH01'!M439)</f>
        <v/>
      </c>
      <c r="K186" s="77" t="str">
        <f>IF(OR(ISBLANK('MH01'!N439),ISERROR('MH01'!N439)),"",'MH01'!N439)</f>
        <v/>
      </c>
      <c r="L186" s="77" t="str">
        <f>IF(OR(ISBLANK('MH01'!O439),ISERROR('MH01'!O439)),"",'MH01'!O439)</f>
        <v/>
      </c>
      <c r="M186" s="77" t="str">
        <f>IF(OR(ISBLANK('MH01'!P439),ISERROR('MH01'!P439)),"",'MH01'!P439)</f>
        <v/>
      </c>
      <c r="N186" s="77" t="str">
        <f>IF(OR(ISBLANK('MH01'!Q439),ISERROR('MH01'!Q439)),"",'MH01'!Q439)</f>
        <v/>
      </c>
      <c r="O186" s="77" t="str">
        <f>IF(OR(ISBLANK('MH01'!R439),ISERROR('MH01'!R439)),"",'MH01'!R439)</f>
        <v/>
      </c>
      <c r="P186" s="77" t="str">
        <f>IF(OR(ISBLANK('MH01'!S439),ISERROR('MH01'!S439)),"",'MH01'!S439)</f>
        <v/>
      </c>
      <c r="T186" s="77" t="str">
        <f>IF(OR(ISBLANK('MH01'!W439),ISERROR('MH01'!W439)),"",'MH01'!W439)</f>
        <v/>
      </c>
      <c r="U186" s="77" t="str">
        <f>IF(OR(ISBLANK('MH01'!X439),ISERROR('MH01'!X439)),"",'MH01'!X439)</f>
        <v/>
      </c>
      <c r="V186" s="77" t="str">
        <f>IF(OR(ISBLANK('MH01'!Y439),ISERROR('MH01'!Y439)),"",'MH01'!Y439)</f>
        <v/>
      </c>
      <c r="W186" s="77" t="str">
        <f>IF(OR(ISBLANK('MH01'!Z439),ISERROR('MH01'!Z439)),"",'MH01'!Z439)</f>
        <v/>
      </c>
      <c r="X186" s="77" t="str">
        <f>IF(OR(ISBLANK('MH01'!AA439),ISERROR('MH01'!AA439)),"",'MH01'!AA439)</f>
        <v/>
      </c>
      <c r="Y186" s="77" t="str">
        <f>IF(OR(ISBLANK('MH01'!AB439),ISERROR('MH01'!AB439)),"",'MH01'!AB439)</f>
        <v/>
      </c>
      <c r="Z186" s="77" t="str">
        <f>IF(OR(ISBLANK('MH01'!AC439),ISERROR('MH01'!AC439)),"",'MH01'!AC439)</f>
        <v/>
      </c>
      <c r="AA186" s="77" t="str">
        <f>IF(OR(ISBLANK('MH01'!AD439),ISERROR('MH01'!AD439)),"",'MH01'!AD439)</f>
        <v/>
      </c>
      <c r="AB186" s="77" t="str">
        <f>IF(OR(ISBLANK('MH01'!AE439),ISERROR('MH01'!AE439)),"",'MH01'!AE439)</f>
        <v/>
      </c>
      <c r="AC186" s="77" t="str">
        <f>IF(OR(ISBLANK('MH01'!AF439),ISERROR('MH01'!AF439)),"",'MH01'!AF439)</f>
        <v/>
      </c>
      <c r="AD186" s="77" t="str">
        <f>IF(OR(ISBLANK('MH01'!AG439),ISERROR('MH01'!AG439)),"",'MH01'!AG439)</f>
        <v/>
      </c>
      <c r="AE186" s="77" t="str">
        <f>IF(OR(ISBLANK('MH01'!AH439),ISERROR('MH01'!AH439)),"",'MH01'!AH439)</f>
        <v/>
      </c>
    </row>
    <row r="187" spans="1:31" x14ac:dyDescent="0.2">
      <c r="A187" t="str">
        <f>IF(OR(ISBLANK('MH01'!A440),ISERROR('MH01'!A440)),"",'MH01'!A440)</f>
        <v/>
      </c>
      <c r="B187" s="86">
        <f>IF(OR(ISBLANK('MH01'!B190),ISERROR('MH01'!B190)),"",'MH01'!B190)</f>
        <v>180</v>
      </c>
      <c r="C187" s="191" t="str">
        <f>IF(OR(ISBLANK('MH01'!C440),ISERROR('MH01'!C440)),"",'MH01'!C440)</f>
        <v/>
      </c>
      <c r="D187" s="191" t="str">
        <f>IF(OR(ISBLANK('MH01'!D440),ISERROR('MH01'!D440)),"",'MH01'!D440)</f>
        <v/>
      </c>
      <c r="E187" s="77" t="str">
        <f>IF(OR(ISBLANK('MH01'!H440),ISERROR('MH01'!H440)),"",'MH01'!H440)</f>
        <v/>
      </c>
      <c r="F187" s="215" t="str">
        <f>IF(OR(ISBLANK('MH01'!I440),ISERROR('MH01'!I440)),"",'MH01'!I440)</f>
        <v/>
      </c>
      <c r="G187" s="77" t="str">
        <f>IF(OR(ISBLANK('MH01'!J440),ISERROR('MH01'!J440)),"",'MH01'!J440)</f>
        <v/>
      </c>
      <c r="H187" s="77" t="str">
        <f>IF(OR(ISBLANK('MH01'!K440),ISERROR('MH01'!K440)),"",'MH01'!K440)</f>
        <v/>
      </c>
      <c r="I187" s="77" t="str">
        <f>IF(OR(ISBLANK('MH01'!L440),ISERROR('MH01'!L440)),"",'MH01'!L440)</f>
        <v/>
      </c>
      <c r="J187" s="77" t="str">
        <f>IF(OR(ISBLANK('MH01'!M440),ISERROR('MH01'!M440)),"",'MH01'!M440)</f>
        <v/>
      </c>
      <c r="K187" s="77" t="str">
        <f>IF(OR(ISBLANK('MH01'!N440),ISERROR('MH01'!N440)),"",'MH01'!N440)</f>
        <v/>
      </c>
      <c r="L187" s="77" t="str">
        <f>IF(OR(ISBLANK('MH01'!O440),ISERROR('MH01'!O440)),"",'MH01'!O440)</f>
        <v/>
      </c>
      <c r="M187" s="77" t="str">
        <f>IF(OR(ISBLANK('MH01'!P440),ISERROR('MH01'!P440)),"",'MH01'!P440)</f>
        <v/>
      </c>
      <c r="N187" s="77" t="str">
        <f>IF(OR(ISBLANK('MH01'!Q440),ISERROR('MH01'!Q440)),"",'MH01'!Q440)</f>
        <v/>
      </c>
      <c r="O187" s="77" t="str">
        <f>IF(OR(ISBLANK('MH01'!R440),ISERROR('MH01'!R440)),"",'MH01'!R440)</f>
        <v/>
      </c>
      <c r="P187" s="77" t="str">
        <f>IF(OR(ISBLANK('MH01'!S440),ISERROR('MH01'!S440)),"",'MH01'!S440)</f>
        <v/>
      </c>
      <c r="T187" s="77" t="str">
        <f>IF(OR(ISBLANK('MH01'!W440),ISERROR('MH01'!W440)),"",'MH01'!W440)</f>
        <v/>
      </c>
      <c r="U187" s="77" t="str">
        <f>IF(OR(ISBLANK('MH01'!X440),ISERROR('MH01'!X440)),"",'MH01'!X440)</f>
        <v/>
      </c>
      <c r="V187" s="77" t="str">
        <f>IF(OR(ISBLANK('MH01'!Y440),ISERROR('MH01'!Y440)),"",'MH01'!Y440)</f>
        <v/>
      </c>
      <c r="W187" s="77" t="str">
        <f>IF(OR(ISBLANK('MH01'!Z440),ISERROR('MH01'!Z440)),"",'MH01'!Z440)</f>
        <v/>
      </c>
      <c r="X187" s="77" t="str">
        <f>IF(OR(ISBLANK('MH01'!AA440),ISERROR('MH01'!AA440)),"",'MH01'!AA440)</f>
        <v/>
      </c>
      <c r="Y187" s="77" t="str">
        <f>IF(OR(ISBLANK('MH01'!AB440),ISERROR('MH01'!AB440)),"",'MH01'!AB440)</f>
        <v/>
      </c>
      <c r="Z187" s="77" t="str">
        <f>IF(OR(ISBLANK('MH01'!AC440),ISERROR('MH01'!AC440)),"",'MH01'!AC440)</f>
        <v/>
      </c>
      <c r="AA187" s="77" t="str">
        <f>IF(OR(ISBLANK('MH01'!AD440),ISERROR('MH01'!AD440)),"",'MH01'!AD440)</f>
        <v/>
      </c>
      <c r="AB187" s="77" t="str">
        <f>IF(OR(ISBLANK('MH01'!AE440),ISERROR('MH01'!AE440)),"",'MH01'!AE440)</f>
        <v/>
      </c>
      <c r="AC187" s="77" t="str">
        <f>IF(OR(ISBLANK('MH01'!AF440),ISERROR('MH01'!AF440)),"",'MH01'!AF440)</f>
        <v/>
      </c>
      <c r="AD187" s="77" t="str">
        <f>IF(OR(ISBLANK('MH01'!AG440),ISERROR('MH01'!AG440)),"",'MH01'!AG440)</f>
        <v/>
      </c>
      <c r="AE187" s="77" t="str">
        <f>IF(OR(ISBLANK('MH01'!AH440),ISERROR('MH01'!AH440)),"",'MH01'!AH440)</f>
        <v/>
      </c>
    </row>
    <row r="188" spans="1:31" x14ac:dyDescent="0.2">
      <c r="A188" t="str">
        <f>IF(OR(ISBLANK('MH01'!A441),ISERROR('MH01'!A441)),"",'MH01'!A441)</f>
        <v/>
      </c>
      <c r="B188" s="86">
        <f>IF(OR(ISBLANK('MH01'!B191),ISERROR('MH01'!B191)),"",'MH01'!B191)</f>
        <v>181</v>
      </c>
      <c r="C188" s="191" t="str">
        <f>IF(OR(ISBLANK('MH01'!C441),ISERROR('MH01'!C441)),"",'MH01'!C441)</f>
        <v/>
      </c>
      <c r="D188" s="191" t="str">
        <f>IF(OR(ISBLANK('MH01'!D441),ISERROR('MH01'!D441)),"",'MH01'!D441)</f>
        <v/>
      </c>
      <c r="E188" s="77" t="str">
        <f>IF(OR(ISBLANK('MH01'!H441),ISERROR('MH01'!H441)),"",'MH01'!H441)</f>
        <v/>
      </c>
      <c r="F188" s="215" t="str">
        <f>IF(OR(ISBLANK('MH01'!I441),ISERROR('MH01'!I441)),"",'MH01'!I441)</f>
        <v/>
      </c>
      <c r="G188" s="77" t="str">
        <f>IF(OR(ISBLANK('MH01'!J441),ISERROR('MH01'!J441)),"",'MH01'!J441)</f>
        <v/>
      </c>
      <c r="H188" s="77" t="str">
        <f>IF(OR(ISBLANK('MH01'!K441),ISERROR('MH01'!K441)),"",'MH01'!K441)</f>
        <v/>
      </c>
      <c r="I188" s="77" t="str">
        <f>IF(OR(ISBLANK('MH01'!L441),ISERROR('MH01'!L441)),"",'MH01'!L441)</f>
        <v/>
      </c>
      <c r="J188" s="77" t="str">
        <f>IF(OR(ISBLANK('MH01'!M441),ISERROR('MH01'!M441)),"",'MH01'!M441)</f>
        <v/>
      </c>
      <c r="K188" s="77" t="str">
        <f>IF(OR(ISBLANK('MH01'!N441),ISERROR('MH01'!N441)),"",'MH01'!N441)</f>
        <v/>
      </c>
      <c r="L188" s="77" t="str">
        <f>IF(OR(ISBLANK('MH01'!O441),ISERROR('MH01'!O441)),"",'MH01'!O441)</f>
        <v/>
      </c>
      <c r="M188" s="77" t="str">
        <f>IF(OR(ISBLANK('MH01'!P441),ISERROR('MH01'!P441)),"",'MH01'!P441)</f>
        <v/>
      </c>
      <c r="N188" s="77" t="str">
        <f>IF(OR(ISBLANK('MH01'!Q441),ISERROR('MH01'!Q441)),"",'MH01'!Q441)</f>
        <v/>
      </c>
      <c r="O188" s="77" t="str">
        <f>IF(OR(ISBLANK('MH01'!R441),ISERROR('MH01'!R441)),"",'MH01'!R441)</f>
        <v/>
      </c>
      <c r="P188" s="77" t="str">
        <f>IF(OR(ISBLANK('MH01'!S441),ISERROR('MH01'!S441)),"",'MH01'!S441)</f>
        <v/>
      </c>
      <c r="T188" s="77" t="str">
        <f>IF(OR(ISBLANK('MH01'!W441),ISERROR('MH01'!W441)),"",'MH01'!W441)</f>
        <v/>
      </c>
      <c r="U188" s="77" t="str">
        <f>IF(OR(ISBLANK('MH01'!X441),ISERROR('MH01'!X441)),"",'MH01'!X441)</f>
        <v/>
      </c>
      <c r="V188" s="77" t="str">
        <f>IF(OR(ISBLANK('MH01'!Y441),ISERROR('MH01'!Y441)),"",'MH01'!Y441)</f>
        <v/>
      </c>
      <c r="W188" s="77" t="str">
        <f>IF(OR(ISBLANK('MH01'!Z441),ISERROR('MH01'!Z441)),"",'MH01'!Z441)</f>
        <v/>
      </c>
      <c r="X188" s="77" t="str">
        <f>IF(OR(ISBLANK('MH01'!AA441),ISERROR('MH01'!AA441)),"",'MH01'!AA441)</f>
        <v/>
      </c>
      <c r="Y188" s="77" t="str">
        <f>IF(OR(ISBLANK('MH01'!AB441),ISERROR('MH01'!AB441)),"",'MH01'!AB441)</f>
        <v/>
      </c>
      <c r="Z188" s="77" t="str">
        <f>IF(OR(ISBLANK('MH01'!AC441),ISERROR('MH01'!AC441)),"",'MH01'!AC441)</f>
        <v/>
      </c>
      <c r="AA188" s="77" t="str">
        <f>IF(OR(ISBLANK('MH01'!AD441),ISERROR('MH01'!AD441)),"",'MH01'!AD441)</f>
        <v/>
      </c>
      <c r="AB188" s="77" t="str">
        <f>IF(OR(ISBLANK('MH01'!AE441),ISERROR('MH01'!AE441)),"",'MH01'!AE441)</f>
        <v/>
      </c>
      <c r="AC188" s="77" t="str">
        <f>IF(OR(ISBLANK('MH01'!AF441),ISERROR('MH01'!AF441)),"",'MH01'!AF441)</f>
        <v/>
      </c>
      <c r="AD188" s="77" t="str">
        <f>IF(OR(ISBLANK('MH01'!AG441),ISERROR('MH01'!AG441)),"",'MH01'!AG441)</f>
        <v/>
      </c>
      <c r="AE188" s="77" t="str">
        <f>IF(OR(ISBLANK('MH01'!AH441),ISERROR('MH01'!AH441)),"",'MH01'!AH441)</f>
        <v/>
      </c>
    </row>
    <row r="189" spans="1:31" x14ac:dyDescent="0.2">
      <c r="A189" t="str">
        <f>IF(OR(ISBLANK('MH01'!A442),ISERROR('MH01'!A442)),"",'MH01'!A442)</f>
        <v/>
      </c>
      <c r="B189" s="86">
        <f>IF(OR(ISBLANK('MH01'!B192),ISERROR('MH01'!B192)),"",'MH01'!B192)</f>
        <v>182</v>
      </c>
      <c r="C189" s="191" t="str">
        <f>IF(OR(ISBLANK('MH01'!C442),ISERROR('MH01'!C442)),"",'MH01'!C442)</f>
        <v/>
      </c>
      <c r="D189" s="191" t="str">
        <f>IF(OR(ISBLANK('MH01'!D442),ISERROR('MH01'!D442)),"",'MH01'!D442)</f>
        <v/>
      </c>
      <c r="E189" s="77" t="str">
        <f>IF(OR(ISBLANK('MH01'!H442),ISERROR('MH01'!H442)),"",'MH01'!H442)</f>
        <v/>
      </c>
      <c r="F189" s="215" t="str">
        <f>IF(OR(ISBLANK('MH01'!I442),ISERROR('MH01'!I442)),"",'MH01'!I442)</f>
        <v/>
      </c>
      <c r="G189" s="77" t="str">
        <f>IF(OR(ISBLANK('MH01'!J442),ISERROR('MH01'!J442)),"",'MH01'!J442)</f>
        <v/>
      </c>
      <c r="H189" s="77" t="str">
        <f>IF(OR(ISBLANK('MH01'!K442),ISERROR('MH01'!K442)),"",'MH01'!K442)</f>
        <v/>
      </c>
      <c r="I189" s="77" t="str">
        <f>IF(OR(ISBLANK('MH01'!L442),ISERROR('MH01'!L442)),"",'MH01'!L442)</f>
        <v/>
      </c>
      <c r="J189" s="77" t="str">
        <f>IF(OR(ISBLANK('MH01'!M442),ISERROR('MH01'!M442)),"",'MH01'!M442)</f>
        <v/>
      </c>
      <c r="K189" s="77" t="str">
        <f>IF(OR(ISBLANK('MH01'!N442),ISERROR('MH01'!N442)),"",'MH01'!N442)</f>
        <v/>
      </c>
      <c r="L189" s="77" t="str">
        <f>IF(OR(ISBLANK('MH01'!O442),ISERROR('MH01'!O442)),"",'MH01'!O442)</f>
        <v/>
      </c>
      <c r="M189" s="77" t="str">
        <f>IF(OR(ISBLANK('MH01'!P442),ISERROR('MH01'!P442)),"",'MH01'!P442)</f>
        <v/>
      </c>
      <c r="N189" s="77" t="str">
        <f>IF(OR(ISBLANK('MH01'!Q442),ISERROR('MH01'!Q442)),"",'MH01'!Q442)</f>
        <v/>
      </c>
      <c r="O189" s="77" t="str">
        <f>IF(OR(ISBLANK('MH01'!R442),ISERROR('MH01'!R442)),"",'MH01'!R442)</f>
        <v/>
      </c>
      <c r="P189" s="77" t="str">
        <f>IF(OR(ISBLANK('MH01'!S442),ISERROR('MH01'!S442)),"",'MH01'!S442)</f>
        <v/>
      </c>
      <c r="T189" s="77" t="str">
        <f>IF(OR(ISBLANK('MH01'!W442),ISERROR('MH01'!W442)),"",'MH01'!W442)</f>
        <v/>
      </c>
      <c r="U189" s="77" t="str">
        <f>IF(OR(ISBLANK('MH01'!X442),ISERROR('MH01'!X442)),"",'MH01'!X442)</f>
        <v/>
      </c>
      <c r="V189" s="77" t="str">
        <f>IF(OR(ISBLANK('MH01'!Y442),ISERROR('MH01'!Y442)),"",'MH01'!Y442)</f>
        <v/>
      </c>
      <c r="W189" s="77" t="str">
        <f>IF(OR(ISBLANK('MH01'!Z442),ISERROR('MH01'!Z442)),"",'MH01'!Z442)</f>
        <v/>
      </c>
      <c r="X189" s="77" t="str">
        <f>IF(OR(ISBLANK('MH01'!AA442),ISERROR('MH01'!AA442)),"",'MH01'!AA442)</f>
        <v/>
      </c>
      <c r="Y189" s="77" t="str">
        <f>IF(OR(ISBLANK('MH01'!AB442),ISERROR('MH01'!AB442)),"",'MH01'!AB442)</f>
        <v/>
      </c>
      <c r="Z189" s="77" t="str">
        <f>IF(OR(ISBLANK('MH01'!AC442),ISERROR('MH01'!AC442)),"",'MH01'!AC442)</f>
        <v/>
      </c>
      <c r="AA189" s="77" t="str">
        <f>IF(OR(ISBLANK('MH01'!AD442),ISERROR('MH01'!AD442)),"",'MH01'!AD442)</f>
        <v/>
      </c>
      <c r="AB189" s="77" t="str">
        <f>IF(OR(ISBLANK('MH01'!AE442),ISERROR('MH01'!AE442)),"",'MH01'!AE442)</f>
        <v/>
      </c>
      <c r="AC189" s="77" t="str">
        <f>IF(OR(ISBLANK('MH01'!AF442),ISERROR('MH01'!AF442)),"",'MH01'!AF442)</f>
        <v/>
      </c>
      <c r="AD189" s="77" t="str">
        <f>IF(OR(ISBLANK('MH01'!AG442),ISERROR('MH01'!AG442)),"",'MH01'!AG442)</f>
        <v/>
      </c>
      <c r="AE189" s="77" t="str">
        <f>IF(OR(ISBLANK('MH01'!AH442),ISERROR('MH01'!AH442)),"",'MH01'!AH442)</f>
        <v/>
      </c>
    </row>
    <row r="190" spans="1:31" x14ac:dyDescent="0.2">
      <c r="A190" t="str">
        <f>IF(OR(ISBLANK('MH01'!A443),ISERROR('MH01'!A443)),"",'MH01'!A443)</f>
        <v/>
      </c>
      <c r="B190" s="86">
        <f>IF(OR(ISBLANK('MH01'!B193),ISERROR('MH01'!B193)),"",'MH01'!B193)</f>
        <v>183</v>
      </c>
      <c r="C190" s="191" t="str">
        <f>IF(OR(ISBLANK('MH01'!C443),ISERROR('MH01'!C443)),"",'MH01'!C443)</f>
        <v/>
      </c>
      <c r="D190" s="191" t="str">
        <f>IF(OR(ISBLANK('MH01'!D443),ISERROR('MH01'!D443)),"",'MH01'!D443)</f>
        <v/>
      </c>
      <c r="E190" s="77" t="str">
        <f>IF(OR(ISBLANK('MH01'!H443),ISERROR('MH01'!H443)),"",'MH01'!H443)</f>
        <v/>
      </c>
      <c r="F190" s="215" t="str">
        <f>IF(OR(ISBLANK('MH01'!I443),ISERROR('MH01'!I443)),"",'MH01'!I443)</f>
        <v/>
      </c>
      <c r="G190" s="77" t="str">
        <f>IF(OR(ISBLANK('MH01'!J443),ISERROR('MH01'!J443)),"",'MH01'!J443)</f>
        <v/>
      </c>
      <c r="H190" s="77" t="str">
        <f>IF(OR(ISBLANK('MH01'!K443),ISERROR('MH01'!K443)),"",'MH01'!K443)</f>
        <v/>
      </c>
      <c r="I190" s="77" t="str">
        <f>IF(OR(ISBLANK('MH01'!L443),ISERROR('MH01'!L443)),"",'MH01'!L443)</f>
        <v/>
      </c>
      <c r="J190" s="77" t="str">
        <f>IF(OR(ISBLANK('MH01'!M443),ISERROR('MH01'!M443)),"",'MH01'!M443)</f>
        <v/>
      </c>
      <c r="K190" s="77" t="str">
        <f>IF(OR(ISBLANK('MH01'!N443),ISERROR('MH01'!N443)),"",'MH01'!N443)</f>
        <v/>
      </c>
      <c r="L190" s="77" t="str">
        <f>IF(OR(ISBLANK('MH01'!O443),ISERROR('MH01'!O443)),"",'MH01'!O443)</f>
        <v/>
      </c>
      <c r="M190" s="77" t="str">
        <f>IF(OR(ISBLANK('MH01'!P443),ISERROR('MH01'!P443)),"",'MH01'!P443)</f>
        <v/>
      </c>
      <c r="N190" s="77" t="str">
        <f>IF(OR(ISBLANK('MH01'!Q443),ISERROR('MH01'!Q443)),"",'MH01'!Q443)</f>
        <v/>
      </c>
      <c r="O190" s="77" t="str">
        <f>IF(OR(ISBLANK('MH01'!R443),ISERROR('MH01'!R443)),"",'MH01'!R443)</f>
        <v/>
      </c>
      <c r="P190" s="77" t="str">
        <f>IF(OR(ISBLANK('MH01'!S443),ISERROR('MH01'!S443)),"",'MH01'!S443)</f>
        <v/>
      </c>
      <c r="T190" s="77" t="str">
        <f>IF(OR(ISBLANK('MH01'!W443),ISERROR('MH01'!W443)),"",'MH01'!W443)</f>
        <v/>
      </c>
      <c r="U190" s="77" t="str">
        <f>IF(OR(ISBLANK('MH01'!X443),ISERROR('MH01'!X443)),"",'MH01'!X443)</f>
        <v/>
      </c>
      <c r="V190" s="77" t="str">
        <f>IF(OR(ISBLANK('MH01'!Y443),ISERROR('MH01'!Y443)),"",'MH01'!Y443)</f>
        <v/>
      </c>
      <c r="W190" s="77" t="str">
        <f>IF(OR(ISBLANK('MH01'!Z443),ISERROR('MH01'!Z443)),"",'MH01'!Z443)</f>
        <v/>
      </c>
      <c r="X190" s="77" t="str">
        <f>IF(OR(ISBLANK('MH01'!AA443),ISERROR('MH01'!AA443)),"",'MH01'!AA443)</f>
        <v/>
      </c>
      <c r="Y190" s="77" t="str">
        <f>IF(OR(ISBLANK('MH01'!AB443),ISERROR('MH01'!AB443)),"",'MH01'!AB443)</f>
        <v/>
      </c>
      <c r="Z190" s="77" t="str">
        <f>IF(OR(ISBLANK('MH01'!AC443),ISERROR('MH01'!AC443)),"",'MH01'!AC443)</f>
        <v/>
      </c>
      <c r="AA190" s="77" t="str">
        <f>IF(OR(ISBLANK('MH01'!AD443),ISERROR('MH01'!AD443)),"",'MH01'!AD443)</f>
        <v/>
      </c>
      <c r="AB190" s="77" t="str">
        <f>IF(OR(ISBLANK('MH01'!AE443),ISERROR('MH01'!AE443)),"",'MH01'!AE443)</f>
        <v/>
      </c>
      <c r="AC190" s="77" t="str">
        <f>IF(OR(ISBLANK('MH01'!AF443),ISERROR('MH01'!AF443)),"",'MH01'!AF443)</f>
        <v/>
      </c>
      <c r="AD190" s="77" t="str">
        <f>IF(OR(ISBLANK('MH01'!AG443),ISERROR('MH01'!AG443)),"",'MH01'!AG443)</f>
        <v/>
      </c>
      <c r="AE190" s="77" t="str">
        <f>IF(OR(ISBLANK('MH01'!AH443),ISERROR('MH01'!AH443)),"",'MH01'!AH443)</f>
        <v/>
      </c>
    </row>
    <row r="191" spans="1:31" x14ac:dyDescent="0.2">
      <c r="A191" t="str">
        <f>IF(OR(ISBLANK('MH01'!A444),ISERROR('MH01'!A444)),"",'MH01'!A444)</f>
        <v/>
      </c>
      <c r="B191" s="86">
        <f>IF(OR(ISBLANK('MH01'!B194),ISERROR('MH01'!B194)),"",'MH01'!B194)</f>
        <v>184</v>
      </c>
      <c r="C191" s="191" t="str">
        <f>IF(OR(ISBLANK('MH01'!C444),ISERROR('MH01'!C444)),"",'MH01'!C444)</f>
        <v/>
      </c>
      <c r="D191" s="191" t="str">
        <f>IF(OR(ISBLANK('MH01'!D444),ISERROR('MH01'!D444)),"",'MH01'!D444)</f>
        <v/>
      </c>
      <c r="E191" s="77" t="str">
        <f>IF(OR(ISBLANK('MH01'!H444),ISERROR('MH01'!H444)),"",'MH01'!H444)</f>
        <v/>
      </c>
      <c r="F191" s="215" t="str">
        <f>IF(OR(ISBLANK('MH01'!I444),ISERROR('MH01'!I444)),"",'MH01'!I444)</f>
        <v/>
      </c>
      <c r="G191" s="77" t="str">
        <f>IF(OR(ISBLANK('MH01'!J444),ISERROR('MH01'!J444)),"",'MH01'!J444)</f>
        <v/>
      </c>
      <c r="H191" s="77" t="str">
        <f>IF(OR(ISBLANK('MH01'!K444),ISERROR('MH01'!K444)),"",'MH01'!K444)</f>
        <v/>
      </c>
      <c r="I191" s="77" t="str">
        <f>IF(OR(ISBLANK('MH01'!L444),ISERROR('MH01'!L444)),"",'MH01'!L444)</f>
        <v/>
      </c>
      <c r="J191" s="77" t="str">
        <f>IF(OR(ISBLANK('MH01'!M444),ISERROR('MH01'!M444)),"",'MH01'!M444)</f>
        <v/>
      </c>
      <c r="K191" s="77" t="str">
        <f>IF(OR(ISBLANK('MH01'!N444),ISERROR('MH01'!N444)),"",'MH01'!N444)</f>
        <v/>
      </c>
      <c r="L191" s="77" t="str">
        <f>IF(OR(ISBLANK('MH01'!O444),ISERROR('MH01'!O444)),"",'MH01'!O444)</f>
        <v/>
      </c>
      <c r="M191" s="77" t="str">
        <f>IF(OR(ISBLANK('MH01'!P444),ISERROR('MH01'!P444)),"",'MH01'!P444)</f>
        <v/>
      </c>
      <c r="N191" s="77" t="str">
        <f>IF(OR(ISBLANK('MH01'!Q444),ISERROR('MH01'!Q444)),"",'MH01'!Q444)</f>
        <v/>
      </c>
      <c r="O191" s="77" t="str">
        <f>IF(OR(ISBLANK('MH01'!R444),ISERROR('MH01'!R444)),"",'MH01'!R444)</f>
        <v/>
      </c>
      <c r="P191" s="77" t="str">
        <f>IF(OR(ISBLANK('MH01'!S444),ISERROR('MH01'!S444)),"",'MH01'!S444)</f>
        <v/>
      </c>
      <c r="T191" s="77" t="str">
        <f>IF(OR(ISBLANK('MH01'!W444),ISERROR('MH01'!W444)),"",'MH01'!W444)</f>
        <v/>
      </c>
      <c r="U191" s="77" t="str">
        <f>IF(OR(ISBLANK('MH01'!X444),ISERROR('MH01'!X444)),"",'MH01'!X444)</f>
        <v/>
      </c>
      <c r="V191" s="77" t="str">
        <f>IF(OR(ISBLANK('MH01'!Y444),ISERROR('MH01'!Y444)),"",'MH01'!Y444)</f>
        <v/>
      </c>
      <c r="W191" s="77" t="str">
        <f>IF(OR(ISBLANK('MH01'!Z444),ISERROR('MH01'!Z444)),"",'MH01'!Z444)</f>
        <v/>
      </c>
      <c r="X191" s="77" t="str">
        <f>IF(OR(ISBLANK('MH01'!AA444),ISERROR('MH01'!AA444)),"",'MH01'!AA444)</f>
        <v/>
      </c>
      <c r="Y191" s="77" t="str">
        <f>IF(OR(ISBLANK('MH01'!AB444),ISERROR('MH01'!AB444)),"",'MH01'!AB444)</f>
        <v/>
      </c>
      <c r="Z191" s="77" t="str">
        <f>IF(OR(ISBLANK('MH01'!AC444),ISERROR('MH01'!AC444)),"",'MH01'!AC444)</f>
        <v/>
      </c>
      <c r="AA191" s="77" t="str">
        <f>IF(OR(ISBLANK('MH01'!AD444),ISERROR('MH01'!AD444)),"",'MH01'!AD444)</f>
        <v/>
      </c>
      <c r="AB191" s="77" t="str">
        <f>IF(OR(ISBLANK('MH01'!AE444),ISERROR('MH01'!AE444)),"",'MH01'!AE444)</f>
        <v/>
      </c>
      <c r="AC191" s="77" t="str">
        <f>IF(OR(ISBLANK('MH01'!AF444),ISERROR('MH01'!AF444)),"",'MH01'!AF444)</f>
        <v/>
      </c>
      <c r="AD191" s="77" t="str">
        <f>IF(OR(ISBLANK('MH01'!AG444),ISERROR('MH01'!AG444)),"",'MH01'!AG444)</f>
        <v/>
      </c>
      <c r="AE191" s="77" t="str">
        <f>IF(OR(ISBLANK('MH01'!AH444),ISERROR('MH01'!AH444)),"",'MH01'!AH444)</f>
        <v/>
      </c>
    </row>
    <row r="192" spans="1:31" x14ac:dyDescent="0.2">
      <c r="A192" t="str">
        <f>IF(OR(ISBLANK('MH01'!A445),ISERROR('MH01'!A445)),"",'MH01'!A445)</f>
        <v/>
      </c>
      <c r="B192" s="86">
        <f>IF(OR(ISBLANK('MH01'!B195),ISERROR('MH01'!B195)),"",'MH01'!B195)</f>
        <v>185</v>
      </c>
      <c r="C192" s="191" t="str">
        <f>IF(OR(ISBLANK('MH01'!C445),ISERROR('MH01'!C445)),"",'MH01'!C445)</f>
        <v/>
      </c>
      <c r="D192" s="191" t="str">
        <f>IF(OR(ISBLANK('MH01'!D445),ISERROR('MH01'!D445)),"",'MH01'!D445)</f>
        <v/>
      </c>
      <c r="E192" s="77" t="str">
        <f>IF(OR(ISBLANK('MH01'!H445),ISERROR('MH01'!H445)),"",'MH01'!H445)</f>
        <v/>
      </c>
      <c r="F192" s="215" t="str">
        <f>IF(OR(ISBLANK('MH01'!I445),ISERROR('MH01'!I445)),"",'MH01'!I445)</f>
        <v/>
      </c>
      <c r="G192" s="77" t="str">
        <f>IF(OR(ISBLANK('MH01'!J445),ISERROR('MH01'!J445)),"",'MH01'!J445)</f>
        <v/>
      </c>
      <c r="H192" s="77" t="str">
        <f>IF(OR(ISBLANK('MH01'!K445),ISERROR('MH01'!K445)),"",'MH01'!K445)</f>
        <v/>
      </c>
      <c r="I192" s="77" t="str">
        <f>IF(OR(ISBLANK('MH01'!L445),ISERROR('MH01'!L445)),"",'MH01'!L445)</f>
        <v/>
      </c>
      <c r="J192" s="77" t="str">
        <f>IF(OR(ISBLANK('MH01'!M445),ISERROR('MH01'!M445)),"",'MH01'!M445)</f>
        <v/>
      </c>
      <c r="K192" s="77" t="str">
        <f>IF(OR(ISBLANK('MH01'!N445),ISERROR('MH01'!N445)),"",'MH01'!N445)</f>
        <v/>
      </c>
      <c r="L192" s="77" t="str">
        <f>IF(OR(ISBLANK('MH01'!O445),ISERROR('MH01'!O445)),"",'MH01'!O445)</f>
        <v/>
      </c>
      <c r="M192" s="77" t="str">
        <f>IF(OR(ISBLANK('MH01'!P445),ISERROR('MH01'!P445)),"",'MH01'!P445)</f>
        <v/>
      </c>
      <c r="N192" s="77" t="str">
        <f>IF(OR(ISBLANK('MH01'!Q445),ISERROR('MH01'!Q445)),"",'MH01'!Q445)</f>
        <v/>
      </c>
      <c r="O192" s="77" t="str">
        <f>IF(OR(ISBLANK('MH01'!R445),ISERROR('MH01'!R445)),"",'MH01'!R445)</f>
        <v/>
      </c>
      <c r="P192" s="77" t="str">
        <f>IF(OR(ISBLANK('MH01'!S445),ISERROR('MH01'!S445)),"",'MH01'!S445)</f>
        <v/>
      </c>
      <c r="T192" s="77" t="str">
        <f>IF(OR(ISBLANK('MH01'!W445),ISERROR('MH01'!W445)),"",'MH01'!W445)</f>
        <v/>
      </c>
      <c r="U192" s="77" t="str">
        <f>IF(OR(ISBLANK('MH01'!X445),ISERROR('MH01'!X445)),"",'MH01'!X445)</f>
        <v/>
      </c>
      <c r="V192" s="77" t="str">
        <f>IF(OR(ISBLANK('MH01'!Y445),ISERROR('MH01'!Y445)),"",'MH01'!Y445)</f>
        <v/>
      </c>
      <c r="W192" s="77" t="str">
        <f>IF(OR(ISBLANK('MH01'!Z445),ISERROR('MH01'!Z445)),"",'MH01'!Z445)</f>
        <v/>
      </c>
      <c r="X192" s="77" t="str">
        <f>IF(OR(ISBLANK('MH01'!AA445),ISERROR('MH01'!AA445)),"",'MH01'!AA445)</f>
        <v/>
      </c>
      <c r="Y192" s="77" t="str">
        <f>IF(OR(ISBLANK('MH01'!AB445),ISERROR('MH01'!AB445)),"",'MH01'!AB445)</f>
        <v/>
      </c>
      <c r="Z192" s="77" t="str">
        <f>IF(OR(ISBLANK('MH01'!AC445),ISERROR('MH01'!AC445)),"",'MH01'!AC445)</f>
        <v/>
      </c>
      <c r="AA192" s="77" t="str">
        <f>IF(OR(ISBLANK('MH01'!AD445),ISERROR('MH01'!AD445)),"",'MH01'!AD445)</f>
        <v/>
      </c>
      <c r="AB192" s="77" t="str">
        <f>IF(OR(ISBLANK('MH01'!AE445),ISERROR('MH01'!AE445)),"",'MH01'!AE445)</f>
        <v/>
      </c>
      <c r="AC192" s="77" t="str">
        <f>IF(OR(ISBLANK('MH01'!AF445),ISERROR('MH01'!AF445)),"",'MH01'!AF445)</f>
        <v/>
      </c>
      <c r="AD192" s="77" t="str">
        <f>IF(OR(ISBLANK('MH01'!AG445),ISERROR('MH01'!AG445)),"",'MH01'!AG445)</f>
        <v/>
      </c>
      <c r="AE192" s="77" t="str">
        <f>IF(OR(ISBLANK('MH01'!AH445),ISERROR('MH01'!AH445)),"",'MH01'!AH445)</f>
        <v/>
      </c>
    </row>
    <row r="193" spans="1:31" x14ac:dyDescent="0.2">
      <c r="A193" t="str">
        <f>IF(OR(ISBLANK('MH01'!A446),ISERROR('MH01'!A446)),"",'MH01'!A446)</f>
        <v/>
      </c>
      <c r="B193" s="86">
        <f>IF(OR(ISBLANK('MH01'!B196),ISERROR('MH01'!B196)),"",'MH01'!B196)</f>
        <v>186</v>
      </c>
      <c r="C193" s="191" t="str">
        <f>IF(OR(ISBLANK('MH01'!C446),ISERROR('MH01'!C446)),"",'MH01'!C446)</f>
        <v/>
      </c>
      <c r="D193" s="191" t="str">
        <f>IF(OR(ISBLANK('MH01'!D446),ISERROR('MH01'!D446)),"",'MH01'!D446)</f>
        <v/>
      </c>
      <c r="E193" s="77" t="str">
        <f>IF(OR(ISBLANK('MH01'!H446),ISERROR('MH01'!H446)),"",'MH01'!H446)</f>
        <v/>
      </c>
      <c r="F193" s="215" t="str">
        <f>IF(OR(ISBLANK('MH01'!I446),ISERROR('MH01'!I446)),"",'MH01'!I446)</f>
        <v/>
      </c>
      <c r="G193" s="77" t="str">
        <f>IF(OR(ISBLANK('MH01'!J446),ISERROR('MH01'!J446)),"",'MH01'!J446)</f>
        <v/>
      </c>
      <c r="H193" s="77" t="str">
        <f>IF(OR(ISBLANK('MH01'!K446),ISERROR('MH01'!K446)),"",'MH01'!K446)</f>
        <v/>
      </c>
      <c r="I193" s="77" t="str">
        <f>IF(OR(ISBLANK('MH01'!L446),ISERROR('MH01'!L446)),"",'MH01'!L446)</f>
        <v/>
      </c>
      <c r="J193" s="77" t="str">
        <f>IF(OR(ISBLANK('MH01'!M446),ISERROR('MH01'!M446)),"",'MH01'!M446)</f>
        <v/>
      </c>
      <c r="K193" s="77" t="str">
        <f>IF(OR(ISBLANK('MH01'!N446),ISERROR('MH01'!N446)),"",'MH01'!N446)</f>
        <v/>
      </c>
      <c r="L193" s="77" t="str">
        <f>IF(OR(ISBLANK('MH01'!O446),ISERROR('MH01'!O446)),"",'MH01'!O446)</f>
        <v/>
      </c>
      <c r="M193" s="77" t="str">
        <f>IF(OR(ISBLANK('MH01'!P446),ISERROR('MH01'!P446)),"",'MH01'!P446)</f>
        <v/>
      </c>
      <c r="N193" s="77" t="str">
        <f>IF(OR(ISBLANK('MH01'!Q446),ISERROR('MH01'!Q446)),"",'MH01'!Q446)</f>
        <v/>
      </c>
      <c r="O193" s="77" t="str">
        <f>IF(OR(ISBLANK('MH01'!R446),ISERROR('MH01'!R446)),"",'MH01'!R446)</f>
        <v/>
      </c>
      <c r="P193" s="77" t="str">
        <f>IF(OR(ISBLANK('MH01'!S446),ISERROR('MH01'!S446)),"",'MH01'!S446)</f>
        <v/>
      </c>
      <c r="T193" s="77" t="str">
        <f>IF(OR(ISBLANK('MH01'!W446),ISERROR('MH01'!W446)),"",'MH01'!W446)</f>
        <v/>
      </c>
      <c r="U193" s="77" t="str">
        <f>IF(OR(ISBLANK('MH01'!X446),ISERROR('MH01'!X446)),"",'MH01'!X446)</f>
        <v/>
      </c>
      <c r="V193" s="77" t="str">
        <f>IF(OR(ISBLANK('MH01'!Y446),ISERROR('MH01'!Y446)),"",'MH01'!Y446)</f>
        <v/>
      </c>
      <c r="W193" s="77" t="str">
        <f>IF(OR(ISBLANK('MH01'!Z446),ISERROR('MH01'!Z446)),"",'MH01'!Z446)</f>
        <v/>
      </c>
      <c r="X193" s="77" t="str">
        <f>IF(OR(ISBLANK('MH01'!AA446),ISERROR('MH01'!AA446)),"",'MH01'!AA446)</f>
        <v/>
      </c>
      <c r="Y193" s="77" t="str">
        <f>IF(OR(ISBLANK('MH01'!AB446),ISERROR('MH01'!AB446)),"",'MH01'!AB446)</f>
        <v/>
      </c>
      <c r="Z193" s="77" t="str">
        <f>IF(OR(ISBLANK('MH01'!AC446),ISERROR('MH01'!AC446)),"",'MH01'!AC446)</f>
        <v/>
      </c>
      <c r="AA193" s="77" t="str">
        <f>IF(OR(ISBLANK('MH01'!AD446),ISERROR('MH01'!AD446)),"",'MH01'!AD446)</f>
        <v/>
      </c>
      <c r="AB193" s="77" t="str">
        <f>IF(OR(ISBLANK('MH01'!AE446),ISERROR('MH01'!AE446)),"",'MH01'!AE446)</f>
        <v/>
      </c>
      <c r="AC193" s="77" t="str">
        <f>IF(OR(ISBLANK('MH01'!AF446),ISERROR('MH01'!AF446)),"",'MH01'!AF446)</f>
        <v/>
      </c>
      <c r="AD193" s="77" t="str">
        <f>IF(OR(ISBLANK('MH01'!AG446),ISERROR('MH01'!AG446)),"",'MH01'!AG446)</f>
        <v/>
      </c>
      <c r="AE193" s="77" t="str">
        <f>IF(OR(ISBLANK('MH01'!AH446),ISERROR('MH01'!AH446)),"",'MH01'!AH446)</f>
        <v/>
      </c>
    </row>
    <row r="194" spans="1:31" x14ac:dyDescent="0.2">
      <c r="A194" t="str">
        <f>IF(OR(ISBLANK('MH01'!A447),ISERROR('MH01'!A447)),"",'MH01'!A447)</f>
        <v/>
      </c>
      <c r="B194" s="86">
        <f>IF(OR(ISBLANK('MH01'!B197),ISERROR('MH01'!B197)),"",'MH01'!B197)</f>
        <v>187</v>
      </c>
      <c r="C194" s="191" t="str">
        <f>IF(OR(ISBLANK('MH01'!C447),ISERROR('MH01'!C447)),"",'MH01'!C447)</f>
        <v/>
      </c>
      <c r="D194" s="191" t="str">
        <f>IF(OR(ISBLANK('MH01'!D447),ISERROR('MH01'!D447)),"",'MH01'!D447)</f>
        <v/>
      </c>
      <c r="E194" s="77" t="str">
        <f>IF(OR(ISBLANK('MH01'!H447),ISERROR('MH01'!H447)),"",'MH01'!H447)</f>
        <v/>
      </c>
      <c r="F194" s="215" t="str">
        <f>IF(OR(ISBLANK('MH01'!I447),ISERROR('MH01'!I447)),"",'MH01'!I447)</f>
        <v/>
      </c>
      <c r="G194" s="77" t="str">
        <f>IF(OR(ISBLANK('MH01'!J447),ISERROR('MH01'!J447)),"",'MH01'!J447)</f>
        <v/>
      </c>
      <c r="H194" s="77" t="str">
        <f>IF(OR(ISBLANK('MH01'!K447),ISERROR('MH01'!K447)),"",'MH01'!K447)</f>
        <v/>
      </c>
      <c r="I194" s="77" t="str">
        <f>IF(OR(ISBLANK('MH01'!L447),ISERROR('MH01'!L447)),"",'MH01'!L447)</f>
        <v/>
      </c>
      <c r="J194" s="77" t="str">
        <f>IF(OR(ISBLANK('MH01'!M447),ISERROR('MH01'!M447)),"",'MH01'!M447)</f>
        <v/>
      </c>
      <c r="K194" s="77" t="str">
        <f>IF(OR(ISBLANK('MH01'!N447),ISERROR('MH01'!N447)),"",'MH01'!N447)</f>
        <v/>
      </c>
      <c r="L194" s="77" t="str">
        <f>IF(OR(ISBLANK('MH01'!O447),ISERROR('MH01'!O447)),"",'MH01'!O447)</f>
        <v/>
      </c>
      <c r="M194" s="77" t="str">
        <f>IF(OR(ISBLANK('MH01'!P447),ISERROR('MH01'!P447)),"",'MH01'!P447)</f>
        <v/>
      </c>
      <c r="N194" s="77" t="str">
        <f>IF(OR(ISBLANK('MH01'!Q447),ISERROR('MH01'!Q447)),"",'MH01'!Q447)</f>
        <v/>
      </c>
      <c r="O194" s="77" t="str">
        <f>IF(OR(ISBLANK('MH01'!R447),ISERROR('MH01'!R447)),"",'MH01'!R447)</f>
        <v/>
      </c>
      <c r="P194" s="77" t="str">
        <f>IF(OR(ISBLANK('MH01'!S447),ISERROR('MH01'!S447)),"",'MH01'!S447)</f>
        <v/>
      </c>
      <c r="T194" s="77" t="str">
        <f>IF(OR(ISBLANK('MH01'!W447),ISERROR('MH01'!W447)),"",'MH01'!W447)</f>
        <v/>
      </c>
      <c r="U194" s="77" t="str">
        <f>IF(OR(ISBLANK('MH01'!X447),ISERROR('MH01'!X447)),"",'MH01'!X447)</f>
        <v/>
      </c>
      <c r="V194" s="77" t="str">
        <f>IF(OR(ISBLANK('MH01'!Y447),ISERROR('MH01'!Y447)),"",'MH01'!Y447)</f>
        <v/>
      </c>
      <c r="W194" s="77" t="str">
        <f>IF(OR(ISBLANK('MH01'!Z447),ISERROR('MH01'!Z447)),"",'MH01'!Z447)</f>
        <v/>
      </c>
      <c r="X194" s="77" t="str">
        <f>IF(OR(ISBLANK('MH01'!AA447),ISERROR('MH01'!AA447)),"",'MH01'!AA447)</f>
        <v/>
      </c>
      <c r="Y194" s="77" t="str">
        <f>IF(OR(ISBLANK('MH01'!AB447),ISERROR('MH01'!AB447)),"",'MH01'!AB447)</f>
        <v/>
      </c>
      <c r="Z194" s="77" t="str">
        <f>IF(OR(ISBLANK('MH01'!AC447),ISERROR('MH01'!AC447)),"",'MH01'!AC447)</f>
        <v/>
      </c>
      <c r="AA194" s="77" t="str">
        <f>IF(OR(ISBLANK('MH01'!AD447),ISERROR('MH01'!AD447)),"",'MH01'!AD447)</f>
        <v/>
      </c>
      <c r="AB194" s="77" t="str">
        <f>IF(OR(ISBLANK('MH01'!AE447),ISERROR('MH01'!AE447)),"",'MH01'!AE447)</f>
        <v/>
      </c>
      <c r="AC194" s="77" t="str">
        <f>IF(OR(ISBLANK('MH01'!AF447),ISERROR('MH01'!AF447)),"",'MH01'!AF447)</f>
        <v/>
      </c>
      <c r="AD194" s="77" t="str">
        <f>IF(OR(ISBLANK('MH01'!AG447),ISERROR('MH01'!AG447)),"",'MH01'!AG447)</f>
        <v/>
      </c>
      <c r="AE194" s="77" t="str">
        <f>IF(OR(ISBLANK('MH01'!AH447),ISERROR('MH01'!AH447)),"",'MH01'!AH447)</f>
        <v/>
      </c>
    </row>
    <row r="195" spans="1:31" x14ac:dyDescent="0.2">
      <c r="A195" t="str">
        <f>IF(OR(ISBLANK('MH01'!A448),ISERROR('MH01'!A448)),"",'MH01'!A448)</f>
        <v/>
      </c>
      <c r="B195" s="86">
        <f>IF(OR(ISBLANK('MH01'!B198),ISERROR('MH01'!B198)),"",'MH01'!B198)</f>
        <v>188</v>
      </c>
      <c r="C195" s="191" t="str">
        <f>IF(OR(ISBLANK('MH01'!C448),ISERROR('MH01'!C448)),"",'MH01'!C448)</f>
        <v/>
      </c>
      <c r="D195" s="191" t="str">
        <f>IF(OR(ISBLANK('MH01'!D448),ISERROR('MH01'!D448)),"",'MH01'!D448)</f>
        <v/>
      </c>
      <c r="E195" s="77" t="str">
        <f>IF(OR(ISBLANK('MH01'!H448),ISERROR('MH01'!H448)),"",'MH01'!H448)</f>
        <v/>
      </c>
      <c r="F195" s="215" t="str">
        <f>IF(OR(ISBLANK('MH01'!I448),ISERROR('MH01'!I448)),"",'MH01'!I448)</f>
        <v/>
      </c>
      <c r="G195" s="77" t="str">
        <f>IF(OR(ISBLANK('MH01'!J448),ISERROR('MH01'!J448)),"",'MH01'!J448)</f>
        <v/>
      </c>
      <c r="H195" s="77" t="str">
        <f>IF(OR(ISBLANK('MH01'!K448),ISERROR('MH01'!K448)),"",'MH01'!K448)</f>
        <v/>
      </c>
      <c r="I195" s="77" t="str">
        <f>IF(OR(ISBLANK('MH01'!L448),ISERROR('MH01'!L448)),"",'MH01'!L448)</f>
        <v/>
      </c>
      <c r="J195" s="77" t="str">
        <f>IF(OR(ISBLANK('MH01'!M448),ISERROR('MH01'!M448)),"",'MH01'!M448)</f>
        <v/>
      </c>
      <c r="K195" s="77" t="str">
        <f>IF(OR(ISBLANK('MH01'!N448),ISERROR('MH01'!N448)),"",'MH01'!N448)</f>
        <v/>
      </c>
      <c r="L195" s="77" t="str">
        <f>IF(OR(ISBLANK('MH01'!O448),ISERROR('MH01'!O448)),"",'MH01'!O448)</f>
        <v/>
      </c>
      <c r="M195" s="77" t="str">
        <f>IF(OR(ISBLANK('MH01'!P448),ISERROR('MH01'!P448)),"",'MH01'!P448)</f>
        <v/>
      </c>
      <c r="N195" s="77" t="str">
        <f>IF(OR(ISBLANK('MH01'!Q448),ISERROR('MH01'!Q448)),"",'MH01'!Q448)</f>
        <v/>
      </c>
      <c r="O195" s="77" t="str">
        <f>IF(OR(ISBLANK('MH01'!R448),ISERROR('MH01'!R448)),"",'MH01'!R448)</f>
        <v/>
      </c>
      <c r="P195" s="77" t="str">
        <f>IF(OR(ISBLANK('MH01'!S448),ISERROR('MH01'!S448)),"",'MH01'!S448)</f>
        <v/>
      </c>
      <c r="T195" s="77" t="str">
        <f>IF(OR(ISBLANK('MH01'!W448),ISERROR('MH01'!W448)),"",'MH01'!W448)</f>
        <v/>
      </c>
      <c r="U195" s="77" t="str">
        <f>IF(OR(ISBLANK('MH01'!X448),ISERROR('MH01'!X448)),"",'MH01'!X448)</f>
        <v/>
      </c>
      <c r="V195" s="77" t="str">
        <f>IF(OR(ISBLANK('MH01'!Y448),ISERROR('MH01'!Y448)),"",'MH01'!Y448)</f>
        <v/>
      </c>
      <c r="W195" s="77" t="str">
        <f>IF(OR(ISBLANK('MH01'!Z448),ISERROR('MH01'!Z448)),"",'MH01'!Z448)</f>
        <v/>
      </c>
      <c r="X195" s="77" t="str">
        <f>IF(OR(ISBLANK('MH01'!AA448),ISERROR('MH01'!AA448)),"",'MH01'!AA448)</f>
        <v/>
      </c>
      <c r="Y195" s="77" t="str">
        <f>IF(OR(ISBLANK('MH01'!AB448),ISERROR('MH01'!AB448)),"",'MH01'!AB448)</f>
        <v/>
      </c>
      <c r="Z195" s="77" t="str">
        <f>IF(OR(ISBLANK('MH01'!AC448),ISERROR('MH01'!AC448)),"",'MH01'!AC448)</f>
        <v/>
      </c>
      <c r="AA195" s="77" t="str">
        <f>IF(OR(ISBLANK('MH01'!AD448),ISERROR('MH01'!AD448)),"",'MH01'!AD448)</f>
        <v/>
      </c>
      <c r="AB195" s="77" t="str">
        <f>IF(OR(ISBLANK('MH01'!AE448),ISERROR('MH01'!AE448)),"",'MH01'!AE448)</f>
        <v/>
      </c>
      <c r="AC195" s="77" t="str">
        <f>IF(OR(ISBLANK('MH01'!AF448),ISERROR('MH01'!AF448)),"",'MH01'!AF448)</f>
        <v/>
      </c>
      <c r="AD195" s="77" t="str">
        <f>IF(OR(ISBLANK('MH01'!AG448),ISERROR('MH01'!AG448)),"",'MH01'!AG448)</f>
        <v/>
      </c>
      <c r="AE195" s="77" t="str">
        <f>IF(OR(ISBLANK('MH01'!AH448),ISERROR('MH01'!AH448)),"",'MH01'!AH448)</f>
        <v/>
      </c>
    </row>
    <row r="196" spans="1:31" x14ac:dyDescent="0.2">
      <c r="A196" t="str">
        <f>IF(OR(ISBLANK('MH01'!A449),ISERROR('MH01'!A449)),"",'MH01'!A449)</f>
        <v/>
      </c>
      <c r="B196" s="86">
        <f>IF(OR(ISBLANK('MH01'!B199),ISERROR('MH01'!B199)),"",'MH01'!B199)</f>
        <v>189</v>
      </c>
      <c r="C196" s="191" t="str">
        <f>IF(OR(ISBLANK('MH01'!C449),ISERROR('MH01'!C449)),"",'MH01'!C449)</f>
        <v/>
      </c>
      <c r="D196" s="191" t="str">
        <f>IF(OR(ISBLANK('MH01'!D449),ISERROR('MH01'!D449)),"",'MH01'!D449)</f>
        <v/>
      </c>
      <c r="E196" s="77" t="str">
        <f>IF(OR(ISBLANK('MH01'!H449),ISERROR('MH01'!H449)),"",'MH01'!H449)</f>
        <v/>
      </c>
      <c r="F196" s="215" t="str">
        <f>IF(OR(ISBLANK('MH01'!I449),ISERROR('MH01'!I449)),"",'MH01'!I449)</f>
        <v/>
      </c>
      <c r="G196" s="77" t="str">
        <f>IF(OR(ISBLANK('MH01'!J449),ISERROR('MH01'!J449)),"",'MH01'!J449)</f>
        <v/>
      </c>
      <c r="H196" s="77" t="str">
        <f>IF(OR(ISBLANK('MH01'!K449),ISERROR('MH01'!K449)),"",'MH01'!K449)</f>
        <v/>
      </c>
      <c r="I196" s="77" t="str">
        <f>IF(OR(ISBLANK('MH01'!L449),ISERROR('MH01'!L449)),"",'MH01'!L449)</f>
        <v/>
      </c>
      <c r="J196" s="77" t="str">
        <f>IF(OR(ISBLANK('MH01'!M449),ISERROR('MH01'!M449)),"",'MH01'!M449)</f>
        <v/>
      </c>
      <c r="K196" s="77" t="str">
        <f>IF(OR(ISBLANK('MH01'!N449),ISERROR('MH01'!N449)),"",'MH01'!N449)</f>
        <v/>
      </c>
      <c r="L196" s="77" t="str">
        <f>IF(OR(ISBLANK('MH01'!O449),ISERROR('MH01'!O449)),"",'MH01'!O449)</f>
        <v/>
      </c>
      <c r="M196" s="77" t="str">
        <f>IF(OR(ISBLANK('MH01'!P449),ISERROR('MH01'!P449)),"",'MH01'!P449)</f>
        <v/>
      </c>
      <c r="N196" s="77" t="str">
        <f>IF(OR(ISBLANK('MH01'!Q449),ISERROR('MH01'!Q449)),"",'MH01'!Q449)</f>
        <v/>
      </c>
      <c r="O196" s="77" t="str">
        <f>IF(OR(ISBLANK('MH01'!R449),ISERROR('MH01'!R449)),"",'MH01'!R449)</f>
        <v/>
      </c>
      <c r="P196" s="77" t="str">
        <f>IF(OR(ISBLANK('MH01'!S449),ISERROR('MH01'!S449)),"",'MH01'!S449)</f>
        <v/>
      </c>
      <c r="T196" s="77" t="str">
        <f>IF(OR(ISBLANK('MH01'!W449),ISERROR('MH01'!W449)),"",'MH01'!W449)</f>
        <v/>
      </c>
      <c r="U196" s="77" t="str">
        <f>IF(OR(ISBLANK('MH01'!X449),ISERROR('MH01'!X449)),"",'MH01'!X449)</f>
        <v/>
      </c>
      <c r="V196" s="77" t="str">
        <f>IF(OR(ISBLANK('MH01'!Y449),ISERROR('MH01'!Y449)),"",'MH01'!Y449)</f>
        <v/>
      </c>
      <c r="W196" s="77" t="str">
        <f>IF(OR(ISBLANK('MH01'!Z449),ISERROR('MH01'!Z449)),"",'MH01'!Z449)</f>
        <v/>
      </c>
      <c r="X196" s="77" t="str">
        <f>IF(OR(ISBLANK('MH01'!AA449),ISERROR('MH01'!AA449)),"",'MH01'!AA449)</f>
        <v/>
      </c>
      <c r="Y196" s="77" t="str">
        <f>IF(OR(ISBLANK('MH01'!AB449),ISERROR('MH01'!AB449)),"",'MH01'!AB449)</f>
        <v/>
      </c>
      <c r="Z196" s="77" t="str">
        <f>IF(OR(ISBLANK('MH01'!AC449),ISERROR('MH01'!AC449)),"",'MH01'!AC449)</f>
        <v/>
      </c>
      <c r="AA196" s="77" t="str">
        <f>IF(OR(ISBLANK('MH01'!AD449),ISERROR('MH01'!AD449)),"",'MH01'!AD449)</f>
        <v/>
      </c>
      <c r="AB196" s="77" t="str">
        <f>IF(OR(ISBLANK('MH01'!AE449),ISERROR('MH01'!AE449)),"",'MH01'!AE449)</f>
        <v/>
      </c>
      <c r="AC196" s="77" t="str">
        <f>IF(OR(ISBLANK('MH01'!AF449),ISERROR('MH01'!AF449)),"",'MH01'!AF449)</f>
        <v/>
      </c>
      <c r="AD196" s="77" t="str">
        <f>IF(OR(ISBLANK('MH01'!AG449),ISERROR('MH01'!AG449)),"",'MH01'!AG449)</f>
        <v/>
      </c>
      <c r="AE196" s="77" t="str">
        <f>IF(OR(ISBLANK('MH01'!AH449),ISERROR('MH01'!AH449)),"",'MH01'!AH449)</f>
        <v/>
      </c>
    </row>
    <row r="197" spans="1:31" x14ac:dyDescent="0.2">
      <c r="A197" t="str">
        <f>IF(OR(ISBLANK('MH01'!A450),ISERROR('MH01'!A450)),"",'MH01'!A450)</f>
        <v/>
      </c>
      <c r="B197" s="86">
        <f>IF(OR(ISBLANK('MH01'!B200),ISERROR('MH01'!B200)),"",'MH01'!B200)</f>
        <v>190</v>
      </c>
      <c r="C197" s="191" t="str">
        <f>IF(OR(ISBLANK('MH01'!C450),ISERROR('MH01'!C450)),"",'MH01'!C450)</f>
        <v/>
      </c>
      <c r="D197" s="191" t="str">
        <f>IF(OR(ISBLANK('MH01'!D450),ISERROR('MH01'!D450)),"",'MH01'!D450)</f>
        <v/>
      </c>
      <c r="E197" s="77" t="str">
        <f>IF(OR(ISBLANK('MH01'!H450),ISERROR('MH01'!H450)),"",'MH01'!H450)</f>
        <v/>
      </c>
      <c r="F197" s="215" t="str">
        <f>IF(OR(ISBLANK('MH01'!I450),ISERROR('MH01'!I450)),"",'MH01'!I450)</f>
        <v/>
      </c>
      <c r="G197" s="77" t="str">
        <f>IF(OR(ISBLANK('MH01'!J450),ISERROR('MH01'!J450)),"",'MH01'!J450)</f>
        <v/>
      </c>
      <c r="H197" s="77" t="str">
        <f>IF(OR(ISBLANK('MH01'!K450),ISERROR('MH01'!K450)),"",'MH01'!K450)</f>
        <v/>
      </c>
      <c r="I197" s="77" t="str">
        <f>IF(OR(ISBLANK('MH01'!L450),ISERROR('MH01'!L450)),"",'MH01'!L450)</f>
        <v/>
      </c>
      <c r="J197" s="77" t="str">
        <f>IF(OR(ISBLANK('MH01'!M450),ISERROR('MH01'!M450)),"",'MH01'!M450)</f>
        <v/>
      </c>
      <c r="K197" s="77" t="str">
        <f>IF(OR(ISBLANK('MH01'!N450),ISERROR('MH01'!N450)),"",'MH01'!N450)</f>
        <v/>
      </c>
      <c r="L197" s="77" t="str">
        <f>IF(OR(ISBLANK('MH01'!O450),ISERROR('MH01'!O450)),"",'MH01'!O450)</f>
        <v/>
      </c>
      <c r="M197" s="77" t="str">
        <f>IF(OR(ISBLANK('MH01'!P450),ISERROR('MH01'!P450)),"",'MH01'!P450)</f>
        <v/>
      </c>
      <c r="N197" s="77" t="str">
        <f>IF(OR(ISBLANK('MH01'!Q450),ISERROR('MH01'!Q450)),"",'MH01'!Q450)</f>
        <v/>
      </c>
      <c r="O197" s="77" t="str">
        <f>IF(OR(ISBLANK('MH01'!R450),ISERROR('MH01'!R450)),"",'MH01'!R450)</f>
        <v/>
      </c>
      <c r="P197" s="77" t="str">
        <f>IF(OR(ISBLANK('MH01'!S450),ISERROR('MH01'!S450)),"",'MH01'!S450)</f>
        <v/>
      </c>
      <c r="T197" s="77" t="str">
        <f>IF(OR(ISBLANK('MH01'!W450),ISERROR('MH01'!W450)),"",'MH01'!W450)</f>
        <v/>
      </c>
      <c r="U197" s="77" t="str">
        <f>IF(OR(ISBLANK('MH01'!X450),ISERROR('MH01'!X450)),"",'MH01'!X450)</f>
        <v/>
      </c>
      <c r="V197" s="77" t="str">
        <f>IF(OR(ISBLANK('MH01'!Y450),ISERROR('MH01'!Y450)),"",'MH01'!Y450)</f>
        <v/>
      </c>
      <c r="W197" s="77" t="str">
        <f>IF(OR(ISBLANK('MH01'!Z450),ISERROR('MH01'!Z450)),"",'MH01'!Z450)</f>
        <v/>
      </c>
      <c r="X197" s="77" t="str">
        <f>IF(OR(ISBLANK('MH01'!AA450),ISERROR('MH01'!AA450)),"",'MH01'!AA450)</f>
        <v/>
      </c>
      <c r="Y197" s="77" t="str">
        <f>IF(OR(ISBLANK('MH01'!AB450),ISERROR('MH01'!AB450)),"",'MH01'!AB450)</f>
        <v/>
      </c>
      <c r="Z197" s="77" t="str">
        <f>IF(OR(ISBLANK('MH01'!AC450),ISERROR('MH01'!AC450)),"",'MH01'!AC450)</f>
        <v/>
      </c>
      <c r="AA197" s="77" t="str">
        <f>IF(OR(ISBLANK('MH01'!AD450),ISERROR('MH01'!AD450)),"",'MH01'!AD450)</f>
        <v/>
      </c>
      <c r="AB197" s="77" t="str">
        <f>IF(OR(ISBLANK('MH01'!AE450),ISERROR('MH01'!AE450)),"",'MH01'!AE450)</f>
        <v/>
      </c>
      <c r="AC197" s="77" t="str">
        <f>IF(OR(ISBLANK('MH01'!AF450),ISERROR('MH01'!AF450)),"",'MH01'!AF450)</f>
        <v/>
      </c>
      <c r="AD197" s="77" t="str">
        <f>IF(OR(ISBLANK('MH01'!AG450),ISERROR('MH01'!AG450)),"",'MH01'!AG450)</f>
        <v/>
      </c>
      <c r="AE197" s="77" t="str">
        <f>IF(OR(ISBLANK('MH01'!AH450),ISERROR('MH01'!AH450)),"",'MH01'!AH450)</f>
        <v/>
      </c>
    </row>
    <row r="198" spans="1:31" x14ac:dyDescent="0.2">
      <c r="A198" t="str">
        <f>IF(OR(ISBLANK('MH01'!A451),ISERROR('MH01'!A451)),"",'MH01'!A451)</f>
        <v/>
      </c>
      <c r="B198" s="86">
        <f>IF(OR(ISBLANK('MH01'!B201),ISERROR('MH01'!B201)),"",'MH01'!B201)</f>
        <v>191</v>
      </c>
      <c r="C198" s="191" t="str">
        <f>IF(OR(ISBLANK('MH01'!C451),ISERROR('MH01'!C451)),"",'MH01'!C451)</f>
        <v/>
      </c>
      <c r="D198" s="191" t="str">
        <f>IF(OR(ISBLANK('MH01'!D451),ISERROR('MH01'!D451)),"",'MH01'!D451)</f>
        <v/>
      </c>
      <c r="E198" s="77" t="str">
        <f>IF(OR(ISBLANK('MH01'!H451),ISERROR('MH01'!H451)),"",'MH01'!H451)</f>
        <v/>
      </c>
      <c r="F198" s="215" t="str">
        <f>IF(OR(ISBLANK('MH01'!I451),ISERROR('MH01'!I451)),"",'MH01'!I451)</f>
        <v/>
      </c>
      <c r="G198" s="77" t="str">
        <f>IF(OR(ISBLANK('MH01'!J451),ISERROR('MH01'!J451)),"",'MH01'!J451)</f>
        <v/>
      </c>
      <c r="H198" s="77" t="str">
        <f>IF(OR(ISBLANK('MH01'!K451),ISERROR('MH01'!K451)),"",'MH01'!K451)</f>
        <v/>
      </c>
      <c r="I198" s="77" t="str">
        <f>IF(OR(ISBLANK('MH01'!L451),ISERROR('MH01'!L451)),"",'MH01'!L451)</f>
        <v/>
      </c>
      <c r="J198" s="77" t="str">
        <f>IF(OR(ISBLANK('MH01'!M451),ISERROR('MH01'!M451)),"",'MH01'!M451)</f>
        <v/>
      </c>
      <c r="K198" s="77" t="str">
        <f>IF(OR(ISBLANK('MH01'!N451),ISERROR('MH01'!N451)),"",'MH01'!N451)</f>
        <v/>
      </c>
      <c r="L198" s="77" t="str">
        <f>IF(OR(ISBLANK('MH01'!O451),ISERROR('MH01'!O451)),"",'MH01'!O451)</f>
        <v/>
      </c>
      <c r="M198" s="77" t="str">
        <f>IF(OR(ISBLANK('MH01'!P451),ISERROR('MH01'!P451)),"",'MH01'!P451)</f>
        <v/>
      </c>
      <c r="N198" s="77" t="str">
        <f>IF(OR(ISBLANK('MH01'!Q451),ISERROR('MH01'!Q451)),"",'MH01'!Q451)</f>
        <v/>
      </c>
      <c r="O198" s="77" t="str">
        <f>IF(OR(ISBLANK('MH01'!R451),ISERROR('MH01'!R451)),"",'MH01'!R451)</f>
        <v/>
      </c>
      <c r="P198" s="77" t="str">
        <f>IF(OR(ISBLANK('MH01'!S451),ISERROR('MH01'!S451)),"",'MH01'!S451)</f>
        <v/>
      </c>
      <c r="T198" s="77" t="str">
        <f>IF(OR(ISBLANK('MH01'!W451),ISERROR('MH01'!W451)),"",'MH01'!W451)</f>
        <v/>
      </c>
      <c r="U198" s="77" t="str">
        <f>IF(OR(ISBLANK('MH01'!X451),ISERROR('MH01'!X451)),"",'MH01'!X451)</f>
        <v/>
      </c>
      <c r="V198" s="77" t="str">
        <f>IF(OR(ISBLANK('MH01'!Y451),ISERROR('MH01'!Y451)),"",'MH01'!Y451)</f>
        <v/>
      </c>
      <c r="W198" s="77" t="str">
        <f>IF(OR(ISBLANK('MH01'!Z451),ISERROR('MH01'!Z451)),"",'MH01'!Z451)</f>
        <v/>
      </c>
      <c r="X198" s="77" t="str">
        <f>IF(OR(ISBLANK('MH01'!AA451),ISERROR('MH01'!AA451)),"",'MH01'!AA451)</f>
        <v/>
      </c>
      <c r="Y198" s="77" t="str">
        <f>IF(OR(ISBLANK('MH01'!AB451),ISERROR('MH01'!AB451)),"",'MH01'!AB451)</f>
        <v/>
      </c>
      <c r="Z198" s="77" t="str">
        <f>IF(OR(ISBLANK('MH01'!AC451),ISERROR('MH01'!AC451)),"",'MH01'!AC451)</f>
        <v/>
      </c>
      <c r="AA198" s="77" t="str">
        <f>IF(OR(ISBLANK('MH01'!AD451),ISERROR('MH01'!AD451)),"",'MH01'!AD451)</f>
        <v/>
      </c>
      <c r="AB198" s="77" t="str">
        <f>IF(OR(ISBLANK('MH01'!AE451),ISERROR('MH01'!AE451)),"",'MH01'!AE451)</f>
        <v/>
      </c>
      <c r="AC198" s="77" t="str">
        <f>IF(OR(ISBLANK('MH01'!AF451),ISERROR('MH01'!AF451)),"",'MH01'!AF451)</f>
        <v/>
      </c>
      <c r="AD198" s="77" t="str">
        <f>IF(OR(ISBLANK('MH01'!AG451),ISERROR('MH01'!AG451)),"",'MH01'!AG451)</f>
        <v/>
      </c>
      <c r="AE198" s="77" t="str">
        <f>IF(OR(ISBLANK('MH01'!AH451),ISERROR('MH01'!AH451)),"",'MH01'!AH451)</f>
        <v/>
      </c>
    </row>
    <row r="199" spans="1:31" x14ac:dyDescent="0.2">
      <c r="A199" t="str">
        <f>IF(OR(ISBLANK('MH01'!A452),ISERROR('MH01'!A452)),"",'MH01'!A452)</f>
        <v/>
      </c>
      <c r="B199" s="86">
        <f>IF(OR(ISBLANK('MH01'!B202),ISERROR('MH01'!B202)),"",'MH01'!B202)</f>
        <v>192</v>
      </c>
      <c r="C199" s="191" t="str">
        <f>IF(OR(ISBLANK('MH01'!C452),ISERROR('MH01'!C452)),"",'MH01'!C452)</f>
        <v/>
      </c>
      <c r="D199" s="191" t="str">
        <f>IF(OR(ISBLANK('MH01'!D452),ISERROR('MH01'!D452)),"",'MH01'!D452)</f>
        <v/>
      </c>
      <c r="E199" s="77" t="str">
        <f>IF(OR(ISBLANK('MH01'!H452),ISERROR('MH01'!H452)),"",'MH01'!H452)</f>
        <v/>
      </c>
      <c r="F199" s="215" t="str">
        <f>IF(OR(ISBLANK('MH01'!I452),ISERROR('MH01'!I452)),"",'MH01'!I452)</f>
        <v/>
      </c>
      <c r="G199" s="77" t="str">
        <f>IF(OR(ISBLANK('MH01'!J452),ISERROR('MH01'!J452)),"",'MH01'!J452)</f>
        <v/>
      </c>
      <c r="H199" s="77" t="str">
        <f>IF(OR(ISBLANK('MH01'!K452),ISERROR('MH01'!K452)),"",'MH01'!K452)</f>
        <v/>
      </c>
      <c r="I199" s="77" t="str">
        <f>IF(OR(ISBLANK('MH01'!L452),ISERROR('MH01'!L452)),"",'MH01'!L452)</f>
        <v/>
      </c>
      <c r="J199" s="77" t="str">
        <f>IF(OR(ISBLANK('MH01'!M452),ISERROR('MH01'!M452)),"",'MH01'!M452)</f>
        <v/>
      </c>
      <c r="K199" s="77" t="str">
        <f>IF(OR(ISBLANK('MH01'!N452),ISERROR('MH01'!N452)),"",'MH01'!N452)</f>
        <v/>
      </c>
      <c r="L199" s="77" t="str">
        <f>IF(OR(ISBLANK('MH01'!O452),ISERROR('MH01'!O452)),"",'MH01'!O452)</f>
        <v/>
      </c>
      <c r="M199" s="77" t="str">
        <f>IF(OR(ISBLANK('MH01'!P452),ISERROR('MH01'!P452)),"",'MH01'!P452)</f>
        <v/>
      </c>
      <c r="N199" s="77" t="str">
        <f>IF(OR(ISBLANK('MH01'!Q452),ISERROR('MH01'!Q452)),"",'MH01'!Q452)</f>
        <v/>
      </c>
      <c r="O199" s="77" t="str">
        <f>IF(OR(ISBLANK('MH01'!R452),ISERROR('MH01'!R452)),"",'MH01'!R452)</f>
        <v/>
      </c>
      <c r="P199" s="77" t="str">
        <f>IF(OR(ISBLANK('MH01'!S452),ISERROR('MH01'!S452)),"",'MH01'!S452)</f>
        <v/>
      </c>
      <c r="T199" s="77" t="str">
        <f>IF(OR(ISBLANK('MH01'!W452),ISERROR('MH01'!W452)),"",'MH01'!W452)</f>
        <v/>
      </c>
      <c r="U199" s="77" t="str">
        <f>IF(OR(ISBLANK('MH01'!X452),ISERROR('MH01'!X452)),"",'MH01'!X452)</f>
        <v/>
      </c>
      <c r="V199" s="77" t="str">
        <f>IF(OR(ISBLANK('MH01'!Y452),ISERROR('MH01'!Y452)),"",'MH01'!Y452)</f>
        <v/>
      </c>
      <c r="W199" s="77" t="str">
        <f>IF(OR(ISBLANK('MH01'!Z452),ISERROR('MH01'!Z452)),"",'MH01'!Z452)</f>
        <v/>
      </c>
      <c r="X199" s="77" t="str">
        <f>IF(OR(ISBLANK('MH01'!AA452),ISERROR('MH01'!AA452)),"",'MH01'!AA452)</f>
        <v/>
      </c>
      <c r="Y199" s="77" t="str">
        <f>IF(OR(ISBLANK('MH01'!AB452),ISERROR('MH01'!AB452)),"",'MH01'!AB452)</f>
        <v/>
      </c>
      <c r="Z199" s="77" t="str">
        <f>IF(OR(ISBLANK('MH01'!AC452),ISERROR('MH01'!AC452)),"",'MH01'!AC452)</f>
        <v/>
      </c>
      <c r="AA199" s="77" t="str">
        <f>IF(OR(ISBLANK('MH01'!AD452),ISERROR('MH01'!AD452)),"",'MH01'!AD452)</f>
        <v/>
      </c>
      <c r="AB199" s="77" t="str">
        <f>IF(OR(ISBLANK('MH01'!AE452),ISERROR('MH01'!AE452)),"",'MH01'!AE452)</f>
        <v/>
      </c>
      <c r="AC199" s="77" t="str">
        <f>IF(OR(ISBLANK('MH01'!AF452),ISERROR('MH01'!AF452)),"",'MH01'!AF452)</f>
        <v/>
      </c>
      <c r="AD199" s="77" t="str">
        <f>IF(OR(ISBLANK('MH01'!AG452),ISERROR('MH01'!AG452)),"",'MH01'!AG452)</f>
        <v/>
      </c>
      <c r="AE199" s="77" t="str">
        <f>IF(OR(ISBLANK('MH01'!AH452),ISERROR('MH01'!AH452)),"",'MH01'!AH452)</f>
        <v/>
      </c>
    </row>
    <row r="200" spans="1:31" x14ac:dyDescent="0.2">
      <c r="A200" t="str">
        <f>IF(OR(ISBLANK('MH01'!A453),ISERROR('MH01'!A453)),"",'MH01'!A453)</f>
        <v/>
      </c>
      <c r="B200" s="86">
        <f>IF(OR(ISBLANK('MH01'!B203),ISERROR('MH01'!B203)),"",'MH01'!B203)</f>
        <v>193</v>
      </c>
      <c r="C200" s="191" t="str">
        <f>IF(OR(ISBLANK('MH01'!C453),ISERROR('MH01'!C453)),"",'MH01'!C453)</f>
        <v/>
      </c>
      <c r="D200" s="191" t="str">
        <f>IF(OR(ISBLANK('MH01'!D453),ISERROR('MH01'!D453)),"",'MH01'!D453)</f>
        <v/>
      </c>
      <c r="E200" s="77" t="str">
        <f>IF(OR(ISBLANK('MH01'!H453),ISERROR('MH01'!H453)),"",'MH01'!H453)</f>
        <v/>
      </c>
      <c r="F200" s="215" t="str">
        <f>IF(OR(ISBLANK('MH01'!I453),ISERROR('MH01'!I453)),"",'MH01'!I453)</f>
        <v/>
      </c>
      <c r="G200" s="77" t="str">
        <f>IF(OR(ISBLANK('MH01'!J453),ISERROR('MH01'!J453)),"",'MH01'!J453)</f>
        <v/>
      </c>
      <c r="H200" s="77" t="str">
        <f>IF(OR(ISBLANK('MH01'!K453),ISERROR('MH01'!K453)),"",'MH01'!K453)</f>
        <v/>
      </c>
      <c r="I200" s="77" t="str">
        <f>IF(OR(ISBLANK('MH01'!L453),ISERROR('MH01'!L453)),"",'MH01'!L453)</f>
        <v/>
      </c>
      <c r="J200" s="77" t="str">
        <f>IF(OR(ISBLANK('MH01'!M453),ISERROR('MH01'!M453)),"",'MH01'!M453)</f>
        <v/>
      </c>
      <c r="K200" s="77" t="str">
        <f>IF(OR(ISBLANK('MH01'!N453),ISERROR('MH01'!N453)),"",'MH01'!N453)</f>
        <v/>
      </c>
      <c r="L200" s="77" t="str">
        <f>IF(OR(ISBLANK('MH01'!O453),ISERROR('MH01'!O453)),"",'MH01'!O453)</f>
        <v/>
      </c>
      <c r="M200" s="77" t="str">
        <f>IF(OR(ISBLANK('MH01'!P453),ISERROR('MH01'!P453)),"",'MH01'!P453)</f>
        <v/>
      </c>
      <c r="N200" s="77" t="str">
        <f>IF(OR(ISBLANK('MH01'!Q453),ISERROR('MH01'!Q453)),"",'MH01'!Q453)</f>
        <v/>
      </c>
      <c r="O200" s="77" t="str">
        <f>IF(OR(ISBLANK('MH01'!R453),ISERROR('MH01'!R453)),"",'MH01'!R453)</f>
        <v/>
      </c>
      <c r="P200" s="77" t="str">
        <f>IF(OR(ISBLANK('MH01'!S453),ISERROR('MH01'!S453)),"",'MH01'!S453)</f>
        <v/>
      </c>
      <c r="T200" s="77" t="str">
        <f>IF(OR(ISBLANK('MH01'!W453),ISERROR('MH01'!W453)),"",'MH01'!W453)</f>
        <v/>
      </c>
      <c r="U200" s="77" t="str">
        <f>IF(OR(ISBLANK('MH01'!X453),ISERROR('MH01'!X453)),"",'MH01'!X453)</f>
        <v/>
      </c>
      <c r="V200" s="77" t="str">
        <f>IF(OR(ISBLANK('MH01'!Y453),ISERROR('MH01'!Y453)),"",'MH01'!Y453)</f>
        <v/>
      </c>
      <c r="W200" s="77" t="str">
        <f>IF(OR(ISBLANK('MH01'!Z453),ISERROR('MH01'!Z453)),"",'MH01'!Z453)</f>
        <v/>
      </c>
      <c r="X200" s="77" t="str">
        <f>IF(OR(ISBLANK('MH01'!AA453),ISERROR('MH01'!AA453)),"",'MH01'!AA453)</f>
        <v/>
      </c>
      <c r="Y200" s="77" t="str">
        <f>IF(OR(ISBLANK('MH01'!AB453),ISERROR('MH01'!AB453)),"",'MH01'!AB453)</f>
        <v/>
      </c>
      <c r="Z200" s="77" t="str">
        <f>IF(OR(ISBLANK('MH01'!AC453),ISERROR('MH01'!AC453)),"",'MH01'!AC453)</f>
        <v/>
      </c>
      <c r="AA200" s="77" t="str">
        <f>IF(OR(ISBLANK('MH01'!AD453),ISERROR('MH01'!AD453)),"",'MH01'!AD453)</f>
        <v/>
      </c>
      <c r="AB200" s="77" t="str">
        <f>IF(OR(ISBLANK('MH01'!AE453),ISERROR('MH01'!AE453)),"",'MH01'!AE453)</f>
        <v/>
      </c>
      <c r="AC200" s="77" t="str">
        <f>IF(OR(ISBLANK('MH01'!AF453),ISERROR('MH01'!AF453)),"",'MH01'!AF453)</f>
        <v/>
      </c>
      <c r="AD200" s="77" t="str">
        <f>IF(OR(ISBLANK('MH01'!AG453),ISERROR('MH01'!AG453)),"",'MH01'!AG453)</f>
        <v/>
      </c>
      <c r="AE200" s="77" t="str">
        <f>IF(OR(ISBLANK('MH01'!AH453),ISERROR('MH01'!AH453)),"",'MH01'!AH453)</f>
        <v/>
      </c>
    </row>
    <row r="201" spans="1:31" x14ac:dyDescent="0.2">
      <c r="A201" t="str">
        <f>IF(OR(ISBLANK('MH01'!A454),ISERROR('MH01'!A454)),"",'MH01'!A454)</f>
        <v/>
      </c>
      <c r="B201" s="86">
        <f>IF(OR(ISBLANK('MH01'!B204),ISERROR('MH01'!B204)),"",'MH01'!B204)</f>
        <v>194</v>
      </c>
      <c r="C201" s="191" t="str">
        <f>IF(OR(ISBLANK('MH01'!C454),ISERROR('MH01'!C454)),"",'MH01'!C454)</f>
        <v/>
      </c>
      <c r="D201" s="191" t="str">
        <f>IF(OR(ISBLANK('MH01'!D454),ISERROR('MH01'!D454)),"",'MH01'!D454)</f>
        <v/>
      </c>
      <c r="E201" s="77" t="str">
        <f>IF(OR(ISBLANK('MH01'!H454),ISERROR('MH01'!H454)),"",'MH01'!H454)</f>
        <v/>
      </c>
      <c r="F201" s="215" t="str">
        <f>IF(OR(ISBLANK('MH01'!I454),ISERROR('MH01'!I454)),"",'MH01'!I454)</f>
        <v/>
      </c>
      <c r="G201" s="77" t="str">
        <f>IF(OR(ISBLANK('MH01'!J454),ISERROR('MH01'!J454)),"",'MH01'!J454)</f>
        <v/>
      </c>
      <c r="H201" s="77" t="str">
        <f>IF(OR(ISBLANK('MH01'!K454),ISERROR('MH01'!K454)),"",'MH01'!K454)</f>
        <v/>
      </c>
      <c r="I201" s="77" t="str">
        <f>IF(OR(ISBLANK('MH01'!L454),ISERROR('MH01'!L454)),"",'MH01'!L454)</f>
        <v/>
      </c>
      <c r="J201" s="77" t="str">
        <f>IF(OR(ISBLANK('MH01'!M454),ISERROR('MH01'!M454)),"",'MH01'!M454)</f>
        <v/>
      </c>
      <c r="K201" s="77" t="str">
        <f>IF(OR(ISBLANK('MH01'!N454),ISERROR('MH01'!N454)),"",'MH01'!N454)</f>
        <v/>
      </c>
      <c r="L201" s="77" t="str">
        <f>IF(OR(ISBLANK('MH01'!O454),ISERROR('MH01'!O454)),"",'MH01'!O454)</f>
        <v/>
      </c>
      <c r="M201" s="77" t="str">
        <f>IF(OR(ISBLANK('MH01'!P454),ISERROR('MH01'!P454)),"",'MH01'!P454)</f>
        <v/>
      </c>
      <c r="N201" s="77" t="str">
        <f>IF(OR(ISBLANK('MH01'!Q454),ISERROR('MH01'!Q454)),"",'MH01'!Q454)</f>
        <v/>
      </c>
      <c r="O201" s="77" t="str">
        <f>IF(OR(ISBLANK('MH01'!R454),ISERROR('MH01'!R454)),"",'MH01'!R454)</f>
        <v/>
      </c>
      <c r="P201" s="77" t="str">
        <f>IF(OR(ISBLANK('MH01'!S454),ISERROR('MH01'!S454)),"",'MH01'!S454)</f>
        <v/>
      </c>
      <c r="T201" s="77" t="str">
        <f>IF(OR(ISBLANK('MH01'!W454),ISERROR('MH01'!W454)),"",'MH01'!W454)</f>
        <v/>
      </c>
      <c r="U201" s="77" t="str">
        <f>IF(OR(ISBLANK('MH01'!X454),ISERROR('MH01'!X454)),"",'MH01'!X454)</f>
        <v/>
      </c>
      <c r="V201" s="77" t="str">
        <f>IF(OR(ISBLANK('MH01'!Y454),ISERROR('MH01'!Y454)),"",'MH01'!Y454)</f>
        <v/>
      </c>
      <c r="W201" s="77" t="str">
        <f>IF(OR(ISBLANK('MH01'!Z454),ISERROR('MH01'!Z454)),"",'MH01'!Z454)</f>
        <v/>
      </c>
      <c r="X201" s="77" t="str">
        <f>IF(OR(ISBLANK('MH01'!AA454),ISERROR('MH01'!AA454)),"",'MH01'!AA454)</f>
        <v/>
      </c>
      <c r="Y201" s="77" t="str">
        <f>IF(OR(ISBLANK('MH01'!AB454),ISERROR('MH01'!AB454)),"",'MH01'!AB454)</f>
        <v/>
      </c>
      <c r="Z201" s="77" t="str">
        <f>IF(OR(ISBLANK('MH01'!AC454),ISERROR('MH01'!AC454)),"",'MH01'!AC454)</f>
        <v/>
      </c>
      <c r="AA201" s="77" t="str">
        <f>IF(OR(ISBLANK('MH01'!AD454),ISERROR('MH01'!AD454)),"",'MH01'!AD454)</f>
        <v/>
      </c>
      <c r="AB201" s="77" t="str">
        <f>IF(OR(ISBLANK('MH01'!AE454),ISERROR('MH01'!AE454)),"",'MH01'!AE454)</f>
        <v/>
      </c>
      <c r="AC201" s="77" t="str">
        <f>IF(OR(ISBLANK('MH01'!AF454),ISERROR('MH01'!AF454)),"",'MH01'!AF454)</f>
        <v/>
      </c>
      <c r="AD201" s="77" t="str">
        <f>IF(OR(ISBLANK('MH01'!AG454),ISERROR('MH01'!AG454)),"",'MH01'!AG454)</f>
        <v/>
      </c>
      <c r="AE201" s="77" t="str">
        <f>IF(OR(ISBLANK('MH01'!AH454),ISERROR('MH01'!AH454)),"",'MH01'!AH454)</f>
        <v/>
      </c>
    </row>
    <row r="202" spans="1:31" x14ac:dyDescent="0.2">
      <c r="A202" t="str">
        <f>IF(OR(ISBLANK('MH01'!A455),ISERROR('MH01'!A455)),"",'MH01'!A455)</f>
        <v/>
      </c>
      <c r="B202" s="86">
        <f>IF(OR(ISBLANK('MH01'!B205),ISERROR('MH01'!B205)),"",'MH01'!B205)</f>
        <v>195</v>
      </c>
      <c r="C202" s="191" t="str">
        <f>IF(OR(ISBLANK('MH01'!C455),ISERROR('MH01'!C455)),"",'MH01'!C455)</f>
        <v/>
      </c>
      <c r="D202" s="191" t="str">
        <f>IF(OR(ISBLANK('MH01'!D455),ISERROR('MH01'!D455)),"",'MH01'!D455)</f>
        <v/>
      </c>
      <c r="E202" s="77" t="str">
        <f>IF(OR(ISBLANK('MH01'!H455),ISERROR('MH01'!H455)),"",'MH01'!H455)</f>
        <v/>
      </c>
      <c r="F202" s="215" t="str">
        <f>IF(OR(ISBLANK('MH01'!I455),ISERROR('MH01'!I455)),"",'MH01'!I455)</f>
        <v/>
      </c>
      <c r="G202" s="77" t="str">
        <f>IF(OR(ISBLANK('MH01'!J455),ISERROR('MH01'!J455)),"",'MH01'!J455)</f>
        <v/>
      </c>
      <c r="H202" s="77" t="str">
        <f>IF(OR(ISBLANK('MH01'!K455),ISERROR('MH01'!K455)),"",'MH01'!K455)</f>
        <v/>
      </c>
      <c r="I202" s="77" t="str">
        <f>IF(OR(ISBLANK('MH01'!L455),ISERROR('MH01'!L455)),"",'MH01'!L455)</f>
        <v/>
      </c>
      <c r="J202" s="77" t="str">
        <f>IF(OR(ISBLANK('MH01'!M455),ISERROR('MH01'!M455)),"",'MH01'!M455)</f>
        <v/>
      </c>
      <c r="K202" s="77" t="str">
        <f>IF(OR(ISBLANK('MH01'!N455),ISERROR('MH01'!N455)),"",'MH01'!N455)</f>
        <v/>
      </c>
      <c r="L202" s="77" t="str">
        <f>IF(OR(ISBLANK('MH01'!O455),ISERROR('MH01'!O455)),"",'MH01'!O455)</f>
        <v/>
      </c>
      <c r="M202" s="77" t="str">
        <f>IF(OR(ISBLANK('MH01'!P455),ISERROR('MH01'!P455)),"",'MH01'!P455)</f>
        <v/>
      </c>
      <c r="N202" s="77" t="str">
        <f>IF(OR(ISBLANK('MH01'!Q455),ISERROR('MH01'!Q455)),"",'MH01'!Q455)</f>
        <v/>
      </c>
      <c r="O202" s="77" t="str">
        <f>IF(OR(ISBLANK('MH01'!R455),ISERROR('MH01'!R455)),"",'MH01'!R455)</f>
        <v/>
      </c>
      <c r="P202" s="77" t="str">
        <f>IF(OR(ISBLANK('MH01'!S455),ISERROR('MH01'!S455)),"",'MH01'!S455)</f>
        <v/>
      </c>
      <c r="T202" s="77" t="str">
        <f>IF(OR(ISBLANK('MH01'!W455),ISERROR('MH01'!W455)),"",'MH01'!W455)</f>
        <v/>
      </c>
      <c r="U202" s="77" t="str">
        <f>IF(OR(ISBLANK('MH01'!X455),ISERROR('MH01'!X455)),"",'MH01'!X455)</f>
        <v/>
      </c>
      <c r="V202" s="77" t="str">
        <f>IF(OR(ISBLANK('MH01'!Y455),ISERROR('MH01'!Y455)),"",'MH01'!Y455)</f>
        <v/>
      </c>
      <c r="W202" s="77" t="str">
        <f>IF(OR(ISBLANK('MH01'!Z455),ISERROR('MH01'!Z455)),"",'MH01'!Z455)</f>
        <v/>
      </c>
      <c r="X202" s="77" t="str">
        <f>IF(OR(ISBLANK('MH01'!AA455),ISERROR('MH01'!AA455)),"",'MH01'!AA455)</f>
        <v/>
      </c>
      <c r="Y202" s="77" t="str">
        <f>IF(OR(ISBLANK('MH01'!AB455),ISERROR('MH01'!AB455)),"",'MH01'!AB455)</f>
        <v/>
      </c>
      <c r="Z202" s="77" t="str">
        <f>IF(OR(ISBLANK('MH01'!AC455),ISERROR('MH01'!AC455)),"",'MH01'!AC455)</f>
        <v/>
      </c>
      <c r="AA202" s="77" t="str">
        <f>IF(OR(ISBLANK('MH01'!AD455),ISERROR('MH01'!AD455)),"",'MH01'!AD455)</f>
        <v/>
      </c>
      <c r="AB202" s="77" t="str">
        <f>IF(OR(ISBLANK('MH01'!AE455),ISERROR('MH01'!AE455)),"",'MH01'!AE455)</f>
        <v/>
      </c>
      <c r="AC202" s="77" t="str">
        <f>IF(OR(ISBLANK('MH01'!AF455),ISERROR('MH01'!AF455)),"",'MH01'!AF455)</f>
        <v/>
      </c>
      <c r="AD202" s="77" t="str">
        <f>IF(OR(ISBLANK('MH01'!AG455),ISERROR('MH01'!AG455)),"",'MH01'!AG455)</f>
        <v/>
      </c>
      <c r="AE202" s="77" t="str">
        <f>IF(OR(ISBLANK('MH01'!AH455),ISERROR('MH01'!AH455)),"",'MH01'!AH455)</f>
        <v/>
      </c>
    </row>
    <row r="203" spans="1:31" x14ac:dyDescent="0.2">
      <c r="A203" t="str">
        <f>IF(OR(ISBLANK('MH01'!A456),ISERROR('MH01'!A456)),"",'MH01'!A456)</f>
        <v/>
      </c>
      <c r="B203" s="86">
        <f>IF(OR(ISBLANK('MH01'!B206),ISERROR('MH01'!B206)),"",'MH01'!B206)</f>
        <v>196</v>
      </c>
      <c r="C203" s="191" t="str">
        <f>IF(OR(ISBLANK('MH01'!C456),ISERROR('MH01'!C456)),"",'MH01'!C456)</f>
        <v/>
      </c>
      <c r="D203" s="191" t="str">
        <f>IF(OR(ISBLANK('MH01'!D456),ISERROR('MH01'!D456)),"",'MH01'!D456)</f>
        <v/>
      </c>
      <c r="E203" s="77" t="str">
        <f>IF(OR(ISBLANK('MH01'!H456),ISERROR('MH01'!H456)),"",'MH01'!H456)</f>
        <v/>
      </c>
      <c r="F203" s="215" t="str">
        <f>IF(OR(ISBLANK('MH01'!I456),ISERROR('MH01'!I456)),"",'MH01'!I456)</f>
        <v/>
      </c>
      <c r="G203" s="77" t="str">
        <f>IF(OR(ISBLANK('MH01'!J456),ISERROR('MH01'!J456)),"",'MH01'!J456)</f>
        <v/>
      </c>
      <c r="H203" s="77" t="str">
        <f>IF(OR(ISBLANK('MH01'!K456),ISERROR('MH01'!K456)),"",'MH01'!K456)</f>
        <v/>
      </c>
      <c r="I203" s="77" t="str">
        <f>IF(OR(ISBLANK('MH01'!L456),ISERROR('MH01'!L456)),"",'MH01'!L456)</f>
        <v/>
      </c>
      <c r="J203" s="77" t="str">
        <f>IF(OR(ISBLANK('MH01'!M456),ISERROR('MH01'!M456)),"",'MH01'!M456)</f>
        <v/>
      </c>
      <c r="K203" s="77" t="str">
        <f>IF(OR(ISBLANK('MH01'!N456),ISERROR('MH01'!N456)),"",'MH01'!N456)</f>
        <v/>
      </c>
      <c r="L203" s="77" t="str">
        <f>IF(OR(ISBLANK('MH01'!O456),ISERROR('MH01'!O456)),"",'MH01'!O456)</f>
        <v/>
      </c>
      <c r="M203" s="77" t="str">
        <f>IF(OR(ISBLANK('MH01'!P456),ISERROR('MH01'!P456)),"",'MH01'!P456)</f>
        <v/>
      </c>
      <c r="N203" s="77" t="str">
        <f>IF(OR(ISBLANK('MH01'!Q456),ISERROR('MH01'!Q456)),"",'MH01'!Q456)</f>
        <v/>
      </c>
      <c r="O203" s="77" t="str">
        <f>IF(OR(ISBLANK('MH01'!R456),ISERROR('MH01'!R456)),"",'MH01'!R456)</f>
        <v/>
      </c>
      <c r="P203" s="77" t="str">
        <f>IF(OR(ISBLANK('MH01'!S456),ISERROR('MH01'!S456)),"",'MH01'!S456)</f>
        <v/>
      </c>
      <c r="T203" s="77" t="str">
        <f>IF(OR(ISBLANK('MH01'!W456),ISERROR('MH01'!W456)),"",'MH01'!W456)</f>
        <v/>
      </c>
      <c r="U203" s="77" t="str">
        <f>IF(OR(ISBLANK('MH01'!X456),ISERROR('MH01'!X456)),"",'MH01'!X456)</f>
        <v/>
      </c>
      <c r="V203" s="77" t="str">
        <f>IF(OR(ISBLANK('MH01'!Y456),ISERROR('MH01'!Y456)),"",'MH01'!Y456)</f>
        <v/>
      </c>
      <c r="W203" s="77" t="str">
        <f>IF(OR(ISBLANK('MH01'!Z456),ISERROR('MH01'!Z456)),"",'MH01'!Z456)</f>
        <v/>
      </c>
      <c r="X203" s="77" t="str">
        <f>IF(OR(ISBLANK('MH01'!AA456),ISERROR('MH01'!AA456)),"",'MH01'!AA456)</f>
        <v/>
      </c>
      <c r="Y203" s="77" t="str">
        <f>IF(OR(ISBLANK('MH01'!AB456),ISERROR('MH01'!AB456)),"",'MH01'!AB456)</f>
        <v/>
      </c>
      <c r="Z203" s="77" t="str">
        <f>IF(OR(ISBLANK('MH01'!AC456),ISERROR('MH01'!AC456)),"",'MH01'!AC456)</f>
        <v/>
      </c>
      <c r="AA203" s="77" t="str">
        <f>IF(OR(ISBLANK('MH01'!AD456),ISERROR('MH01'!AD456)),"",'MH01'!AD456)</f>
        <v/>
      </c>
      <c r="AB203" s="77" t="str">
        <f>IF(OR(ISBLANK('MH01'!AE456),ISERROR('MH01'!AE456)),"",'MH01'!AE456)</f>
        <v/>
      </c>
      <c r="AC203" s="77" t="str">
        <f>IF(OR(ISBLANK('MH01'!AF456),ISERROR('MH01'!AF456)),"",'MH01'!AF456)</f>
        <v/>
      </c>
      <c r="AD203" s="77" t="str">
        <f>IF(OR(ISBLANK('MH01'!AG456),ISERROR('MH01'!AG456)),"",'MH01'!AG456)</f>
        <v/>
      </c>
      <c r="AE203" s="77" t="str">
        <f>IF(OR(ISBLANK('MH01'!AH456),ISERROR('MH01'!AH456)),"",'MH01'!AH456)</f>
        <v/>
      </c>
    </row>
    <row r="204" spans="1:31" x14ac:dyDescent="0.2">
      <c r="A204" t="str">
        <f>IF(OR(ISBLANK('MH01'!A457),ISERROR('MH01'!A457)),"",'MH01'!A457)</f>
        <v/>
      </c>
      <c r="B204" s="86">
        <f>IF(OR(ISBLANK('MH01'!B207),ISERROR('MH01'!B207)),"",'MH01'!B207)</f>
        <v>197</v>
      </c>
      <c r="C204" s="191" t="str">
        <f>IF(OR(ISBLANK('MH01'!C457),ISERROR('MH01'!C457)),"",'MH01'!C457)</f>
        <v/>
      </c>
      <c r="D204" s="191" t="str">
        <f>IF(OR(ISBLANK('MH01'!D457),ISERROR('MH01'!D457)),"",'MH01'!D457)</f>
        <v/>
      </c>
      <c r="E204" s="77" t="str">
        <f>IF(OR(ISBLANK('MH01'!H457),ISERROR('MH01'!H457)),"",'MH01'!H457)</f>
        <v/>
      </c>
      <c r="F204" s="215" t="str">
        <f>IF(OR(ISBLANK('MH01'!I457),ISERROR('MH01'!I457)),"",'MH01'!I457)</f>
        <v/>
      </c>
      <c r="G204" s="77" t="str">
        <f>IF(OR(ISBLANK('MH01'!J457),ISERROR('MH01'!J457)),"",'MH01'!J457)</f>
        <v/>
      </c>
      <c r="H204" s="77" t="str">
        <f>IF(OR(ISBLANK('MH01'!K457),ISERROR('MH01'!K457)),"",'MH01'!K457)</f>
        <v/>
      </c>
      <c r="I204" s="77" t="str">
        <f>IF(OR(ISBLANK('MH01'!L457),ISERROR('MH01'!L457)),"",'MH01'!L457)</f>
        <v/>
      </c>
      <c r="J204" s="77" t="str">
        <f>IF(OR(ISBLANK('MH01'!M457),ISERROR('MH01'!M457)),"",'MH01'!M457)</f>
        <v/>
      </c>
      <c r="K204" s="77" t="str">
        <f>IF(OR(ISBLANK('MH01'!N457),ISERROR('MH01'!N457)),"",'MH01'!N457)</f>
        <v/>
      </c>
      <c r="L204" s="77" t="str">
        <f>IF(OR(ISBLANK('MH01'!O457),ISERROR('MH01'!O457)),"",'MH01'!O457)</f>
        <v/>
      </c>
      <c r="M204" s="77" t="str">
        <f>IF(OR(ISBLANK('MH01'!P457),ISERROR('MH01'!P457)),"",'MH01'!P457)</f>
        <v/>
      </c>
      <c r="N204" s="77" t="str">
        <f>IF(OR(ISBLANK('MH01'!Q457),ISERROR('MH01'!Q457)),"",'MH01'!Q457)</f>
        <v/>
      </c>
      <c r="O204" s="77" t="str">
        <f>IF(OR(ISBLANK('MH01'!R457),ISERROR('MH01'!R457)),"",'MH01'!R457)</f>
        <v/>
      </c>
      <c r="P204" s="77" t="str">
        <f>IF(OR(ISBLANK('MH01'!S457),ISERROR('MH01'!S457)),"",'MH01'!S457)</f>
        <v/>
      </c>
      <c r="T204" s="77" t="str">
        <f>IF(OR(ISBLANK('MH01'!W457),ISERROR('MH01'!W457)),"",'MH01'!W457)</f>
        <v/>
      </c>
      <c r="U204" s="77" t="str">
        <f>IF(OR(ISBLANK('MH01'!X457),ISERROR('MH01'!X457)),"",'MH01'!X457)</f>
        <v/>
      </c>
      <c r="V204" s="77" t="str">
        <f>IF(OR(ISBLANK('MH01'!Y457),ISERROR('MH01'!Y457)),"",'MH01'!Y457)</f>
        <v/>
      </c>
      <c r="W204" s="77" t="str">
        <f>IF(OR(ISBLANK('MH01'!Z457),ISERROR('MH01'!Z457)),"",'MH01'!Z457)</f>
        <v/>
      </c>
      <c r="X204" s="77" t="str">
        <f>IF(OR(ISBLANK('MH01'!AA457),ISERROR('MH01'!AA457)),"",'MH01'!AA457)</f>
        <v/>
      </c>
      <c r="Y204" s="77" t="str">
        <f>IF(OR(ISBLANK('MH01'!AB457),ISERROR('MH01'!AB457)),"",'MH01'!AB457)</f>
        <v/>
      </c>
      <c r="Z204" s="77" t="str">
        <f>IF(OR(ISBLANK('MH01'!AC457),ISERROR('MH01'!AC457)),"",'MH01'!AC457)</f>
        <v/>
      </c>
      <c r="AA204" s="77" t="str">
        <f>IF(OR(ISBLANK('MH01'!AD457),ISERROR('MH01'!AD457)),"",'MH01'!AD457)</f>
        <v/>
      </c>
      <c r="AB204" s="77" t="str">
        <f>IF(OR(ISBLANK('MH01'!AE457),ISERROR('MH01'!AE457)),"",'MH01'!AE457)</f>
        <v/>
      </c>
      <c r="AC204" s="77" t="str">
        <f>IF(OR(ISBLANK('MH01'!AF457),ISERROR('MH01'!AF457)),"",'MH01'!AF457)</f>
        <v/>
      </c>
      <c r="AD204" s="77" t="str">
        <f>IF(OR(ISBLANK('MH01'!AG457),ISERROR('MH01'!AG457)),"",'MH01'!AG457)</f>
        <v/>
      </c>
      <c r="AE204" s="77" t="str">
        <f>IF(OR(ISBLANK('MH01'!AH457),ISERROR('MH01'!AH457)),"",'MH01'!AH457)</f>
        <v/>
      </c>
    </row>
    <row r="205" spans="1:31" x14ac:dyDescent="0.2">
      <c r="A205" t="str">
        <f>IF(OR(ISBLANK('MH01'!A458),ISERROR('MH01'!A458)),"",'MH01'!A458)</f>
        <v/>
      </c>
      <c r="B205" s="86">
        <f>IF(OR(ISBLANK('MH01'!B208),ISERROR('MH01'!B208)),"",'MH01'!B208)</f>
        <v>198</v>
      </c>
      <c r="C205" s="191" t="str">
        <f>IF(OR(ISBLANK('MH01'!C458),ISERROR('MH01'!C458)),"",'MH01'!C458)</f>
        <v/>
      </c>
      <c r="D205" s="191" t="str">
        <f>IF(OR(ISBLANK('MH01'!D458),ISERROR('MH01'!D458)),"",'MH01'!D458)</f>
        <v/>
      </c>
      <c r="E205" s="77" t="str">
        <f>IF(OR(ISBLANK('MH01'!H458),ISERROR('MH01'!H458)),"",'MH01'!H458)</f>
        <v/>
      </c>
      <c r="F205" s="215" t="str">
        <f>IF(OR(ISBLANK('MH01'!I458),ISERROR('MH01'!I458)),"",'MH01'!I458)</f>
        <v/>
      </c>
      <c r="G205" s="77" t="str">
        <f>IF(OR(ISBLANK('MH01'!J458),ISERROR('MH01'!J458)),"",'MH01'!J458)</f>
        <v/>
      </c>
      <c r="H205" s="77" t="str">
        <f>IF(OR(ISBLANK('MH01'!K458),ISERROR('MH01'!K458)),"",'MH01'!K458)</f>
        <v/>
      </c>
      <c r="I205" s="77" t="str">
        <f>IF(OR(ISBLANK('MH01'!L458),ISERROR('MH01'!L458)),"",'MH01'!L458)</f>
        <v/>
      </c>
      <c r="J205" s="77" t="str">
        <f>IF(OR(ISBLANK('MH01'!M458),ISERROR('MH01'!M458)),"",'MH01'!M458)</f>
        <v/>
      </c>
      <c r="K205" s="77" t="str">
        <f>IF(OR(ISBLANK('MH01'!N458),ISERROR('MH01'!N458)),"",'MH01'!N458)</f>
        <v/>
      </c>
      <c r="L205" s="77" t="str">
        <f>IF(OR(ISBLANK('MH01'!O458),ISERROR('MH01'!O458)),"",'MH01'!O458)</f>
        <v/>
      </c>
      <c r="M205" s="77" t="str">
        <f>IF(OR(ISBLANK('MH01'!P458),ISERROR('MH01'!P458)),"",'MH01'!P458)</f>
        <v/>
      </c>
      <c r="N205" s="77" t="str">
        <f>IF(OR(ISBLANK('MH01'!Q458),ISERROR('MH01'!Q458)),"",'MH01'!Q458)</f>
        <v/>
      </c>
      <c r="O205" s="77" t="str">
        <f>IF(OR(ISBLANK('MH01'!R458),ISERROR('MH01'!R458)),"",'MH01'!R458)</f>
        <v/>
      </c>
      <c r="P205" s="77" t="str">
        <f>IF(OR(ISBLANK('MH01'!S458),ISERROR('MH01'!S458)),"",'MH01'!S458)</f>
        <v/>
      </c>
      <c r="T205" s="77" t="str">
        <f>IF(OR(ISBLANK('MH01'!W458),ISERROR('MH01'!W458)),"",'MH01'!W458)</f>
        <v/>
      </c>
      <c r="U205" s="77" t="str">
        <f>IF(OR(ISBLANK('MH01'!X458),ISERROR('MH01'!X458)),"",'MH01'!X458)</f>
        <v/>
      </c>
      <c r="V205" s="77" t="str">
        <f>IF(OR(ISBLANK('MH01'!Y458),ISERROR('MH01'!Y458)),"",'MH01'!Y458)</f>
        <v/>
      </c>
      <c r="W205" s="77" t="str">
        <f>IF(OR(ISBLANK('MH01'!Z458),ISERROR('MH01'!Z458)),"",'MH01'!Z458)</f>
        <v/>
      </c>
      <c r="X205" s="77" t="str">
        <f>IF(OR(ISBLANK('MH01'!AA458),ISERROR('MH01'!AA458)),"",'MH01'!AA458)</f>
        <v/>
      </c>
      <c r="Y205" s="77" t="str">
        <f>IF(OR(ISBLANK('MH01'!AB458),ISERROR('MH01'!AB458)),"",'MH01'!AB458)</f>
        <v/>
      </c>
      <c r="Z205" s="77" t="str">
        <f>IF(OR(ISBLANK('MH01'!AC458),ISERROR('MH01'!AC458)),"",'MH01'!AC458)</f>
        <v/>
      </c>
      <c r="AA205" s="77" t="str">
        <f>IF(OR(ISBLANK('MH01'!AD458),ISERROR('MH01'!AD458)),"",'MH01'!AD458)</f>
        <v/>
      </c>
      <c r="AB205" s="77" t="str">
        <f>IF(OR(ISBLANK('MH01'!AE458),ISERROR('MH01'!AE458)),"",'MH01'!AE458)</f>
        <v/>
      </c>
      <c r="AC205" s="77" t="str">
        <f>IF(OR(ISBLANK('MH01'!AF458),ISERROR('MH01'!AF458)),"",'MH01'!AF458)</f>
        <v/>
      </c>
      <c r="AD205" s="77" t="str">
        <f>IF(OR(ISBLANK('MH01'!AG458),ISERROR('MH01'!AG458)),"",'MH01'!AG458)</f>
        <v/>
      </c>
      <c r="AE205" s="77" t="str">
        <f>IF(OR(ISBLANK('MH01'!AH458),ISERROR('MH01'!AH458)),"",'MH01'!AH458)</f>
        <v/>
      </c>
    </row>
    <row r="206" spans="1:31" x14ac:dyDescent="0.2">
      <c r="A206" t="str">
        <f>IF(OR(ISBLANK('MH01'!A459),ISERROR('MH01'!A459)),"",'MH01'!A459)</f>
        <v/>
      </c>
      <c r="B206" s="86">
        <f>IF(OR(ISBLANK('MH01'!B209),ISERROR('MH01'!B209)),"",'MH01'!B209)</f>
        <v>199</v>
      </c>
      <c r="C206" s="191" t="str">
        <f>IF(OR(ISBLANK('MH01'!C459),ISERROR('MH01'!C459)),"",'MH01'!C459)</f>
        <v/>
      </c>
      <c r="D206" s="191" t="str">
        <f>IF(OR(ISBLANK('MH01'!D459),ISERROR('MH01'!D459)),"",'MH01'!D459)</f>
        <v/>
      </c>
      <c r="E206" s="77" t="str">
        <f>IF(OR(ISBLANK('MH01'!H459),ISERROR('MH01'!H459)),"",'MH01'!H459)</f>
        <v/>
      </c>
      <c r="F206" s="215" t="str">
        <f>IF(OR(ISBLANK('MH01'!I459),ISERROR('MH01'!I459)),"",'MH01'!I459)</f>
        <v/>
      </c>
      <c r="G206" s="77" t="str">
        <f>IF(OR(ISBLANK('MH01'!J459),ISERROR('MH01'!J459)),"",'MH01'!J459)</f>
        <v/>
      </c>
      <c r="H206" s="77" t="str">
        <f>IF(OR(ISBLANK('MH01'!K459),ISERROR('MH01'!K459)),"",'MH01'!K459)</f>
        <v/>
      </c>
      <c r="I206" s="77" t="str">
        <f>IF(OR(ISBLANK('MH01'!L459),ISERROR('MH01'!L459)),"",'MH01'!L459)</f>
        <v/>
      </c>
      <c r="J206" s="77" t="str">
        <f>IF(OR(ISBLANK('MH01'!M459),ISERROR('MH01'!M459)),"",'MH01'!M459)</f>
        <v/>
      </c>
      <c r="K206" s="77" t="str">
        <f>IF(OR(ISBLANK('MH01'!N459),ISERROR('MH01'!N459)),"",'MH01'!N459)</f>
        <v/>
      </c>
      <c r="L206" s="77" t="str">
        <f>IF(OR(ISBLANK('MH01'!O459),ISERROR('MH01'!O459)),"",'MH01'!O459)</f>
        <v/>
      </c>
      <c r="M206" s="77" t="str">
        <f>IF(OR(ISBLANK('MH01'!P459),ISERROR('MH01'!P459)),"",'MH01'!P459)</f>
        <v/>
      </c>
      <c r="N206" s="77" t="str">
        <f>IF(OR(ISBLANK('MH01'!Q459),ISERROR('MH01'!Q459)),"",'MH01'!Q459)</f>
        <v/>
      </c>
      <c r="O206" s="77" t="str">
        <f>IF(OR(ISBLANK('MH01'!R459),ISERROR('MH01'!R459)),"",'MH01'!R459)</f>
        <v/>
      </c>
      <c r="P206" s="77" t="str">
        <f>IF(OR(ISBLANK('MH01'!S459),ISERROR('MH01'!S459)),"",'MH01'!S459)</f>
        <v/>
      </c>
      <c r="T206" s="77" t="str">
        <f>IF(OR(ISBLANK('MH01'!W459),ISERROR('MH01'!W459)),"",'MH01'!W459)</f>
        <v/>
      </c>
      <c r="U206" s="77" t="str">
        <f>IF(OR(ISBLANK('MH01'!X459),ISERROR('MH01'!X459)),"",'MH01'!X459)</f>
        <v/>
      </c>
      <c r="V206" s="77" t="str">
        <f>IF(OR(ISBLANK('MH01'!Y459),ISERROR('MH01'!Y459)),"",'MH01'!Y459)</f>
        <v/>
      </c>
      <c r="W206" s="77" t="str">
        <f>IF(OR(ISBLANK('MH01'!Z459),ISERROR('MH01'!Z459)),"",'MH01'!Z459)</f>
        <v/>
      </c>
      <c r="X206" s="77" t="str">
        <f>IF(OR(ISBLANK('MH01'!AA459),ISERROR('MH01'!AA459)),"",'MH01'!AA459)</f>
        <v/>
      </c>
      <c r="Y206" s="77" t="str">
        <f>IF(OR(ISBLANK('MH01'!AB459),ISERROR('MH01'!AB459)),"",'MH01'!AB459)</f>
        <v/>
      </c>
      <c r="Z206" s="77" t="str">
        <f>IF(OR(ISBLANK('MH01'!AC459),ISERROR('MH01'!AC459)),"",'MH01'!AC459)</f>
        <v/>
      </c>
      <c r="AA206" s="77" t="str">
        <f>IF(OR(ISBLANK('MH01'!AD459),ISERROR('MH01'!AD459)),"",'MH01'!AD459)</f>
        <v/>
      </c>
      <c r="AB206" s="77" t="str">
        <f>IF(OR(ISBLANK('MH01'!AE459),ISERROR('MH01'!AE459)),"",'MH01'!AE459)</f>
        <v/>
      </c>
      <c r="AC206" s="77" t="str">
        <f>IF(OR(ISBLANK('MH01'!AF459),ISERROR('MH01'!AF459)),"",'MH01'!AF459)</f>
        <v/>
      </c>
      <c r="AD206" s="77" t="str">
        <f>IF(OR(ISBLANK('MH01'!AG459),ISERROR('MH01'!AG459)),"",'MH01'!AG459)</f>
        <v/>
      </c>
      <c r="AE206" s="77" t="str">
        <f>IF(OR(ISBLANK('MH01'!AH459),ISERROR('MH01'!AH459)),"",'MH01'!AH459)</f>
        <v/>
      </c>
    </row>
    <row r="207" spans="1:31" x14ac:dyDescent="0.2">
      <c r="A207" t="str">
        <f>IF(OR(ISBLANK('MH01'!A460),ISERROR('MH01'!A460)),"",'MH01'!A460)</f>
        <v/>
      </c>
      <c r="B207" s="86">
        <f>IF(OR(ISBLANK('MH01'!B210),ISERROR('MH01'!B210)),"",'MH01'!B210)</f>
        <v>200</v>
      </c>
      <c r="C207" s="191" t="str">
        <f>IF(OR(ISBLANK('MH01'!C460),ISERROR('MH01'!C460)),"",'MH01'!C460)</f>
        <v/>
      </c>
      <c r="D207" s="191" t="str">
        <f>IF(OR(ISBLANK('MH01'!D460),ISERROR('MH01'!D460)),"",'MH01'!D460)</f>
        <v/>
      </c>
      <c r="E207" s="77" t="str">
        <f>IF(OR(ISBLANK('MH01'!H460),ISERROR('MH01'!H460)),"",'MH01'!H460)</f>
        <v/>
      </c>
      <c r="F207" s="215" t="str">
        <f>IF(OR(ISBLANK('MH01'!I460),ISERROR('MH01'!I460)),"",'MH01'!I460)</f>
        <v/>
      </c>
      <c r="G207" s="77" t="str">
        <f>IF(OR(ISBLANK('MH01'!J460),ISERROR('MH01'!J460)),"",'MH01'!J460)</f>
        <v/>
      </c>
      <c r="H207" s="77" t="str">
        <f>IF(OR(ISBLANK('MH01'!K460),ISERROR('MH01'!K460)),"",'MH01'!K460)</f>
        <v/>
      </c>
      <c r="I207" s="77" t="str">
        <f>IF(OR(ISBLANK('MH01'!L460),ISERROR('MH01'!L460)),"",'MH01'!L460)</f>
        <v/>
      </c>
      <c r="J207" s="77" t="str">
        <f>IF(OR(ISBLANK('MH01'!M460),ISERROR('MH01'!M460)),"",'MH01'!M460)</f>
        <v/>
      </c>
      <c r="K207" s="77" t="str">
        <f>IF(OR(ISBLANK('MH01'!N460),ISERROR('MH01'!N460)),"",'MH01'!N460)</f>
        <v/>
      </c>
      <c r="L207" s="77" t="str">
        <f>IF(OR(ISBLANK('MH01'!O460),ISERROR('MH01'!O460)),"",'MH01'!O460)</f>
        <v/>
      </c>
      <c r="M207" s="77" t="str">
        <f>IF(OR(ISBLANK('MH01'!P460),ISERROR('MH01'!P460)),"",'MH01'!P460)</f>
        <v/>
      </c>
      <c r="N207" s="77" t="str">
        <f>IF(OR(ISBLANK('MH01'!Q460),ISERROR('MH01'!Q460)),"",'MH01'!Q460)</f>
        <v/>
      </c>
      <c r="O207" s="77" t="str">
        <f>IF(OR(ISBLANK('MH01'!R460),ISERROR('MH01'!R460)),"",'MH01'!R460)</f>
        <v/>
      </c>
      <c r="P207" s="77" t="str">
        <f>IF(OR(ISBLANK('MH01'!S460),ISERROR('MH01'!S460)),"",'MH01'!S460)</f>
        <v/>
      </c>
      <c r="T207" s="77" t="str">
        <f>IF(OR(ISBLANK('MH01'!W460),ISERROR('MH01'!W460)),"",'MH01'!W460)</f>
        <v/>
      </c>
      <c r="U207" s="77" t="str">
        <f>IF(OR(ISBLANK('MH01'!X460),ISERROR('MH01'!X460)),"",'MH01'!X460)</f>
        <v/>
      </c>
      <c r="V207" s="77" t="str">
        <f>IF(OR(ISBLANK('MH01'!Y460),ISERROR('MH01'!Y460)),"",'MH01'!Y460)</f>
        <v/>
      </c>
      <c r="W207" s="77" t="str">
        <f>IF(OR(ISBLANK('MH01'!Z460),ISERROR('MH01'!Z460)),"",'MH01'!Z460)</f>
        <v/>
      </c>
      <c r="X207" s="77" t="str">
        <f>IF(OR(ISBLANK('MH01'!AA460),ISERROR('MH01'!AA460)),"",'MH01'!AA460)</f>
        <v/>
      </c>
      <c r="Y207" s="77" t="str">
        <f>IF(OR(ISBLANK('MH01'!AB460),ISERROR('MH01'!AB460)),"",'MH01'!AB460)</f>
        <v/>
      </c>
      <c r="Z207" s="77" t="str">
        <f>IF(OR(ISBLANK('MH01'!AC460),ISERROR('MH01'!AC460)),"",'MH01'!AC460)</f>
        <v/>
      </c>
      <c r="AA207" s="77" t="str">
        <f>IF(OR(ISBLANK('MH01'!AD460),ISERROR('MH01'!AD460)),"",'MH01'!AD460)</f>
        <v/>
      </c>
      <c r="AB207" s="77" t="str">
        <f>IF(OR(ISBLANK('MH01'!AE460),ISERROR('MH01'!AE460)),"",'MH01'!AE460)</f>
        <v/>
      </c>
      <c r="AC207" s="77" t="str">
        <f>IF(OR(ISBLANK('MH01'!AF460),ISERROR('MH01'!AF460)),"",'MH01'!AF460)</f>
        <v/>
      </c>
      <c r="AD207" s="77" t="str">
        <f>IF(OR(ISBLANK('MH01'!AG460),ISERROR('MH01'!AG460)),"",'MH01'!AG460)</f>
        <v/>
      </c>
      <c r="AE207" s="77" t="str">
        <f>IF(OR(ISBLANK('MH01'!AH460),ISERROR('MH01'!AH460)),"",'MH01'!AH460)</f>
        <v/>
      </c>
    </row>
    <row r="208" spans="1:31" x14ac:dyDescent="0.2">
      <c r="A208" t="str">
        <f>IF(OR(ISBLANK('MH01'!A461),ISERROR('MH01'!A461)),"",'MH01'!A461)</f>
        <v/>
      </c>
      <c r="B208" s="86">
        <f>IF(OR(ISBLANK('MH01'!B211),ISERROR('MH01'!B211)),"",'MH01'!B211)</f>
        <v>201</v>
      </c>
      <c r="C208" s="191" t="str">
        <f>IF(OR(ISBLANK('MH01'!C461),ISERROR('MH01'!C461)),"",'MH01'!C461)</f>
        <v/>
      </c>
      <c r="D208" s="191" t="str">
        <f>IF(OR(ISBLANK('MH01'!D461),ISERROR('MH01'!D461)),"",'MH01'!D461)</f>
        <v/>
      </c>
      <c r="E208" s="77" t="str">
        <f>IF(OR(ISBLANK('MH01'!H461),ISERROR('MH01'!H461)),"",'MH01'!H461)</f>
        <v/>
      </c>
      <c r="F208" s="215" t="str">
        <f>IF(OR(ISBLANK('MH01'!I461),ISERROR('MH01'!I461)),"",'MH01'!I461)</f>
        <v/>
      </c>
      <c r="G208" s="77" t="str">
        <f>IF(OR(ISBLANK('MH01'!J461),ISERROR('MH01'!J461)),"",'MH01'!J461)</f>
        <v/>
      </c>
      <c r="H208" s="77" t="str">
        <f>IF(OR(ISBLANK('MH01'!K461),ISERROR('MH01'!K461)),"",'MH01'!K461)</f>
        <v/>
      </c>
      <c r="I208" s="77" t="str">
        <f>IF(OR(ISBLANK('MH01'!L461),ISERROR('MH01'!L461)),"",'MH01'!L461)</f>
        <v/>
      </c>
      <c r="J208" s="77" t="str">
        <f>IF(OR(ISBLANK('MH01'!M461),ISERROR('MH01'!M461)),"",'MH01'!M461)</f>
        <v/>
      </c>
      <c r="K208" s="77" t="str">
        <f>IF(OR(ISBLANK('MH01'!N461),ISERROR('MH01'!N461)),"",'MH01'!N461)</f>
        <v/>
      </c>
      <c r="L208" s="77" t="str">
        <f>IF(OR(ISBLANK('MH01'!O461),ISERROR('MH01'!O461)),"",'MH01'!O461)</f>
        <v/>
      </c>
      <c r="M208" s="77" t="str">
        <f>IF(OR(ISBLANK('MH01'!P461),ISERROR('MH01'!P461)),"",'MH01'!P461)</f>
        <v/>
      </c>
      <c r="N208" s="77" t="str">
        <f>IF(OR(ISBLANK('MH01'!Q461),ISERROR('MH01'!Q461)),"",'MH01'!Q461)</f>
        <v/>
      </c>
      <c r="O208" s="77" t="str">
        <f>IF(OR(ISBLANK('MH01'!R461),ISERROR('MH01'!R461)),"",'MH01'!R461)</f>
        <v/>
      </c>
      <c r="P208" s="77" t="str">
        <f>IF(OR(ISBLANK('MH01'!S461),ISERROR('MH01'!S461)),"",'MH01'!S461)</f>
        <v/>
      </c>
      <c r="T208" s="77" t="str">
        <f>IF(OR(ISBLANK('MH01'!W461),ISERROR('MH01'!W461)),"",'MH01'!W461)</f>
        <v/>
      </c>
      <c r="U208" s="77" t="str">
        <f>IF(OR(ISBLANK('MH01'!X461),ISERROR('MH01'!X461)),"",'MH01'!X461)</f>
        <v/>
      </c>
      <c r="V208" s="77" t="str">
        <f>IF(OR(ISBLANK('MH01'!Y461),ISERROR('MH01'!Y461)),"",'MH01'!Y461)</f>
        <v/>
      </c>
      <c r="W208" s="77" t="str">
        <f>IF(OR(ISBLANK('MH01'!Z461),ISERROR('MH01'!Z461)),"",'MH01'!Z461)</f>
        <v/>
      </c>
      <c r="X208" s="77" t="str">
        <f>IF(OR(ISBLANK('MH01'!AA461),ISERROR('MH01'!AA461)),"",'MH01'!AA461)</f>
        <v/>
      </c>
      <c r="Y208" s="77" t="str">
        <f>IF(OR(ISBLANK('MH01'!AB461),ISERROR('MH01'!AB461)),"",'MH01'!AB461)</f>
        <v/>
      </c>
      <c r="Z208" s="77" t="str">
        <f>IF(OR(ISBLANK('MH01'!AC461),ISERROR('MH01'!AC461)),"",'MH01'!AC461)</f>
        <v/>
      </c>
      <c r="AA208" s="77" t="str">
        <f>IF(OR(ISBLANK('MH01'!AD461),ISERROR('MH01'!AD461)),"",'MH01'!AD461)</f>
        <v/>
      </c>
      <c r="AB208" s="77" t="str">
        <f>IF(OR(ISBLANK('MH01'!AE461),ISERROR('MH01'!AE461)),"",'MH01'!AE461)</f>
        <v/>
      </c>
      <c r="AC208" s="77" t="str">
        <f>IF(OR(ISBLANK('MH01'!AF461),ISERROR('MH01'!AF461)),"",'MH01'!AF461)</f>
        <v/>
      </c>
      <c r="AD208" s="77" t="str">
        <f>IF(OR(ISBLANK('MH01'!AG461),ISERROR('MH01'!AG461)),"",'MH01'!AG461)</f>
        <v/>
      </c>
      <c r="AE208" s="77" t="str">
        <f>IF(OR(ISBLANK('MH01'!AH461),ISERROR('MH01'!AH461)),"",'MH01'!AH461)</f>
        <v/>
      </c>
    </row>
    <row r="209" spans="1:31" x14ac:dyDescent="0.2">
      <c r="A209" t="str">
        <f>IF(OR(ISBLANK('MH01'!A462),ISERROR('MH01'!A462)),"",'MH01'!A462)</f>
        <v/>
      </c>
      <c r="B209" s="86">
        <f>IF(OR(ISBLANK('MH01'!B212),ISERROR('MH01'!B212)),"",'MH01'!B212)</f>
        <v>202</v>
      </c>
      <c r="C209" s="191" t="str">
        <f>IF(OR(ISBLANK('MH01'!C462),ISERROR('MH01'!C462)),"",'MH01'!C462)</f>
        <v/>
      </c>
      <c r="D209" s="191" t="str">
        <f>IF(OR(ISBLANK('MH01'!D462),ISERROR('MH01'!D462)),"",'MH01'!D462)</f>
        <v/>
      </c>
      <c r="E209" s="77" t="str">
        <f>IF(OR(ISBLANK('MH01'!H462),ISERROR('MH01'!H462)),"",'MH01'!H462)</f>
        <v/>
      </c>
      <c r="F209" s="215" t="str">
        <f>IF(OR(ISBLANK('MH01'!I462),ISERROR('MH01'!I462)),"",'MH01'!I462)</f>
        <v/>
      </c>
      <c r="G209" s="77" t="str">
        <f>IF(OR(ISBLANK('MH01'!J462),ISERROR('MH01'!J462)),"",'MH01'!J462)</f>
        <v/>
      </c>
      <c r="H209" s="77" t="str">
        <f>IF(OR(ISBLANK('MH01'!K462),ISERROR('MH01'!K462)),"",'MH01'!K462)</f>
        <v/>
      </c>
      <c r="I209" s="77" t="str">
        <f>IF(OR(ISBLANK('MH01'!L462),ISERROR('MH01'!L462)),"",'MH01'!L462)</f>
        <v/>
      </c>
      <c r="J209" s="77" t="str">
        <f>IF(OR(ISBLANK('MH01'!M462),ISERROR('MH01'!M462)),"",'MH01'!M462)</f>
        <v/>
      </c>
      <c r="K209" s="77" t="str">
        <f>IF(OR(ISBLANK('MH01'!N462),ISERROR('MH01'!N462)),"",'MH01'!N462)</f>
        <v/>
      </c>
      <c r="L209" s="77" t="str">
        <f>IF(OR(ISBLANK('MH01'!O462),ISERROR('MH01'!O462)),"",'MH01'!O462)</f>
        <v/>
      </c>
      <c r="M209" s="77" t="str">
        <f>IF(OR(ISBLANK('MH01'!P462),ISERROR('MH01'!P462)),"",'MH01'!P462)</f>
        <v/>
      </c>
      <c r="N209" s="77" t="str">
        <f>IF(OR(ISBLANK('MH01'!Q462),ISERROR('MH01'!Q462)),"",'MH01'!Q462)</f>
        <v/>
      </c>
      <c r="O209" s="77" t="str">
        <f>IF(OR(ISBLANK('MH01'!R462),ISERROR('MH01'!R462)),"",'MH01'!R462)</f>
        <v/>
      </c>
      <c r="P209" s="77" t="str">
        <f>IF(OR(ISBLANK('MH01'!S462),ISERROR('MH01'!S462)),"",'MH01'!S462)</f>
        <v/>
      </c>
      <c r="T209" s="77" t="str">
        <f>IF(OR(ISBLANK('MH01'!W462),ISERROR('MH01'!W462)),"",'MH01'!W462)</f>
        <v/>
      </c>
      <c r="U209" s="77" t="str">
        <f>IF(OR(ISBLANK('MH01'!X462),ISERROR('MH01'!X462)),"",'MH01'!X462)</f>
        <v/>
      </c>
      <c r="V209" s="77" t="str">
        <f>IF(OR(ISBLANK('MH01'!Y462),ISERROR('MH01'!Y462)),"",'MH01'!Y462)</f>
        <v/>
      </c>
      <c r="W209" s="77" t="str">
        <f>IF(OR(ISBLANK('MH01'!Z462),ISERROR('MH01'!Z462)),"",'MH01'!Z462)</f>
        <v/>
      </c>
      <c r="X209" s="77" t="str">
        <f>IF(OR(ISBLANK('MH01'!AA462),ISERROR('MH01'!AA462)),"",'MH01'!AA462)</f>
        <v/>
      </c>
      <c r="Y209" s="77" t="str">
        <f>IF(OR(ISBLANK('MH01'!AB462),ISERROR('MH01'!AB462)),"",'MH01'!AB462)</f>
        <v/>
      </c>
      <c r="Z209" s="77" t="str">
        <f>IF(OR(ISBLANK('MH01'!AC462),ISERROR('MH01'!AC462)),"",'MH01'!AC462)</f>
        <v/>
      </c>
      <c r="AA209" s="77" t="str">
        <f>IF(OR(ISBLANK('MH01'!AD462),ISERROR('MH01'!AD462)),"",'MH01'!AD462)</f>
        <v/>
      </c>
      <c r="AB209" s="77" t="str">
        <f>IF(OR(ISBLANK('MH01'!AE462),ISERROR('MH01'!AE462)),"",'MH01'!AE462)</f>
        <v/>
      </c>
      <c r="AC209" s="77" t="str">
        <f>IF(OR(ISBLANK('MH01'!AF462),ISERROR('MH01'!AF462)),"",'MH01'!AF462)</f>
        <v/>
      </c>
      <c r="AD209" s="77" t="str">
        <f>IF(OR(ISBLANK('MH01'!AG462),ISERROR('MH01'!AG462)),"",'MH01'!AG462)</f>
        <v/>
      </c>
      <c r="AE209" s="77" t="str">
        <f>IF(OR(ISBLANK('MH01'!AH462),ISERROR('MH01'!AH462)),"",'MH01'!AH462)</f>
        <v/>
      </c>
    </row>
    <row r="210" spans="1:31" x14ac:dyDescent="0.2">
      <c r="A210" t="str">
        <f>IF(OR(ISBLANK('MH01'!A463),ISERROR('MH01'!A463)),"",'MH01'!A463)</f>
        <v/>
      </c>
      <c r="B210" s="86">
        <f>IF(OR(ISBLANK('MH01'!B213),ISERROR('MH01'!B213)),"",'MH01'!B213)</f>
        <v>203</v>
      </c>
      <c r="C210" s="191" t="str">
        <f>IF(OR(ISBLANK('MH01'!C463),ISERROR('MH01'!C463)),"",'MH01'!C463)</f>
        <v/>
      </c>
      <c r="D210" s="191" t="str">
        <f>IF(OR(ISBLANK('MH01'!D463),ISERROR('MH01'!D463)),"",'MH01'!D463)</f>
        <v/>
      </c>
      <c r="E210" s="77" t="str">
        <f>IF(OR(ISBLANK('MH01'!H463),ISERROR('MH01'!H463)),"",'MH01'!H463)</f>
        <v/>
      </c>
      <c r="F210" s="215" t="str">
        <f>IF(OR(ISBLANK('MH01'!I463),ISERROR('MH01'!I463)),"",'MH01'!I463)</f>
        <v/>
      </c>
      <c r="G210" s="77" t="str">
        <f>IF(OR(ISBLANK('MH01'!J463),ISERROR('MH01'!J463)),"",'MH01'!J463)</f>
        <v/>
      </c>
      <c r="H210" s="77" t="str">
        <f>IF(OR(ISBLANK('MH01'!K463),ISERROR('MH01'!K463)),"",'MH01'!K463)</f>
        <v/>
      </c>
      <c r="I210" s="77" t="str">
        <f>IF(OR(ISBLANK('MH01'!L463),ISERROR('MH01'!L463)),"",'MH01'!L463)</f>
        <v/>
      </c>
      <c r="J210" s="77" t="str">
        <f>IF(OR(ISBLANK('MH01'!M463),ISERROR('MH01'!M463)),"",'MH01'!M463)</f>
        <v/>
      </c>
      <c r="K210" s="77" t="str">
        <f>IF(OR(ISBLANK('MH01'!N463),ISERROR('MH01'!N463)),"",'MH01'!N463)</f>
        <v/>
      </c>
      <c r="L210" s="77" t="str">
        <f>IF(OR(ISBLANK('MH01'!O463),ISERROR('MH01'!O463)),"",'MH01'!O463)</f>
        <v/>
      </c>
      <c r="M210" s="77" t="str">
        <f>IF(OR(ISBLANK('MH01'!P463),ISERROR('MH01'!P463)),"",'MH01'!P463)</f>
        <v/>
      </c>
      <c r="N210" s="77" t="str">
        <f>IF(OR(ISBLANK('MH01'!Q463),ISERROR('MH01'!Q463)),"",'MH01'!Q463)</f>
        <v/>
      </c>
      <c r="O210" s="77" t="str">
        <f>IF(OR(ISBLANK('MH01'!R463),ISERROR('MH01'!R463)),"",'MH01'!R463)</f>
        <v/>
      </c>
      <c r="P210" s="77" t="str">
        <f>IF(OR(ISBLANK('MH01'!S463),ISERROR('MH01'!S463)),"",'MH01'!S463)</f>
        <v/>
      </c>
      <c r="T210" s="77" t="str">
        <f>IF(OR(ISBLANK('MH01'!W463),ISERROR('MH01'!W463)),"",'MH01'!W463)</f>
        <v/>
      </c>
      <c r="U210" s="77" t="str">
        <f>IF(OR(ISBLANK('MH01'!X463),ISERROR('MH01'!X463)),"",'MH01'!X463)</f>
        <v/>
      </c>
      <c r="V210" s="77" t="str">
        <f>IF(OR(ISBLANK('MH01'!Y463),ISERROR('MH01'!Y463)),"",'MH01'!Y463)</f>
        <v/>
      </c>
      <c r="W210" s="77" t="str">
        <f>IF(OR(ISBLANK('MH01'!Z463),ISERROR('MH01'!Z463)),"",'MH01'!Z463)</f>
        <v/>
      </c>
      <c r="X210" s="77" t="str">
        <f>IF(OR(ISBLANK('MH01'!AA463),ISERROR('MH01'!AA463)),"",'MH01'!AA463)</f>
        <v/>
      </c>
      <c r="Y210" s="77" t="str">
        <f>IF(OR(ISBLANK('MH01'!AB463),ISERROR('MH01'!AB463)),"",'MH01'!AB463)</f>
        <v/>
      </c>
      <c r="Z210" s="77" t="str">
        <f>IF(OR(ISBLANK('MH01'!AC463),ISERROR('MH01'!AC463)),"",'MH01'!AC463)</f>
        <v/>
      </c>
      <c r="AA210" s="77" t="str">
        <f>IF(OR(ISBLANK('MH01'!AD463),ISERROR('MH01'!AD463)),"",'MH01'!AD463)</f>
        <v/>
      </c>
      <c r="AB210" s="77" t="str">
        <f>IF(OR(ISBLANK('MH01'!AE463),ISERROR('MH01'!AE463)),"",'MH01'!AE463)</f>
        <v/>
      </c>
      <c r="AC210" s="77" t="str">
        <f>IF(OR(ISBLANK('MH01'!AF463),ISERROR('MH01'!AF463)),"",'MH01'!AF463)</f>
        <v/>
      </c>
      <c r="AD210" s="77" t="str">
        <f>IF(OR(ISBLANK('MH01'!AG463),ISERROR('MH01'!AG463)),"",'MH01'!AG463)</f>
        <v/>
      </c>
      <c r="AE210" s="77" t="str">
        <f>IF(OR(ISBLANK('MH01'!AH463),ISERROR('MH01'!AH463)),"",'MH01'!AH463)</f>
        <v/>
      </c>
    </row>
    <row r="211" spans="1:31" x14ac:dyDescent="0.2">
      <c r="A211" t="str">
        <f>IF(OR(ISBLANK('MH01'!A464),ISERROR('MH01'!A464)),"",'MH01'!A464)</f>
        <v/>
      </c>
      <c r="B211" s="86">
        <f>IF(OR(ISBLANK('MH01'!B214),ISERROR('MH01'!B214)),"",'MH01'!B214)</f>
        <v>204</v>
      </c>
      <c r="C211" s="191" t="str">
        <f>IF(OR(ISBLANK('MH01'!C464),ISERROR('MH01'!C464)),"",'MH01'!C464)</f>
        <v/>
      </c>
      <c r="D211" s="191" t="str">
        <f>IF(OR(ISBLANK('MH01'!D464),ISERROR('MH01'!D464)),"",'MH01'!D464)</f>
        <v/>
      </c>
      <c r="E211" s="77" t="str">
        <f>IF(OR(ISBLANK('MH01'!H464),ISERROR('MH01'!H464)),"",'MH01'!H464)</f>
        <v/>
      </c>
      <c r="F211" s="215" t="str">
        <f>IF(OR(ISBLANK('MH01'!I464),ISERROR('MH01'!I464)),"",'MH01'!I464)</f>
        <v/>
      </c>
      <c r="G211" s="77" t="str">
        <f>IF(OR(ISBLANK('MH01'!J464),ISERROR('MH01'!J464)),"",'MH01'!J464)</f>
        <v/>
      </c>
      <c r="H211" s="77" t="str">
        <f>IF(OR(ISBLANK('MH01'!K464),ISERROR('MH01'!K464)),"",'MH01'!K464)</f>
        <v/>
      </c>
      <c r="I211" s="77" t="str">
        <f>IF(OR(ISBLANK('MH01'!L464),ISERROR('MH01'!L464)),"",'MH01'!L464)</f>
        <v/>
      </c>
      <c r="J211" s="77" t="str">
        <f>IF(OR(ISBLANK('MH01'!M464),ISERROR('MH01'!M464)),"",'MH01'!M464)</f>
        <v/>
      </c>
      <c r="K211" s="77" t="str">
        <f>IF(OR(ISBLANK('MH01'!N464),ISERROR('MH01'!N464)),"",'MH01'!N464)</f>
        <v/>
      </c>
      <c r="L211" s="77" t="str">
        <f>IF(OR(ISBLANK('MH01'!O464),ISERROR('MH01'!O464)),"",'MH01'!O464)</f>
        <v/>
      </c>
      <c r="M211" s="77" t="str">
        <f>IF(OR(ISBLANK('MH01'!P464),ISERROR('MH01'!P464)),"",'MH01'!P464)</f>
        <v/>
      </c>
      <c r="N211" s="77" t="str">
        <f>IF(OR(ISBLANK('MH01'!Q464),ISERROR('MH01'!Q464)),"",'MH01'!Q464)</f>
        <v/>
      </c>
      <c r="O211" s="77" t="str">
        <f>IF(OR(ISBLANK('MH01'!R464),ISERROR('MH01'!R464)),"",'MH01'!R464)</f>
        <v/>
      </c>
      <c r="P211" s="77" t="str">
        <f>IF(OR(ISBLANK('MH01'!S464),ISERROR('MH01'!S464)),"",'MH01'!S464)</f>
        <v/>
      </c>
      <c r="T211" s="77" t="str">
        <f>IF(OR(ISBLANK('MH01'!W464),ISERROR('MH01'!W464)),"",'MH01'!W464)</f>
        <v/>
      </c>
      <c r="U211" s="77" t="str">
        <f>IF(OR(ISBLANK('MH01'!X464),ISERROR('MH01'!X464)),"",'MH01'!X464)</f>
        <v/>
      </c>
      <c r="V211" s="77" t="str">
        <f>IF(OR(ISBLANK('MH01'!Y464),ISERROR('MH01'!Y464)),"",'MH01'!Y464)</f>
        <v/>
      </c>
      <c r="W211" s="77" t="str">
        <f>IF(OR(ISBLANK('MH01'!Z464),ISERROR('MH01'!Z464)),"",'MH01'!Z464)</f>
        <v/>
      </c>
      <c r="X211" s="77" t="str">
        <f>IF(OR(ISBLANK('MH01'!AA464),ISERROR('MH01'!AA464)),"",'MH01'!AA464)</f>
        <v/>
      </c>
      <c r="Y211" s="77" t="str">
        <f>IF(OR(ISBLANK('MH01'!AB464),ISERROR('MH01'!AB464)),"",'MH01'!AB464)</f>
        <v/>
      </c>
      <c r="Z211" s="77" t="str">
        <f>IF(OR(ISBLANK('MH01'!AC464),ISERROR('MH01'!AC464)),"",'MH01'!AC464)</f>
        <v/>
      </c>
      <c r="AA211" s="77" t="str">
        <f>IF(OR(ISBLANK('MH01'!AD464),ISERROR('MH01'!AD464)),"",'MH01'!AD464)</f>
        <v/>
      </c>
      <c r="AB211" s="77" t="str">
        <f>IF(OR(ISBLANK('MH01'!AE464),ISERROR('MH01'!AE464)),"",'MH01'!AE464)</f>
        <v/>
      </c>
      <c r="AC211" s="77" t="str">
        <f>IF(OR(ISBLANK('MH01'!AF464),ISERROR('MH01'!AF464)),"",'MH01'!AF464)</f>
        <v/>
      </c>
      <c r="AD211" s="77" t="str">
        <f>IF(OR(ISBLANK('MH01'!AG464),ISERROR('MH01'!AG464)),"",'MH01'!AG464)</f>
        <v/>
      </c>
      <c r="AE211" s="77" t="str">
        <f>IF(OR(ISBLANK('MH01'!AH464),ISERROR('MH01'!AH464)),"",'MH01'!AH464)</f>
        <v/>
      </c>
    </row>
    <row r="212" spans="1:31" x14ac:dyDescent="0.2">
      <c r="A212" t="str">
        <f>IF(OR(ISBLANK('MH01'!A465),ISERROR('MH01'!A465)),"",'MH01'!A465)</f>
        <v/>
      </c>
      <c r="B212" s="86">
        <f>IF(OR(ISBLANK('MH01'!B215),ISERROR('MH01'!B215)),"",'MH01'!B215)</f>
        <v>205</v>
      </c>
      <c r="C212" s="191" t="str">
        <f>IF(OR(ISBLANK('MH01'!C465),ISERROR('MH01'!C465)),"",'MH01'!C465)</f>
        <v/>
      </c>
      <c r="D212" s="191" t="str">
        <f>IF(OR(ISBLANK('MH01'!D465),ISERROR('MH01'!D465)),"",'MH01'!D465)</f>
        <v/>
      </c>
      <c r="E212" s="77" t="str">
        <f>IF(OR(ISBLANK('MH01'!H465),ISERROR('MH01'!H465)),"",'MH01'!H465)</f>
        <v/>
      </c>
      <c r="F212" s="215" t="str">
        <f>IF(OR(ISBLANK('MH01'!I465),ISERROR('MH01'!I465)),"",'MH01'!I465)</f>
        <v/>
      </c>
      <c r="G212" s="77" t="str">
        <f>IF(OR(ISBLANK('MH01'!J465),ISERROR('MH01'!J465)),"",'MH01'!J465)</f>
        <v/>
      </c>
      <c r="H212" s="77" t="str">
        <f>IF(OR(ISBLANK('MH01'!K465),ISERROR('MH01'!K465)),"",'MH01'!K465)</f>
        <v/>
      </c>
      <c r="I212" s="77" t="str">
        <f>IF(OR(ISBLANK('MH01'!L465),ISERROR('MH01'!L465)),"",'MH01'!L465)</f>
        <v/>
      </c>
      <c r="J212" s="77" t="str">
        <f>IF(OR(ISBLANK('MH01'!M465),ISERROR('MH01'!M465)),"",'MH01'!M465)</f>
        <v/>
      </c>
      <c r="K212" s="77" t="str">
        <f>IF(OR(ISBLANK('MH01'!N465),ISERROR('MH01'!N465)),"",'MH01'!N465)</f>
        <v/>
      </c>
      <c r="L212" s="77" t="str">
        <f>IF(OR(ISBLANK('MH01'!O465),ISERROR('MH01'!O465)),"",'MH01'!O465)</f>
        <v/>
      </c>
      <c r="M212" s="77" t="str">
        <f>IF(OR(ISBLANK('MH01'!P465),ISERROR('MH01'!P465)),"",'MH01'!P465)</f>
        <v/>
      </c>
      <c r="N212" s="77" t="str">
        <f>IF(OR(ISBLANK('MH01'!Q465),ISERROR('MH01'!Q465)),"",'MH01'!Q465)</f>
        <v/>
      </c>
      <c r="O212" s="77" t="str">
        <f>IF(OR(ISBLANK('MH01'!R465),ISERROR('MH01'!R465)),"",'MH01'!R465)</f>
        <v/>
      </c>
      <c r="P212" s="77" t="str">
        <f>IF(OR(ISBLANK('MH01'!S465),ISERROR('MH01'!S465)),"",'MH01'!S465)</f>
        <v/>
      </c>
      <c r="T212" s="77" t="str">
        <f>IF(OR(ISBLANK('MH01'!W465),ISERROR('MH01'!W465)),"",'MH01'!W465)</f>
        <v/>
      </c>
      <c r="U212" s="77" t="str">
        <f>IF(OR(ISBLANK('MH01'!X465),ISERROR('MH01'!X465)),"",'MH01'!X465)</f>
        <v/>
      </c>
      <c r="V212" s="77" t="str">
        <f>IF(OR(ISBLANK('MH01'!Y465),ISERROR('MH01'!Y465)),"",'MH01'!Y465)</f>
        <v/>
      </c>
      <c r="W212" s="77" t="str">
        <f>IF(OR(ISBLANK('MH01'!Z465),ISERROR('MH01'!Z465)),"",'MH01'!Z465)</f>
        <v/>
      </c>
      <c r="X212" s="77" t="str">
        <f>IF(OR(ISBLANK('MH01'!AA465),ISERROR('MH01'!AA465)),"",'MH01'!AA465)</f>
        <v/>
      </c>
      <c r="Y212" s="77" t="str">
        <f>IF(OR(ISBLANK('MH01'!AB465),ISERROR('MH01'!AB465)),"",'MH01'!AB465)</f>
        <v/>
      </c>
      <c r="Z212" s="77" t="str">
        <f>IF(OR(ISBLANK('MH01'!AC465),ISERROR('MH01'!AC465)),"",'MH01'!AC465)</f>
        <v/>
      </c>
      <c r="AA212" s="77" t="str">
        <f>IF(OR(ISBLANK('MH01'!AD465),ISERROR('MH01'!AD465)),"",'MH01'!AD465)</f>
        <v/>
      </c>
      <c r="AB212" s="77" t="str">
        <f>IF(OR(ISBLANK('MH01'!AE465),ISERROR('MH01'!AE465)),"",'MH01'!AE465)</f>
        <v/>
      </c>
      <c r="AC212" s="77" t="str">
        <f>IF(OR(ISBLANK('MH01'!AF465),ISERROR('MH01'!AF465)),"",'MH01'!AF465)</f>
        <v/>
      </c>
      <c r="AD212" s="77" t="str">
        <f>IF(OR(ISBLANK('MH01'!AG465),ISERROR('MH01'!AG465)),"",'MH01'!AG465)</f>
        <v/>
      </c>
      <c r="AE212" s="77" t="str">
        <f>IF(OR(ISBLANK('MH01'!AH465),ISERROR('MH01'!AH465)),"",'MH01'!AH465)</f>
        <v/>
      </c>
    </row>
    <row r="213" spans="1:31" x14ac:dyDescent="0.2">
      <c r="A213" t="str">
        <f>IF(OR(ISBLANK('MH01'!A466),ISERROR('MH01'!A466)),"",'MH01'!A466)</f>
        <v/>
      </c>
      <c r="B213" s="86">
        <f>IF(OR(ISBLANK('MH01'!B216),ISERROR('MH01'!B216)),"",'MH01'!B216)</f>
        <v>206</v>
      </c>
      <c r="C213" s="191" t="str">
        <f>IF(OR(ISBLANK('MH01'!C466),ISERROR('MH01'!C466)),"",'MH01'!C466)</f>
        <v/>
      </c>
      <c r="D213" s="191" t="str">
        <f>IF(OR(ISBLANK('MH01'!D466),ISERROR('MH01'!D466)),"",'MH01'!D466)</f>
        <v/>
      </c>
      <c r="E213" s="77" t="str">
        <f>IF(OR(ISBLANK('MH01'!H466),ISERROR('MH01'!H466)),"",'MH01'!H466)</f>
        <v/>
      </c>
      <c r="F213" s="215" t="str">
        <f>IF(OR(ISBLANK('MH01'!I466),ISERROR('MH01'!I466)),"",'MH01'!I466)</f>
        <v/>
      </c>
      <c r="G213" s="77" t="str">
        <f>IF(OR(ISBLANK('MH01'!J466),ISERROR('MH01'!J466)),"",'MH01'!J466)</f>
        <v/>
      </c>
      <c r="H213" s="77" t="str">
        <f>IF(OR(ISBLANK('MH01'!K466),ISERROR('MH01'!K466)),"",'MH01'!K466)</f>
        <v/>
      </c>
      <c r="I213" s="77" t="str">
        <f>IF(OR(ISBLANK('MH01'!L466),ISERROR('MH01'!L466)),"",'MH01'!L466)</f>
        <v/>
      </c>
      <c r="J213" s="77" t="str">
        <f>IF(OR(ISBLANK('MH01'!M466),ISERROR('MH01'!M466)),"",'MH01'!M466)</f>
        <v/>
      </c>
      <c r="K213" s="77" t="str">
        <f>IF(OR(ISBLANK('MH01'!N466),ISERROR('MH01'!N466)),"",'MH01'!N466)</f>
        <v/>
      </c>
      <c r="L213" s="77" t="str">
        <f>IF(OR(ISBLANK('MH01'!O466),ISERROR('MH01'!O466)),"",'MH01'!O466)</f>
        <v/>
      </c>
      <c r="M213" s="77" t="str">
        <f>IF(OR(ISBLANK('MH01'!P466),ISERROR('MH01'!P466)),"",'MH01'!P466)</f>
        <v/>
      </c>
      <c r="N213" s="77" t="str">
        <f>IF(OR(ISBLANK('MH01'!Q466),ISERROR('MH01'!Q466)),"",'MH01'!Q466)</f>
        <v/>
      </c>
      <c r="O213" s="77" t="str">
        <f>IF(OR(ISBLANK('MH01'!R466),ISERROR('MH01'!R466)),"",'MH01'!R466)</f>
        <v/>
      </c>
      <c r="P213" s="77" t="str">
        <f>IF(OR(ISBLANK('MH01'!S466),ISERROR('MH01'!S466)),"",'MH01'!S466)</f>
        <v/>
      </c>
      <c r="T213" s="77" t="str">
        <f>IF(OR(ISBLANK('MH01'!W466),ISERROR('MH01'!W466)),"",'MH01'!W466)</f>
        <v/>
      </c>
      <c r="U213" s="77" t="str">
        <f>IF(OR(ISBLANK('MH01'!X466),ISERROR('MH01'!X466)),"",'MH01'!X466)</f>
        <v/>
      </c>
      <c r="V213" s="77" t="str">
        <f>IF(OR(ISBLANK('MH01'!Y466),ISERROR('MH01'!Y466)),"",'MH01'!Y466)</f>
        <v/>
      </c>
      <c r="W213" s="77" t="str">
        <f>IF(OR(ISBLANK('MH01'!Z466),ISERROR('MH01'!Z466)),"",'MH01'!Z466)</f>
        <v/>
      </c>
      <c r="X213" s="77" t="str">
        <f>IF(OR(ISBLANK('MH01'!AA466),ISERROR('MH01'!AA466)),"",'MH01'!AA466)</f>
        <v/>
      </c>
      <c r="Y213" s="77" t="str">
        <f>IF(OR(ISBLANK('MH01'!AB466),ISERROR('MH01'!AB466)),"",'MH01'!AB466)</f>
        <v/>
      </c>
      <c r="Z213" s="77" t="str">
        <f>IF(OR(ISBLANK('MH01'!AC466),ISERROR('MH01'!AC466)),"",'MH01'!AC466)</f>
        <v/>
      </c>
      <c r="AA213" s="77" t="str">
        <f>IF(OR(ISBLANK('MH01'!AD466),ISERROR('MH01'!AD466)),"",'MH01'!AD466)</f>
        <v/>
      </c>
      <c r="AB213" s="77" t="str">
        <f>IF(OR(ISBLANK('MH01'!AE466),ISERROR('MH01'!AE466)),"",'MH01'!AE466)</f>
        <v/>
      </c>
      <c r="AC213" s="77" t="str">
        <f>IF(OR(ISBLANK('MH01'!AF466),ISERROR('MH01'!AF466)),"",'MH01'!AF466)</f>
        <v/>
      </c>
      <c r="AD213" s="77" t="str">
        <f>IF(OR(ISBLANK('MH01'!AG466),ISERROR('MH01'!AG466)),"",'MH01'!AG466)</f>
        <v/>
      </c>
      <c r="AE213" s="77" t="str">
        <f>IF(OR(ISBLANK('MH01'!AH466),ISERROR('MH01'!AH466)),"",'MH01'!AH466)</f>
        <v/>
      </c>
    </row>
    <row r="214" spans="1:31" x14ac:dyDescent="0.2">
      <c r="A214" t="str">
        <f>IF(OR(ISBLANK('MH01'!A467),ISERROR('MH01'!A467)),"",'MH01'!A467)</f>
        <v/>
      </c>
      <c r="B214" s="86">
        <f>IF(OR(ISBLANK('MH01'!B217),ISERROR('MH01'!B217)),"",'MH01'!B217)</f>
        <v>207</v>
      </c>
      <c r="C214" s="191" t="str">
        <f>IF(OR(ISBLANK('MH01'!C467),ISERROR('MH01'!C467)),"",'MH01'!C467)</f>
        <v/>
      </c>
      <c r="D214" s="191" t="str">
        <f>IF(OR(ISBLANK('MH01'!D467),ISERROR('MH01'!D467)),"",'MH01'!D467)</f>
        <v/>
      </c>
      <c r="E214" s="77" t="str">
        <f>IF(OR(ISBLANK('MH01'!H467),ISERROR('MH01'!H467)),"",'MH01'!H467)</f>
        <v/>
      </c>
      <c r="F214" s="215" t="str">
        <f>IF(OR(ISBLANK('MH01'!I467),ISERROR('MH01'!I467)),"",'MH01'!I467)</f>
        <v/>
      </c>
      <c r="G214" s="77" t="str">
        <f>IF(OR(ISBLANK('MH01'!J467),ISERROR('MH01'!J467)),"",'MH01'!J467)</f>
        <v/>
      </c>
      <c r="H214" s="77" t="str">
        <f>IF(OR(ISBLANK('MH01'!K467),ISERROR('MH01'!K467)),"",'MH01'!K467)</f>
        <v/>
      </c>
      <c r="I214" s="77" t="str">
        <f>IF(OR(ISBLANK('MH01'!L467),ISERROR('MH01'!L467)),"",'MH01'!L467)</f>
        <v/>
      </c>
      <c r="J214" s="77" t="str">
        <f>IF(OR(ISBLANK('MH01'!M467),ISERROR('MH01'!M467)),"",'MH01'!M467)</f>
        <v/>
      </c>
      <c r="K214" s="77" t="str">
        <f>IF(OR(ISBLANK('MH01'!N467),ISERROR('MH01'!N467)),"",'MH01'!N467)</f>
        <v/>
      </c>
      <c r="L214" s="77" t="str">
        <f>IF(OR(ISBLANK('MH01'!O467),ISERROR('MH01'!O467)),"",'MH01'!O467)</f>
        <v/>
      </c>
      <c r="M214" s="77" t="str">
        <f>IF(OR(ISBLANK('MH01'!P467),ISERROR('MH01'!P467)),"",'MH01'!P467)</f>
        <v/>
      </c>
      <c r="N214" s="77" t="str">
        <f>IF(OR(ISBLANK('MH01'!Q467),ISERROR('MH01'!Q467)),"",'MH01'!Q467)</f>
        <v/>
      </c>
      <c r="O214" s="77" t="str">
        <f>IF(OR(ISBLANK('MH01'!R467),ISERROR('MH01'!R467)),"",'MH01'!R467)</f>
        <v/>
      </c>
      <c r="P214" s="77" t="str">
        <f>IF(OR(ISBLANK('MH01'!S467),ISERROR('MH01'!S467)),"",'MH01'!S467)</f>
        <v/>
      </c>
      <c r="T214" s="77" t="str">
        <f>IF(OR(ISBLANK('MH01'!W467),ISERROR('MH01'!W467)),"",'MH01'!W467)</f>
        <v/>
      </c>
      <c r="U214" s="77" t="str">
        <f>IF(OR(ISBLANK('MH01'!X467),ISERROR('MH01'!X467)),"",'MH01'!X467)</f>
        <v/>
      </c>
      <c r="V214" s="77" t="str">
        <f>IF(OR(ISBLANK('MH01'!Y467),ISERROR('MH01'!Y467)),"",'MH01'!Y467)</f>
        <v/>
      </c>
      <c r="W214" s="77" t="str">
        <f>IF(OR(ISBLANK('MH01'!Z467),ISERROR('MH01'!Z467)),"",'MH01'!Z467)</f>
        <v/>
      </c>
      <c r="X214" s="77" t="str">
        <f>IF(OR(ISBLANK('MH01'!AA467),ISERROR('MH01'!AA467)),"",'MH01'!AA467)</f>
        <v/>
      </c>
      <c r="Y214" s="77" t="str">
        <f>IF(OR(ISBLANK('MH01'!AB467),ISERROR('MH01'!AB467)),"",'MH01'!AB467)</f>
        <v/>
      </c>
      <c r="Z214" s="77" t="str">
        <f>IF(OR(ISBLANK('MH01'!AC467),ISERROR('MH01'!AC467)),"",'MH01'!AC467)</f>
        <v/>
      </c>
      <c r="AA214" s="77" t="str">
        <f>IF(OR(ISBLANK('MH01'!AD467),ISERROR('MH01'!AD467)),"",'MH01'!AD467)</f>
        <v/>
      </c>
      <c r="AB214" s="77" t="str">
        <f>IF(OR(ISBLANK('MH01'!AE467),ISERROR('MH01'!AE467)),"",'MH01'!AE467)</f>
        <v/>
      </c>
      <c r="AC214" s="77" t="str">
        <f>IF(OR(ISBLANK('MH01'!AF467),ISERROR('MH01'!AF467)),"",'MH01'!AF467)</f>
        <v/>
      </c>
      <c r="AD214" s="77" t="str">
        <f>IF(OR(ISBLANK('MH01'!AG467),ISERROR('MH01'!AG467)),"",'MH01'!AG467)</f>
        <v/>
      </c>
      <c r="AE214" s="77" t="str">
        <f>IF(OR(ISBLANK('MH01'!AH467),ISERROR('MH01'!AH467)),"",'MH01'!AH467)</f>
        <v/>
      </c>
    </row>
    <row r="215" spans="1:31" x14ac:dyDescent="0.2">
      <c r="A215" t="str">
        <f>IF(OR(ISBLANK('MH01'!A468),ISERROR('MH01'!A468)),"",'MH01'!A468)</f>
        <v/>
      </c>
      <c r="B215" s="86">
        <f>IF(OR(ISBLANK('MH01'!B218),ISERROR('MH01'!B218)),"",'MH01'!B218)</f>
        <v>208</v>
      </c>
      <c r="C215" s="191" t="str">
        <f>IF(OR(ISBLANK('MH01'!C468),ISERROR('MH01'!C468)),"",'MH01'!C468)</f>
        <v/>
      </c>
      <c r="D215" s="191" t="str">
        <f>IF(OR(ISBLANK('MH01'!D468),ISERROR('MH01'!D468)),"",'MH01'!D468)</f>
        <v/>
      </c>
      <c r="E215" s="77" t="str">
        <f>IF(OR(ISBLANK('MH01'!H468),ISERROR('MH01'!H468)),"",'MH01'!H468)</f>
        <v/>
      </c>
      <c r="F215" s="215" t="str">
        <f>IF(OR(ISBLANK('MH01'!I468),ISERROR('MH01'!I468)),"",'MH01'!I468)</f>
        <v/>
      </c>
      <c r="G215" s="77" t="str">
        <f>IF(OR(ISBLANK('MH01'!J468),ISERROR('MH01'!J468)),"",'MH01'!J468)</f>
        <v/>
      </c>
      <c r="H215" s="77" t="str">
        <f>IF(OR(ISBLANK('MH01'!K468),ISERROR('MH01'!K468)),"",'MH01'!K468)</f>
        <v/>
      </c>
      <c r="I215" s="77" t="str">
        <f>IF(OR(ISBLANK('MH01'!L468),ISERROR('MH01'!L468)),"",'MH01'!L468)</f>
        <v/>
      </c>
      <c r="J215" s="77" t="str">
        <f>IF(OR(ISBLANK('MH01'!M468),ISERROR('MH01'!M468)),"",'MH01'!M468)</f>
        <v/>
      </c>
      <c r="K215" s="77" t="str">
        <f>IF(OR(ISBLANK('MH01'!N468),ISERROR('MH01'!N468)),"",'MH01'!N468)</f>
        <v/>
      </c>
      <c r="L215" s="77" t="str">
        <f>IF(OR(ISBLANK('MH01'!O468),ISERROR('MH01'!O468)),"",'MH01'!O468)</f>
        <v/>
      </c>
      <c r="M215" s="77" t="str">
        <f>IF(OR(ISBLANK('MH01'!P468),ISERROR('MH01'!P468)),"",'MH01'!P468)</f>
        <v/>
      </c>
      <c r="N215" s="77" t="str">
        <f>IF(OR(ISBLANK('MH01'!Q468),ISERROR('MH01'!Q468)),"",'MH01'!Q468)</f>
        <v/>
      </c>
      <c r="O215" s="77" t="str">
        <f>IF(OR(ISBLANK('MH01'!R468),ISERROR('MH01'!R468)),"",'MH01'!R468)</f>
        <v/>
      </c>
      <c r="P215" s="77" t="str">
        <f>IF(OR(ISBLANK('MH01'!S468),ISERROR('MH01'!S468)),"",'MH01'!S468)</f>
        <v/>
      </c>
      <c r="T215" s="77" t="str">
        <f>IF(OR(ISBLANK('MH01'!W468),ISERROR('MH01'!W468)),"",'MH01'!W468)</f>
        <v/>
      </c>
      <c r="U215" s="77" t="str">
        <f>IF(OR(ISBLANK('MH01'!X468),ISERROR('MH01'!X468)),"",'MH01'!X468)</f>
        <v/>
      </c>
      <c r="V215" s="77" t="str">
        <f>IF(OR(ISBLANK('MH01'!Y468),ISERROR('MH01'!Y468)),"",'MH01'!Y468)</f>
        <v/>
      </c>
      <c r="W215" s="77" t="str">
        <f>IF(OR(ISBLANK('MH01'!Z468),ISERROR('MH01'!Z468)),"",'MH01'!Z468)</f>
        <v/>
      </c>
      <c r="X215" s="77" t="str">
        <f>IF(OR(ISBLANK('MH01'!AA468),ISERROR('MH01'!AA468)),"",'MH01'!AA468)</f>
        <v/>
      </c>
      <c r="Y215" s="77" t="str">
        <f>IF(OR(ISBLANK('MH01'!AB468),ISERROR('MH01'!AB468)),"",'MH01'!AB468)</f>
        <v/>
      </c>
      <c r="Z215" s="77" t="str">
        <f>IF(OR(ISBLANK('MH01'!AC468),ISERROR('MH01'!AC468)),"",'MH01'!AC468)</f>
        <v/>
      </c>
      <c r="AA215" s="77" t="str">
        <f>IF(OR(ISBLANK('MH01'!AD468),ISERROR('MH01'!AD468)),"",'MH01'!AD468)</f>
        <v/>
      </c>
      <c r="AB215" s="77" t="str">
        <f>IF(OR(ISBLANK('MH01'!AE468),ISERROR('MH01'!AE468)),"",'MH01'!AE468)</f>
        <v/>
      </c>
      <c r="AC215" s="77" t="str">
        <f>IF(OR(ISBLANK('MH01'!AF468),ISERROR('MH01'!AF468)),"",'MH01'!AF468)</f>
        <v/>
      </c>
      <c r="AD215" s="77" t="str">
        <f>IF(OR(ISBLANK('MH01'!AG468),ISERROR('MH01'!AG468)),"",'MH01'!AG468)</f>
        <v/>
      </c>
      <c r="AE215" s="77" t="str">
        <f>IF(OR(ISBLANK('MH01'!AH468),ISERROR('MH01'!AH468)),"",'MH01'!AH468)</f>
        <v/>
      </c>
    </row>
    <row r="216" spans="1:31" x14ac:dyDescent="0.2">
      <c r="A216" t="str">
        <f>IF(OR(ISBLANK('MH01'!A469),ISERROR('MH01'!A469)),"",'MH01'!A469)</f>
        <v/>
      </c>
      <c r="B216" s="86">
        <f>IF(OR(ISBLANK('MH01'!B219),ISERROR('MH01'!B219)),"",'MH01'!B219)</f>
        <v>209</v>
      </c>
      <c r="C216" s="191" t="str">
        <f>IF(OR(ISBLANK('MH01'!C469),ISERROR('MH01'!C469)),"",'MH01'!C469)</f>
        <v/>
      </c>
      <c r="D216" s="191" t="str">
        <f>IF(OR(ISBLANK('MH01'!D469),ISERROR('MH01'!D469)),"",'MH01'!D469)</f>
        <v/>
      </c>
      <c r="E216" s="77" t="str">
        <f>IF(OR(ISBLANK('MH01'!H469),ISERROR('MH01'!H469)),"",'MH01'!H469)</f>
        <v/>
      </c>
      <c r="F216" s="215" t="str">
        <f>IF(OR(ISBLANK('MH01'!I469),ISERROR('MH01'!I469)),"",'MH01'!I469)</f>
        <v/>
      </c>
      <c r="G216" s="77" t="str">
        <f>IF(OR(ISBLANK('MH01'!J469),ISERROR('MH01'!J469)),"",'MH01'!J469)</f>
        <v/>
      </c>
      <c r="H216" s="77" t="str">
        <f>IF(OR(ISBLANK('MH01'!K469),ISERROR('MH01'!K469)),"",'MH01'!K469)</f>
        <v/>
      </c>
      <c r="I216" s="77" t="str">
        <f>IF(OR(ISBLANK('MH01'!L469),ISERROR('MH01'!L469)),"",'MH01'!L469)</f>
        <v/>
      </c>
      <c r="J216" s="77" t="str">
        <f>IF(OR(ISBLANK('MH01'!M469),ISERROR('MH01'!M469)),"",'MH01'!M469)</f>
        <v/>
      </c>
      <c r="K216" s="77" t="str">
        <f>IF(OR(ISBLANK('MH01'!N469),ISERROR('MH01'!N469)),"",'MH01'!N469)</f>
        <v/>
      </c>
      <c r="L216" s="77" t="str">
        <f>IF(OR(ISBLANK('MH01'!O469),ISERROR('MH01'!O469)),"",'MH01'!O469)</f>
        <v/>
      </c>
      <c r="M216" s="77" t="str">
        <f>IF(OR(ISBLANK('MH01'!P469),ISERROR('MH01'!P469)),"",'MH01'!P469)</f>
        <v/>
      </c>
      <c r="N216" s="77" t="str">
        <f>IF(OR(ISBLANK('MH01'!Q469),ISERROR('MH01'!Q469)),"",'MH01'!Q469)</f>
        <v/>
      </c>
      <c r="O216" s="77" t="str">
        <f>IF(OR(ISBLANK('MH01'!R469),ISERROR('MH01'!R469)),"",'MH01'!R469)</f>
        <v/>
      </c>
      <c r="P216" s="77" t="str">
        <f>IF(OR(ISBLANK('MH01'!S469),ISERROR('MH01'!S469)),"",'MH01'!S469)</f>
        <v/>
      </c>
      <c r="T216" s="77" t="str">
        <f>IF(OR(ISBLANK('MH01'!W469),ISERROR('MH01'!W469)),"",'MH01'!W469)</f>
        <v/>
      </c>
      <c r="U216" s="77" t="str">
        <f>IF(OR(ISBLANK('MH01'!X469),ISERROR('MH01'!X469)),"",'MH01'!X469)</f>
        <v/>
      </c>
      <c r="V216" s="77" t="str">
        <f>IF(OR(ISBLANK('MH01'!Y469),ISERROR('MH01'!Y469)),"",'MH01'!Y469)</f>
        <v/>
      </c>
      <c r="W216" s="77" t="str">
        <f>IF(OR(ISBLANK('MH01'!Z469),ISERROR('MH01'!Z469)),"",'MH01'!Z469)</f>
        <v/>
      </c>
      <c r="X216" s="77" t="str">
        <f>IF(OR(ISBLANK('MH01'!AA469),ISERROR('MH01'!AA469)),"",'MH01'!AA469)</f>
        <v/>
      </c>
      <c r="Y216" s="77" t="str">
        <f>IF(OR(ISBLANK('MH01'!AB469),ISERROR('MH01'!AB469)),"",'MH01'!AB469)</f>
        <v/>
      </c>
      <c r="Z216" s="77" t="str">
        <f>IF(OR(ISBLANK('MH01'!AC469),ISERROR('MH01'!AC469)),"",'MH01'!AC469)</f>
        <v/>
      </c>
      <c r="AA216" s="77" t="str">
        <f>IF(OR(ISBLANK('MH01'!AD469),ISERROR('MH01'!AD469)),"",'MH01'!AD469)</f>
        <v/>
      </c>
      <c r="AB216" s="77" t="str">
        <f>IF(OR(ISBLANK('MH01'!AE469),ISERROR('MH01'!AE469)),"",'MH01'!AE469)</f>
        <v/>
      </c>
      <c r="AC216" s="77" t="str">
        <f>IF(OR(ISBLANK('MH01'!AF469),ISERROR('MH01'!AF469)),"",'MH01'!AF469)</f>
        <v/>
      </c>
      <c r="AD216" s="77" t="str">
        <f>IF(OR(ISBLANK('MH01'!AG469),ISERROR('MH01'!AG469)),"",'MH01'!AG469)</f>
        <v/>
      </c>
      <c r="AE216" s="77" t="str">
        <f>IF(OR(ISBLANK('MH01'!AH469),ISERROR('MH01'!AH469)),"",'MH01'!AH469)</f>
        <v/>
      </c>
    </row>
    <row r="217" spans="1:31" x14ac:dyDescent="0.2">
      <c r="A217" t="str">
        <f>IF(OR(ISBLANK('MH01'!A470),ISERROR('MH01'!A470)),"",'MH01'!A470)</f>
        <v/>
      </c>
      <c r="B217" s="86">
        <f>IF(OR(ISBLANK('MH01'!B220),ISERROR('MH01'!B220)),"",'MH01'!B220)</f>
        <v>210</v>
      </c>
      <c r="C217" s="191" t="str">
        <f>IF(OR(ISBLANK('MH01'!C470),ISERROR('MH01'!C470)),"",'MH01'!C470)</f>
        <v/>
      </c>
      <c r="D217" s="191" t="str">
        <f>IF(OR(ISBLANK('MH01'!D470),ISERROR('MH01'!D470)),"",'MH01'!D470)</f>
        <v/>
      </c>
      <c r="E217" s="77" t="str">
        <f>IF(OR(ISBLANK('MH01'!H470),ISERROR('MH01'!H470)),"",'MH01'!H470)</f>
        <v/>
      </c>
      <c r="F217" s="215" t="str">
        <f>IF(OR(ISBLANK('MH01'!I470),ISERROR('MH01'!I470)),"",'MH01'!I470)</f>
        <v/>
      </c>
      <c r="G217" s="77" t="str">
        <f>IF(OR(ISBLANK('MH01'!J470),ISERROR('MH01'!J470)),"",'MH01'!J470)</f>
        <v/>
      </c>
      <c r="H217" s="77" t="str">
        <f>IF(OR(ISBLANK('MH01'!K470),ISERROR('MH01'!K470)),"",'MH01'!K470)</f>
        <v/>
      </c>
      <c r="I217" s="77" t="str">
        <f>IF(OR(ISBLANK('MH01'!L470),ISERROR('MH01'!L470)),"",'MH01'!L470)</f>
        <v/>
      </c>
      <c r="J217" s="77" t="str">
        <f>IF(OR(ISBLANK('MH01'!M470),ISERROR('MH01'!M470)),"",'MH01'!M470)</f>
        <v/>
      </c>
      <c r="K217" s="77" t="str">
        <f>IF(OR(ISBLANK('MH01'!N470),ISERROR('MH01'!N470)),"",'MH01'!N470)</f>
        <v/>
      </c>
      <c r="L217" s="77" t="str">
        <f>IF(OR(ISBLANK('MH01'!O470),ISERROR('MH01'!O470)),"",'MH01'!O470)</f>
        <v/>
      </c>
      <c r="M217" s="77" t="str">
        <f>IF(OR(ISBLANK('MH01'!P470),ISERROR('MH01'!P470)),"",'MH01'!P470)</f>
        <v/>
      </c>
      <c r="N217" s="77" t="str">
        <f>IF(OR(ISBLANK('MH01'!Q470),ISERROR('MH01'!Q470)),"",'MH01'!Q470)</f>
        <v/>
      </c>
      <c r="O217" s="77" t="str">
        <f>IF(OR(ISBLANK('MH01'!R470),ISERROR('MH01'!R470)),"",'MH01'!R470)</f>
        <v/>
      </c>
      <c r="P217" s="77" t="str">
        <f>IF(OR(ISBLANK('MH01'!S470),ISERROR('MH01'!S470)),"",'MH01'!S470)</f>
        <v/>
      </c>
      <c r="T217" s="77" t="str">
        <f>IF(OR(ISBLANK('MH01'!W470),ISERROR('MH01'!W470)),"",'MH01'!W470)</f>
        <v/>
      </c>
      <c r="U217" s="77" t="str">
        <f>IF(OR(ISBLANK('MH01'!X470),ISERROR('MH01'!X470)),"",'MH01'!X470)</f>
        <v/>
      </c>
      <c r="V217" s="77" t="str">
        <f>IF(OR(ISBLANK('MH01'!Y470),ISERROR('MH01'!Y470)),"",'MH01'!Y470)</f>
        <v/>
      </c>
      <c r="W217" s="77" t="str">
        <f>IF(OR(ISBLANK('MH01'!Z470),ISERROR('MH01'!Z470)),"",'MH01'!Z470)</f>
        <v/>
      </c>
      <c r="X217" s="77" t="str">
        <f>IF(OR(ISBLANK('MH01'!AA470),ISERROR('MH01'!AA470)),"",'MH01'!AA470)</f>
        <v/>
      </c>
      <c r="Y217" s="77" t="str">
        <f>IF(OR(ISBLANK('MH01'!AB470),ISERROR('MH01'!AB470)),"",'MH01'!AB470)</f>
        <v/>
      </c>
      <c r="Z217" s="77" t="str">
        <f>IF(OR(ISBLANK('MH01'!AC470),ISERROR('MH01'!AC470)),"",'MH01'!AC470)</f>
        <v/>
      </c>
      <c r="AA217" s="77" t="str">
        <f>IF(OR(ISBLANK('MH01'!AD470),ISERROR('MH01'!AD470)),"",'MH01'!AD470)</f>
        <v/>
      </c>
      <c r="AB217" s="77" t="str">
        <f>IF(OR(ISBLANK('MH01'!AE470),ISERROR('MH01'!AE470)),"",'MH01'!AE470)</f>
        <v/>
      </c>
      <c r="AC217" s="77" t="str">
        <f>IF(OR(ISBLANK('MH01'!AF470),ISERROR('MH01'!AF470)),"",'MH01'!AF470)</f>
        <v/>
      </c>
      <c r="AD217" s="77" t="str">
        <f>IF(OR(ISBLANK('MH01'!AG470),ISERROR('MH01'!AG470)),"",'MH01'!AG470)</f>
        <v/>
      </c>
      <c r="AE217" s="77" t="str">
        <f>IF(OR(ISBLANK('MH01'!AH470),ISERROR('MH01'!AH470)),"",'MH01'!AH470)</f>
        <v/>
      </c>
    </row>
    <row r="218" spans="1:31" x14ac:dyDescent="0.2">
      <c r="A218" t="str">
        <f>IF(OR(ISBLANK('MH01'!A471),ISERROR('MH01'!A471)),"",'MH01'!A471)</f>
        <v/>
      </c>
      <c r="B218" s="86">
        <f>IF(OR(ISBLANK('MH01'!B221),ISERROR('MH01'!B221)),"",'MH01'!B221)</f>
        <v>211</v>
      </c>
      <c r="C218" s="191" t="str">
        <f>IF(OR(ISBLANK('MH01'!C471),ISERROR('MH01'!C471)),"",'MH01'!C471)</f>
        <v/>
      </c>
      <c r="D218" s="191" t="str">
        <f>IF(OR(ISBLANK('MH01'!D471),ISERROR('MH01'!D471)),"",'MH01'!D471)</f>
        <v/>
      </c>
      <c r="E218" s="77" t="str">
        <f>IF(OR(ISBLANK('MH01'!H471),ISERROR('MH01'!H471)),"",'MH01'!H471)</f>
        <v/>
      </c>
      <c r="F218" s="215" t="str">
        <f>IF(OR(ISBLANK('MH01'!I471),ISERROR('MH01'!I471)),"",'MH01'!I471)</f>
        <v/>
      </c>
      <c r="G218" s="77" t="str">
        <f>IF(OR(ISBLANK('MH01'!J471),ISERROR('MH01'!J471)),"",'MH01'!J471)</f>
        <v/>
      </c>
      <c r="H218" s="77" t="str">
        <f>IF(OR(ISBLANK('MH01'!K471),ISERROR('MH01'!K471)),"",'MH01'!K471)</f>
        <v/>
      </c>
      <c r="I218" s="77" t="str">
        <f>IF(OR(ISBLANK('MH01'!L471),ISERROR('MH01'!L471)),"",'MH01'!L471)</f>
        <v/>
      </c>
      <c r="J218" s="77" t="str">
        <f>IF(OR(ISBLANK('MH01'!M471),ISERROR('MH01'!M471)),"",'MH01'!M471)</f>
        <v/>
      </c>
      <c r="K218" s="77" t="str">
        <f>IF(OR(ISBLANK('MH01'!N471),ISERROR('MH01'!N471)),"",'MH01'!N471)</f>
        <v/>
      </c>
      <c r="L218" s="77" t="str">
        <f>IF(OR(ISBLANK('MH01'!O471),ISERROR('MH01'!O471)),"",'MH01'!O471)</f>
        <v/>
      </c>
      <c r="M218" s="77" t="str">
        <f>IF(OR(ISBLANK('MH01'!P471),ISERROR('MH01'!P471)),"",'MH01'!P471)</f>
        <v/>
      </c>
      <c r="N218" s="77" t="str">
        <f>IF(OR(ISBLANK('MH01'!Q471),ISERROR('MH01'!Q471)),"",'MH01'!Q471)</f>
        <v/>
      </c>
      <c r="O218" s="77" t="str">
        <f>IF(OR(ISBLANK('MH01'!R471),ISERROR('MH01'!R471)),"",'MH01'!R471)</f>
        <v/>
      </c>
      <c r="P218" s="77" t="str">
        <f>IF(OR(ISBLANK('MH01'!S471),ISERROR('MH01'!S471)),"",'MH01'!S471)</f>
        <v/>
      </c>
      <c r="T218" s="77" t="str">
        <f>IF(OR(ISBLANK('MH01'!W471),ISERROR('MH01'!W471)),"",'MH01'!W471)</f>
        <v/>
      </c>
      <c r="U218" s="77" t="str">
        <f>IF(OR(ISBLANK('MH01'!X471),ISERROR('MH01'!X471)),"",'MH01'!X471)</f>
        <v/>
      </c>
      <c r="V218" s="77" t="str">
        <f>IF(OR(ISBLANK('MH01'!Y471),ISERROR('MH01'!Y471)),"",'MH01'!Y471)</f>
        <v/>
      </c>
      <c r="W218" s="77" t="str">
        <f>IF(OR(ISBLANK('MH01'!Z471),ISERROR('MH01'!Z471)),"",'MH01'!Z471)</f>
        <v/>
      </c>
      <c r="X218" s="77" t="str">
        <f>IF(OR(ISBLANK('MH01'!AA471),ISERROR('MH01'!AA471)),"",'MH01'!AA471)</f>
        <v/>
      </c>
      <c r="Y218" s="77" t="str">
        <f>IF(OR(ISBLANK('MH01'!AB471),ISERROR('MH01'!AB471)),"",'MH01'!AB471)</f>
        <v/>
      </c>
      <c r="Z218" s="77" t="str">
        <f>IF(OR(ISBLANK('MH01'!AC471),ISERROR('MH01'!AC471)),"",'MH01'!AC471)</f>
        <v/>
      </c>
      <c r="AA218" s="77" t="str">
        <f>IF(OR(ISBLANK('MH01'!AD471),ISERROR('MH01'!AD471)),"",'MH01'!AD471)</f>
        <v/>
      </c>
      <c r="AB218" s="77" t="str">
        <f>IF(OR(ISBLANK('MH01'!AE471),ISERROR('MH01'!AE471)),"",'MH01'!AE471)</f>
        <v/>
      </c>
      <c r="AC218" s="77" t="str">
        <f>IF(OR(ISBLANK('MH01'!AF471),ISERROR('MH01'!AF471)),"",'MH01'!AF471)</f>
        <v/>
      </c>
      <c r="AD218" s="77" t="str">
        <f>IF(OR(ISBLANK('MH01'!AG471),ISERROR('MH01'!AG471)),"",'MH01'!AG471)</f>
        <v/>
      </c>
      <c r="AE218" s="77" t="str">
        <f>IF(OR(ISBLANK('MH01'!AH471),ISERROR('MH01'!AH471)),"",'MH01'!AH471)</f>
        <v/>
      </c>
    </row>
    <row r="219" spans="1:31" x14ac:dyDescent="0.2">
      <c r="A219" t="str">
        <f>IF(OR(ISBLANK('MH01'!A472),ISERROR('MH01'!A472)),"",'MH01'!A472)</f>
        <v/>
      </c>
      <c r="B219" s="86">
        <f>IF(OR(ISBLANK('MH01'!B222),ISERROR('MH01'!B222)),"",'MH01'!B222)</f>
        <v>212</v>
      </c>
      <c r="C219" s="191" t="str">
        <f>IF(OR(ISBLANK('MH01'!C472),ISERROR('MH01'!C472)),"",'MH01'!C472)</f>
        <v/>
      </c>
      <c r="D219" s="191" t="str">
        <f>IF(OR(ISBLANK('MH01'!D472),ISERROR('MH01'!D472)),"",'MH01'!D472)</f>
        <v/>
      </c>
      <c r="E219" s="77" t="str">
        <f>IF(OR(ISBLANK('MH01'!H472),ISERROR('MH01'!H472)),"",'MH01'!H472)</f>
        <v/>
      </c>
      <c r="F219" s="215" t="str">
        <f>IF(OR(ISBLANK('MH01'!I472),ISERROR('MH01'!I472)),"",'MH01'!I472)</f>
        <v/>
      </c>
      <c r="G219" s="77" t="str">
        <f>IF(OR(ISBLANK('MH01'!J472),ISERROR('MH01'!J472)),"",'MH01'!J472)</f>
        <v/>
      </c>
      <c r="H219" s="77" t="str">
        <f>IF(OR(ISBLANK('MH01'!K472),ISERROR('MH01'!K472)),"",'MH01'!K472)</f>
        <v/>
      </c>
      <c r="I219" s="77" t="str">
        <f>IF(OR(ISBLANK('MH01'!L472),ISERROR('MH01'!L472)),"",'MH01'!L472)</f>
        <v/>
      </c>
      <c r="J219" s="77" t="str">
        <f>IF(OR(ISBLANK('MH01'!M472),ISERROR('MH01'!M472)),"",'MH01'!M472)</f>
        <v/>
      </c>
      <c r="K219" s="77" t="str">
        <f>IF(OR(ISBLANK('MH01'!N472),ISERROR('MH01'!N472)),"",'MH01'!N472)</f>
        <v/>
      </c>
      <c r="L219" s="77" t="str">
        <f>IF(OR(ISBLANK('MH01'!O472),ISERROR('MH01'!O472)),"",'MH01'!O472)</f>
        <v/>
      </c>
      <c r="M219" s="77" t="str">
        <f>IF(OR(ISBLANK('MH01'!P472),ISERROR('MH01'!P472)),"",'MH01'!P472)</f>
        <v/>
      </c>
      <c r="N219" s="77" t="str">
        <f>IF(OR(ISBLANK('MH01'!Q472),ISERROR('MH01'!Q472)),"",'MH01'!Q472)</f>
        <v/>
      </c>
      <c r="O219" s="77" t="str">
        <f>IF(OR(ISBLANK('MH01'!R472),ISERROR('MH01'!R472)),"",'MH01'!R472)</f>
        <v/>
      </c>
      <c r="P219" s="77" t="str">
        <f>IF(OR(ISBLANK('MH01'!S472),ISERROR('MH01'!S472)),"",'MH01'!S472)</f>
        <v/>
      </c>
      <c r="T219" s="77" t="str">
        <f>IF(OR(ISBLANK('MH01'!W472),ISERROR('MH01'!W472)),"",'MH01'!W472)</f>
        <v/>
      </c>
      <c r="U219" s="77" t="str">
        <f>IF(OR(ISBLANK('MH01'!X472),ISERROR('MH01'!X472)),"",'MH01'!X472)</f>
        <v/>
      </c>
      <c r="V219" s="77" t="str">
        <f>IF(OR(ISBLANK('MH01'!Y472),ISERROR('MH01'!Y472)),"",'MH01'!Y472)</f>
        <v/>
      </c>
      <c r="W219" s="77" t="str">
        <f>IF(OR(ISBLANK('MH01'!Z472),ISERROR('MH01'!Z472)),"",'MH01'!Z472)</f>
        <v/>
      </c>
      <c r="X219" s="77" t="str">
        <f>IF(OR(ISBLANK('MH01'!AA472),ISERROR('MH01'!AA472)),"",'MH01'!AA472)</f>
        <v/>
      </c>
      <c r="Y219" s="77" t="str">
        <f>IF(OR(ISBLANK('MH01'!AB472),ISERROR('MH01'!AB472)),"",'MH01'!AB472)</f>
        <v/>
      </c>
      <c r="Z219" s="77" t="str">
        <f>IF(OR(ISBLANK('MH01'!AC472),ISERROR('MH01'!AC472)),"",'MH01'!AC472)</f>
        <v/>
      </c>
      <c r="AA219" s="77" t="str">
        <f>IF(OR(ISBLANK('MH01'!AD472),ISERROR('MH01'!AD472)),"",'MH01'!AD472)</f>
        <v/>
      </c>
      <c r="AB219" s="77" t="str">
        <f>IF(OR(ISBLANK('MH01'!AE472),ISERROR('MH01'!AE472)),"",'MH01'!AE472)</f>
        <v/>
      </c>
      <c r="AC219" s="77" t="str">
        <f>IF(OR(ISBLANK('MH01'!AF472),ISERROR('MH01'!AF472)),"",'MH01'!AF472)</f>
        <v/>
      </c>
      <c r="AD219" s="77" t="str">
        <f>IF(OR(ISBLANK('MH01'!AG472),ISERROR('MH01'!AG472)),"",'MH01'!AG472)</f>
        <v/>
      </c>
      <c r="AE219" s="77" t="str">
        <f>IF(OR(ISBLANK('MH01'!AH472),ISERROR('MH01'!AH472)),"",'MH01'!AH472)</f>
        <v/>
      </c>
    </row>
    <row r="220" spans="1:31" x14ac:dyDescent="0.2">
      <c r="A220" t="str">
        <f>IF(OR(ISBLANK('MH01'!A473),ISERROR('MH01'!A473)),"",'MH01'!A473)</f>
        <v/>
      </c>
      <c r="B220" s="86">
        <f>IF(OR(ISBLANK('MH01'!B223),ISERROR('MH01'!B223)),"",'MH01'!B223)</f>
        <v>213</v>
      </c>
      <c r="C220" s="191" t="str">
        <f>IF(OR(ISBLANK('MH01'!C473),ISERROR('MH01'!C473)),"",'MH01'!C473)</f>
        <v/>
      </c>
      <c r="D220" s="191" t="str">
        <f>IF(OR(ISBLANK('MH01'!D473),ISERROR('MH01'!D473)),"",'MH01'!D473)</f>
        <v/>
      </c>
      <c r="E220" s="77" t="str">
        <f>IF(OR(ISBLANK('MH01'!H473),ISERROR('MH01'!H473)),"",'MH01'!H473)</f>
        <v/>
      </c>
      <c r="F220" s="215" t="str">
        <f>IF(OR(ISBLANK('MH01'!I473),ISERROR('MH01'!I473)),"",'MH01'!I473)</f>
        <v/>
      </c>
      <c r="G220" s="77" t="str">
        <f>IF(OR(ISBLANK('MH01'!J473),ISERROR('MH01'!J473)),"",'MH01'!J473)</f>
        <v/>
      </c>
      <c r="H220" s="77" t="str">
        <f>IF(OR(ISBLANK('MH01'!K473),ISERROR('MH01'!K473)),"",'MH01'!K473)</f>
        <v/>
      </c>
      <c r="I220" s="77" t="str">
        <f>IF(OR(ISBLANK('MH01'!L473),ISERROR('MH01'!L473)),"",'MH01'!L473)</f>
        <v/>
      </c>
      <c r="J220" s="77" t="str">
        <f>IF(OR(ISBLANK('MH01'!M473),ISERROR('MH01'!M473)),"",'MH01'!M473)</f>
        <v/>
      </c>
      <c r="K220" s="77" t="str">
        <f>IF(OR(ISBLANK('MH01'!N473),ISERROR('MH01'!N473)),"",'MH01'!N473)</f>
        <v/>
      </c>
      <c r="L220" s="77" t="str">
        <f>IF(OR(ISBLANK('MH01'!O473),ISERROR('MH01'!O473)),"",'MH01'!O473)</f>
        <v/>
      </c>
      <c r="M220" s="77" t="str">
        <f>IF(OR(ISBLANK('MH01'!P473),ISERROR('MH01'!P473)),"",'MH01'!P473)</f>
        <v/>
      </c>
      <c r="N220" s="77" t="str">
        <f>IF(OR(ISBLANK('MH01'!Q473),ISERROR('MH01'!Q473)),"",'MH01'!Q473)</f>
        <v/>
      </c>
      <c r="O220" s="77" t="str">
        <f>IF(OR(ISBLANK('MH01'!R473),ISERROR('MH01'!R473)),"",'MH01'!R473)</f>
        <v/>
      </c>
      <c r="P220" s="77" t="str">
        <f>IF(OR(ISBLANK('MH01'!S473),ISERROR('MH01'!S473)),"",'MH01'!S473)</f>
        <v/>
      </c>
      <c r="T220" s="77" t="str">
        <f>IF(OR(ISBLANK('MH01'!W473),ISERROR('MH01'!W473)),"",'MH01'!W473)</f>
        <v/>
      </c>
      <c r="U220" s="77" t="str">
        <f>IF(OR(ISBLANK('MH01'!X473),ISERROR('MH01'!X473)),"",'MH01'!X473)</f>
        <v/>
      </c>
      <c r="V220" s="77" t="str">
        <f>IF(OR(ISBLANK('MH01'!Y473),ISERROR('MH01'!Y473)),"",'MH01'!Y473)</f>
        <v/>
      </c>
      <c r="W220" s="77" t="str">
        <f>IF(OR(ISBLANK('MH01'!Z473),ISERROR('MH01'!Z473)),"",'MH01'!Z473)</f>
        <v/>
      </c>
      <c r="X220" s="77" t="str">
        <f>IF(OR(ISBLANK('MH01'!AA473),ISERROR('MH01'!AA473)),"",'MH01'!AA473)</f>
        <v/>
      </c>
      <c r="Y220" s="77" t="str">
        <f>IF(OR(ISBLANK('MH01'!AB473),ISERROR('MH01'!AB473)),"",'MH01'!AB473)</f>
        <v/>
      </c>
      <c r="Z220" s="77" t="str">
        <f>IF(OR(ISBLANK('MH01'!AC473),ISERROR('MH01'!AC473)),"",'MH01'!AC473)</f>
        <v/>
      </c>
      <c r="AA220" s="77" t="str">
        <f>IF(OR(ISBLANK('MH01'!AD473),ISERROR('MH01'!AD473)),"",'MH01'!AD473)</f>
        <v/>
      </c>
      <c r="AB220" s="77" t="str">
        <f>IF(OR(ISBLANK('MH01'!AE473),ISERROR('MH01'!AE473)),"",'MH01'!AE473)</f>
        <v/>
      </c>
      <c r="AC220" s="77" t="str">
        <f>IF(OR(ISBLANK('MH01'!AF473),ISERROR('MH01'!AF473)),"",'MH01'!AF473)</f>
        <v/>
      </c>
      <c r="AD220" s="77" t="str">
        <f>IF(OR(ISBLANK('MH01'!AG473),ISERROR('MH01'!AG473)),"",'MH01'!AG473)</f>
        <v/>
      </c>
      <c r="AE220" s="77" t="str">
        <f>IF(OR(ISBLANK('MH01'!AH473),ISERROR('MH01'!AH473)),"",'MH01'!AH473)</f>
        <v/>
      </c>
    </row>
    <row r="221" spans="1:31" x14ac:dyDescent="0.2">
      <c r="A221" t="str">
        <f>IF(OR(ISBLANK('MH01'!A474),ISERROR('MH01'!A474)),"",'MH01'!A474)</f>
        <v/>
      </c>
      <c r="B221" s="86">
        <f>IF(OR(ISBLANK('MH01'!B224),ISERROR('MH01'!B224)),"",'MH01'!B224)</f>
        <v>214</v>
      </c>
      <c r="C221" s="191" t="str">
        <f>IF(OR(ISBLANK('MH01'!C474),ISERROR('MH01'!C474)),"",'MH01'!C474)</f>
        <v/>
      </c>
      <c r="D221" s="191" t="str">
        <f>IF(OR(ISBLANK('MH01'!D474),ISERROR('MH01'!D474)),"",'MH01'!D474)</f>
        <v/>
      </c>
      <c r="E221" s="77" t="str">
        <f>IF(OR(ISBLANK('MH01'!H474),ISERROR('MH01'!H474)),"",'MH01'!H474)</f>
        <v/>
      </c>
      <c r="F221" s="215" t="str">
        <f>IF(OR(ISBLANK('MH01'!I474),ISERROR('MH01'!I474)),"",'MH01'!I474)</f>
        <v/>
      </c>
      <c r="G221" s="77" t="str">
        <f>IF(OR(ISBLANK('MH01'!J474),ISERROR('MH01'!J474)),"",'MH01'!J474)</f>
        <v/>
      </c>
      <c r="H221" s="77" t="str">
        <f>IF(OR(ISBLANK('MH01'!K474),ISERROR('MH01'!K474)),"",'MH01'!K474)</f>
        <v/>
      </c>
      <c r="I221" s="77" t="str">
        <f>IF(OR(ISBLANK('MH01'!L474),ISERROR('MH01'!L474)),"",'MH01'!L474)</f>
        <v/>
      </c>
      <c r="J221" s="77" t="str">
        <f>IF(OR(ISBLANK('MH01'!M474),ISERROR('MH01'!M474)),"",'MH01'!M474)</f>
        <v/>
      </c>
      <c r="K221" s="77" t="str">
        <f>IF(OR(ISBLANK('MH01'!N474),ISERROR('MH01'!N474)),"",'MH01'!N474)</f>
        <v/>
      </c>
      <c r="L221" s="77" t="str">
        <f>IF(OR(ISBLANK('MH01'!O474),ISERROR('MH01'!O474)),"",'MH01'!O474)</f>
        <v/>
      </c>
      <c r="M221" s="77" t="str">
        <f>IF(OR(ISBLANK('MH01'!P474),ISERROR('MH01'!P474)),"",'MH01'!P474)</f>
        <v/>
      </c>
      <c r="N221" s="77" t="str">
        <f>IF(OR(ISBLANK('MH01'!Q474),ISERROR('MH01'!Q474)),"",'MH01'!Q474)</f>
        <v/>
      </c>
      <c r="O221" s="77" t="str">
        <f>IF(OR(ISBLANK('MH01'!R474),ISERROR('MH01'!R474)),"",'MH01'!R474)</f>
        <v/>
      </c>
      <c r="P221" s="77" t="str">
        <f>IF(OR(ISBLANK('MH01'!S474),ISERROR('MH01'!S474)),"",'MH01'!S474)</f>
        <v/>
      </c>
      <c r="T221" s="77" t="str">
        <f>IF(OR(ISBLANK('MH01'!W474),ISERROR('MH01'!W474)),"",'MH01'!W474)</f>
        <v/>
      </c>
      <c r="U221" s="77" t="str">
        <f>IF(OR(ISBLANK('MH01'!X474),ISERROR('MH01'!X474)),"",'MH01'!X474)</f>
        <v/>
      </c>
      <c r="V221" s="77" t="str">
        <f>IF(OR(ISBLANK('MH01'!Y474),ISERROR('MH01'!Y474)),"",'MH01'!Y474)</f>
        <v/>
      </c>
      <c r="W221" s="77" t="str">
        <f>IF(OR(ISBLANK('MH01'!Z474),ISERROR('MH01'!Z474)),"",'MH01'!Z474)</f>
        <v/>
      </c>
      <c r="X221" s="77" t="str">
        <f>IF(OR(ISBLANK('MH01'!AA474),ISERROR('MH01'!AA474)),"",'MH01'!AA474)</f>
        <v/>
      </c>
      <c r="Y221" s="77" t="str">
        <f>IF(OR(ISBLANK('MH01'!AB474),ISERROR('MH01'!AB474)),"",'MH01'!AB474)</f>
        <v/>
      </c>
      <c r="Z221" s="77" t="str">
        <f>IF(OR(ISBLANK('MH01'!AC474),ISERROR('MH01'!AC474)),"",'MH01'!AC474)</f>
        <v/>
      </c>
      <c r="AA221" s="77" t="str">
        <f>IF(OR(ISBLANK('MH01'!AD474),ISERROR('MH01'!AD474)),"",'MH01'!AD474)</f>
        <v/>
      </c>
      <c r="AB221" s="77" t="str">
        <f>IF(OR(ISBLANK('MH01'!AE474),ISERROR('MH01'!AE474)),"",'MH01'!AE474)</f>
        <v/>
      </c>
      <c r="AC221" s="77" t="str">
        <f>IF(OR(ISBLANK('MH01'!AF474),ISERROR('MH01'!AF474)),"",'MH01'!AF474)</f>
        <v/>
      </c>
      <c r="AD221" s="77" t="str">
        <f>IF(OR(ISBLANK('MH01'!AG474),ISERROR('MH01'!AG474)),"",'MH01'!AG474)</f>
        <v/>
      </c>
      <c r="AE221" s="77" t="str">
        <f>IF(OR(ISBLANK('MH01'!AH474),ISERROR('MH01'!AH474)),"",'MH01'!AH474)</f>
        <v/>
      </c>
    </row>
    <row r="222" spans="1:31" x14ac:dyDescent="0.2">
      <c r="A222" t="str">
        <f>IF(OR(ISBLANK('MH01'!A475),ISERROR('MH01'!A475)),"",'MH01'!A475)</f>
        <v/>
      </c>
      <c r="B222" s="86">
        <f>IF(OR(ISBLANK('MH01'!B225),ISERROR('MH01'!B225)),"",'MH01'!B225)</f>
        <v>215</v>
      </c>
      <c r="C222" s="191" t="str">
        <f>IF(OR(ISBLANK('MH01'!C475),ISERROR('MH01'!C475)),"",'MH01'!C475)</f>
        <v/>
      </c>
      <c r="D222" s="191" t="str">
        <f>IF(OR(ISBLANK('MH01'!D475),ISERROR('MH01'!D475)),"",'MH01'!D475)</f>
        <v/>
      </c>
      <c r="E222" s="77" t="str">
        <f>IF(OR(ISBLANK('MH01'!H475),ISERROR('MH01'!H475)),"",'MH01'!H475)</f>
        <v/>
      </c>
      <c r="F222" s="215" t="str">
        <f>IF(OR(ISBLANK('MH01'!I475),ISERROR('MH01'!I475)),"",'MH01'!I475)</f>
        <v/>
      </c>
      <c r="G222" s="77" t="str">
        <f>IF(OR(ISBLANK('MH01'!J475),ISERROR('MH01'!J475)),"",'MH01'!J475)</f>
        <v/>
      </c>
      <c r="H222" s="77" t="str">
        <f>IF(OR(ISBLANK('MH01'!K475),ISERROR('MH01'!K475)),"",'MH01'!K475)</f>
        <v/>
      </c>
      <c r="I222" s="77" t="str">
        <f>IF(OR(ISBLANK('MH01'!L475),ISERROR('MH01'!L475)),"",'MH01'!L475)</f>
        <v/>
      </c>
      <c r="J222" s="77" t="str">
        <f>IF(OR(ISBLANK('MH01'!M475),ISERROR('MH01'!M475)),"",'MH01'!M475)</f>
        <v/>
      </c>
      <c r="K222" s="77" t="str">
        <f>IF(OR(ISBLANK('MH01'!N475),ISERROR('MH01'!N475)),"",'MH01'!N475)</f>
        <v/>
      </c>
      <c r="L222" s="77" t="str">
        <f>IF(OR(ISBLANK('MH01'!O475),ISERROR('MH01'!O475)),"",'MH01'!O475)</f>
        <v/>
      </c>
      <c r="M222" s="77" t="str">
        <f>IF(OR(ISBLANK('MH01'!P475),ISERROR('MH01'!P475)),"",'MH01'!P475)</f>
        <v/>
      </c>
      <c r="N222" s="77" t="str">
        <f>IF(OR(ISBLANK('MH01'!Q475),ISERROR('MH01'!Q475)),"",'MH01'!Q475)</f>
        <v/>
      </c>
      <c r="O222" s="77" t="str">
        <f>IF(OR(ISBLANK('MH01'!R475),ISERROR('MH01'!R475)),"",'MH01'!R475)</f>
        <v/>
      </c>
      <c r="P222" s="77" t="str">
        <f>IF(OR(ISBLANK('MH01'!S475),ISERROR('MH01'!S475)),"",'MH01'!S475)</f>
        <v/>
      </c>
      <c r="T222" s="77" t="str">
        <f>IF(OR(ISBLANK('MH01'!W475),ISERROR('MH01'!W475)),"",'MH01'!W475)</f>
        <v/>
      </c>
      <c r="U222" s="77" t="str">
        <f>IF(OR(ISBLANK('MH01'!X475),ISERROR('MH01'!X475)),"",'MH01'!X475)</f>
        <v/>
      </c>
      <c r="V222" s="77" t="str">
        <f>IF(OR(ISBLANK('MH01'!Y475),ISERROR('MH01'!Y475)),"",'MH01'!Y475)</f>
        <v/>
      </c>
      <c r="W222" s="77" t="str">
        <f>IF(OR(ISBLANK('MH01'!Z475),ISERROR('MH01'!Z475)),"",'MH01'!Z475)</f>
        <v/>
      </c>
      <c r="X222" s="77" t="str">
        <f>IF(OR(ISBLANK('MH01'!AA475),ISERROR('MH01'!AA475)),"",'MH01'!AA475)</f>
        <v/>
      </c>
      <c r="Y222" s="77" t="str">
        <f>IF(OR(ISBLANK('MH01'!AB475),ISERROR('MH01'!AB475)),"",'MH01'!AB475)</f>
        <v/>
      </c>
      <c r="Z222" s="77" t="str">
        <f>IF(OR(ISBLANK('MH01'!AC475),ISERROR('MH01'!AC475)),"",'MH01'!AC475)</f>
        <v/>
      </c>
      <c r="AA222" s="77" t="str">
        <f>IF(OR(ISBLANK('MH01'!AD475),ISERROR('MH01'!AD475)),"",'MH01'!AD475)</f>
        <v/>
      </c>
      <c r="AB222" s="77" t="str">
        <f>IF(OR(ISBLANK('MH01'!AE475),ISERROR('MH01'!AE475)),"",'MH01'!AE475)</f>
        <v/>
      </c>
      <c r="AC222" s="77" t="str">
        <f>IF(OR(ISBLANK('MH01'!AF475),ISERROR('MH01'!AF475)),"",'MH01'!AF475)</f>
        <v/>
      </c>
      <c r="AD222" s="77" t="str">
        <f>IF(OR(ISBLANK('MH01'!AG475),ISERROR('MH01'!AG475)),"",'MH01'!AG475)</f>
        <v/>
      </c>
      <c r="AE222" s="77" t="str">
        <f>IF(OR(ISBLANK('MH01'!AH475),ISERROR('MH01'!AH475)),"",'MH01'!AH475)</f>
        <v/>
      </c>
    </row>
    <row r="223" spans="1:31" x14ac:dyDescent="0.2">
      <c r="A223" t="str">
        <f>IF(OR(ISBLANK('MH01'!A476),ISERROR('MH01'!A476)),"",'MH01'!A476)</f>
        <v/>
      </c>
      <c r="B223" s="86">
        <f>IF(OR(ISBLANK('MH01'!B226),ISERROR('MH01'!B226)),"",'MH01'!B226)</f>
        <v>216</v>
      </c>
      <c r="C223" s="191" t="str">
        <f>IF(OR(ISBLANK('MH01'!C476),ISERROR('MH01'!C476)),"",'MH01'!C476)</f>
        <v/>
      </c>
      <c r="D223" s="191" t="str">
        <f>IF(OR(ISBLANK('MH01'!D476),ISERROR('MH01'!D476)),"",'MH01'!D476)</f>
        <v/>
      </c>
      <c r="E223" s="77" t="str">
        <f>IF(OR(ISBLANK('MH01'!H476),ISERROR('MH01'!H476)),"",'MH01'!H476)</f>
        <v/>
      </c>
      <c r="F223" s="215" t="str">
        <f>IF(OR(ISBLANK('MH01'!I476),ISERROR('MH01'!I476)),"",'MH01'!I476)</f>
        <v/>
      </c>
      <c r="G223" s="77" t="str">
        <f>IF(OR(ISBLANK('MH01'!J476),ISERROR('MH01'!J476)),"",'MH01'!J476)</f>
        <v/>
      </c>
      <c r="H223" s="77" t="str">
        <f>IF(OR(ISBLANK('MH01'!K476),ISERROR('MH01'!K476)),"",'MH01'!K476)</f>
        <v/>
      </c>
      <c r="I223" s="77" t="str">
        <f>IF(OR(ISBLANK('MH01'!L476),ISERROR('MH01'!L476)),"",'MH01'!L476)</f>
        <v/>
      </c>
      <c r="J223" s="77" t="str">
        <f>IF(OR(ISBLANK('MH01'!M476),ISERROR('MH01'!M476)),"",'MH01'!M476)</f>
        <v/>
      </c>
      <c r="K223" s="77" t="str">
        <f>IF(OR(ISBLANK('MH01'!N476),ISERROR('MH01'!N476)),"",'MH01'!N476)</f>
        <v/>
      </c>
      <c r="L223" s="77" t="str">
        <f>IF(OR(ISBLANK('MH01'!O476),ISERROR('MH01'!O476)),"",'MH01'!O476)</f>
        <v/>
      </c>
      <c r="M223" s="77" t="str">
        <f>IF(OR(ISBLANK('MH01'!P476),ISERROR('MH01'!P476)),"",'MH01'!P476)</f>
        <v/>
      </c>
      <c r="N223" s="77" t="str">
        <f>IF(OR(ISBLANK('MH01'!Q476),ISERROR('MH01'!Q476)),"",'MH01'!Q476)</f>
        <v/>
      </c>
      <c r="O223" s="77" t="str">
        <f>IF(OR(ISBLANK('MH01'!R476),ISERROR('MH01'!R476)),"",'MH01'!R476)</f>
        <v/>
      </c>
      <c r="P223" s="77" t="str">
        <f>IF(OR(ISBLANK('MH01'!S476),ISERROR('MH01'!S476)),"",'MH01'!S476)</f>
        <v/>
      </c>
      <c r="T223" s="77" t="str">
        <f>IF(OR(ISBLANK('MH01'!W476),ISERROR('MH01'!W476)),"",'MH01'!W476)</f>
        <v/>
      </c>
      <c r="U223" s="77" t="str">
        <f>IF(OR(ISBLANK('MH01'!X476),ISERROR('MH01'!X476)),"",'MH01'!X476)</f>
        <v/>
      </c>
      <c r="V223" s="77" t="str">
        <f>IF(OR(ISBLANK('MH01'!Y476),ISERROR('MH01'!Y476)),"",'MH01'!Y476)</f>
        <v/>
      </c>
      <c r="W223" s="77" t="str">
        <f>IF(OR(ISBLANK('MH01'!Z476),ISERROR('MH01'!Z476)),"",'MH01'!Z476)</f>
        <v/>
      </c>
      <c r="X223" s="77" t="str">
        <f>IF(OR(ISBLANK('MH01'!AA476),ISERROR('MH01'!AA476)),"",'MH01'!AA476)</f>
        <v/>
      </c>
      <c r="Y223" s="77" t="str">
        <f>IF(OR(ISBLANK('MH01'!AB476),ISERROR('MH01'!AB476)),"",'MH01'!AB476)</f>
        <v/>
      </c>
      <c r="Z223" s="77" t="str">
        <f>IF(OR(ISBLANK('MH01'!AC476),ISERROR('MH01'!AC476)),"",'MH01'!AC476)</f>
        <v/>
      </c>
      <c r="AA223" s="77" t="str">
        <f>IF(OR(ISBLANK('MH01'!AD476),ISERROR('MH01'!AD476)),"",'MH01'!AD476)</f>
        <v/>
      </c>
      <c r="AB223" s="77" t="str">
        <f>IF(OR(ISBLANK('MH01'!AE476),ISERROR('MH01'!AE476)),"",'MH01'!AE476)</f>
        <v/>
      </c>
      <c r="AC223" s="77" t="str">
        <f>IF(OR(ISBLANK('MH01'!AF476),ISERROR('MH01'!AF476)),"",'MH01'!AF476)</f>
        <v/>
      </c>
      <c r="AD223" s="77" t="str">
        <f>IF(OR(ISBLANK('MH01'!AG476),ISERROR('MH01'!AG476)),"",'MH01'!AG476)</f>
        <v/>
      </c>
      <c r="AE223" s="77" t="str">
        <f>IF(OR(ISBLANK('MH01'!AH476),ISERROR('MH01'!AH476)),"",'MH01'!AH476)</f>
        <v/>
      </c>
    </row>
    <row r="224" spans="1:31" x14ac:dyDescent="0.2">
      <c r="A224" t="str">
        <f>IF(OR(ISBLANK('MH01'!A477),ISERROR('MH01'!A477)),"",'MH01'!A477)</f>
        <v/>
      </c>
      <c r="B224" s="86">
        <f>IF(OR(ISBLANK('MH01'!B227),ISERROR('MH01'!B227)),"",'MH01'!B227)</f>
        <v>217</v>
      </c>
      <c r="C224" s="191" t="str">
        <f>IF(OR(ISBLANK('MH01'!C477),ISERROR('MH01'!C477)),"",'MH01'!C477)</f>
        <v/>
      </c>
      <c r="D224" s="191" t="str">
        <f>IF(OR(ISBLANK('MH01'!D477),ISERROR('MH01'!D477)),"",'MH01'!D477)</f>
        <v/>
      </c>
      <c r="E224" s="77" t="str">
        <f>IF(OR(ISBLANK('MH01'!H477),ISERROR('MH01'!H477)),"",'MH01'!H477)</f>
        <v/>
      </c>
      <c r="F224" s="215" t="str">
        <f>IF(OR(ISBLANK('MH01'!I477),ISERROR('MH01'!I477)),"",'MH01'!I477)</f>
        <v/>
      </c>
      <c r="G224" s="77" t="str">
        <f>IF(OR(ISBLANK('MH01'!J477),ISERROR('MH01'!J477)),"",'MH01'!J477)</f>
        <v/>
      </c>
      <c r="H224" s="77" t="str">
        <f>IF(OR(ISBLANK('MH01'!K477),ISERROR('MH01'!K477)),"",'MH01'!K477)</f>
        <v/>
      </c>
      <c r="I224" s="77" t="str">
        <f>IF(OR(ISBLANK('MH01'!L477),ISERROR('MH01'!L477)),"",'MH01'!L477)</f>
        <v/>
      </c>
      <c r="J224" s="77" t="str">
        <f>IF(OR(ISBLANK('MH01'!M477),ISERROR('MH01'!M477)),"",'MH01'!M477)</f>
        <v/>
      </c>
      <c r="K224" s="77" t="str">
        <f>IF(OR(ISBLANK('MH01'!N477),ISERROR('MH01'!N477)),"",'MH01'!N477)</f>
        <v/>
      </c>
      <c r="L224" s="77" t="str">
        <f>IF(OR(ISBLANK('MH01'!O477),ISERROR('MH01'!O477)),"",'MH01'!O477)</f>
        <v/>
      </c>
      <c r="M224" s="77" t="str">
        <f>IF(OR(ISBLANK('MH01'!P477),ISERROR('MH01'!P477)),"",'MH01'!P477)</f>
        <v/>
      </c>
      <c r="N224" s="77" t="str">
        <f>IF(OR(ISBLANK('MH01'!Q477),ISERROR('MH01'!Q477)),"",'MH01'!Q477)</f>
        <v/>
      </c>
      <c r="O224" s="77" t="str">
        <f>IF(OR(ISBLANK('MH01'!R477),ISERROR('MH01'!R477)),"",'MH01'!R477)</f>
        <v/>
      </c>
      <c r="P224" s="77" t="str">
        <f>IF(OR(ISBLANK('MH01'!S477),ISERROR('MH01'!S477)),"",'MH01'!S477)</f>
        <v/>
      </c>
      <c r="T224" s="77" t="str">
        <f>IF(OR(ISBLANK('MH01'!W477),ISERROR('MH01'!W477)),"",'MH01'!W477)</f>
        <v/>
      </c>
      <c r="U224" s="77" t="str">
        <f>IF(OR(ISBLANK('MH01'!X477),ISERROR('MH01'!X477)),"",'MH01'!X477)</f>
        <v/>
      </c>
      <c r="V224" s="77" t="str">
        <f>IF(OR(ISBLANK('MH01'!Y477),ISERROR('MH01'!Y477)),"",'MH01'!Y477)</f>
        <v/>
      </c>
      <c r="W224" s="77" t="str">
        <f>IF(OR(ISBLANK('MH01'!Z477),ISERROR('MH01'!Z477)),"",'MH01'!Z477)</f>
        <v/>
      </c>
      <c r="X224" s="77" t="str">
        <f>IF(OR(ISBLANK('MH01'!AA477),ISERROR('MH01'!AA477)),"",'MH01'!AA477)</f>
        <v/>
      </c>
      <c r="Y224" s="77" t="str">
        <f>IF(OR(ISBLANK('MH01'!AB477),ISERROR('MH01'!AB477)),"",'MH01'!AB477)</f>
        <v/>
      </c>
      <c r="Z224" s="77" t="str">
        <f>IF(OR(ISBLANK('MH01'!AC477),ISERROR('MH01'!AC477)),"",'MH01'!AC477)</f>
        <v/>
      </c>
      <c r="AA224" s="77" t="str">
        <f>IF(OR(ISBLANK('MH01'!AD477),ISERROR('MH01'!AD477)),"",'MH01'!AD477)</f>
        <v/>
      </c>
      <c r="AB224" s="77" t="str">
        <f>IF(OR(ISBLANK('MH01'!AE477),ISERROR('MH01'!AE477)),"",'MH01'!AE477)</f>
        <v/>
      </c>
      <c r="AC224" s="77" t="str">
        <f>IF(OR(ISBLANK('MH01'!AF477),ISERROR('MH01'!AF477)),"",'MH01'!AF477)</f>
        <v/>
      </c>
      <c r="AD224" s="77" t="str">
        <f>IF(OR(ISBLANK('MH01'!AG477),ISERROR('MH01'!AG477)),"",'MH01'!AG477)</f>
        <v/>
      </c>
      <c r="AE224" s="77" t="str">
        <f>IF(OR(ISBLANK('MH01'!AH477),ISERROR('MH01'!AH477)),"",'MH01'!AH477)</f>
        <v/>
      </c>
    </row>
    <row r="225" spans="2:4" x14ac:dyDescent="0.2">
      <c r="B225" s="86">
        <f>IF(OR(ISBLANK('MH01'!B228),ISERROR('MH01'!B228)),"",'MH01'!B228)</f>
        <v>218</v>
      </c>
      <c r="C225" s="191"/>
      <c r="D225" s="191"/>
    </row>
    <row r="226" spans="2:4" x14ac:dyDescent="0.2">
      <c r="B226" s="86">
        <f>IF(OR(ISBLANK('MH01'!B229),ISERROR('MH01'!B229)),"",'MH01'!B229)</f>
        <v>219</v>
      </c>
      <c r="C226" s="191"/>
      <c r="D226" s="191"/>
    </row>
    <row r="227" spans="2:4" x14ac:dyDescent="0.2">
      <c r="B227" s="86">
        <f>IF(OR(ISBLANK('MH01'!B230),ISERROR('MH01'!B230)),"",'MH01'!B230)</f>
        <v>220</v>
      </c>
      <c r="C227" s="191"/>
      <c r="D227" s="191"/>
    </row>
    <row r="228" spans="2:4" x14ac:dyDescent="0.2">
      <c r="B228" s="86">
        <f>IF(OR(ISBLANK('MH01'!B231),ISERROR('MH01'!B231)),"",'MH01'!B231)</f>
        <v>221</v>
      </c>
      <c r="C228" s="191"/>
      <c r="D228" s="191"/>
    </row>
    <row r="229" spans="2:4" x14ac:dyDescent="0.2">
      <c r="B229" s="86">
        <f>IF(OR(ISBLANK('MH01'!B232),ISERROR('MH01'!B232)),"",'MH01'!B232)</f>
        <v>222</v>
      </c>
      <c r="C229" s="191"/>
      <c r="D229" s="191"/>
    </row>
    <row r="230" spans="2:4" x14ac:dyDescent="0.2">
      <c r="B230" s="86">
        <f>IF(OR(ISBLANK('MH01'!B233),ISERROR('MH01'!B233)),"",'MH01'!B233)</f>
        <v>223</v>
      </c>
      <c r="C230" s="191"/>
      <c r="D230" s="191"/>
    </row>
    <row r="231" spans="2:4" x14ac:dyDescent="0.2">
      <c r="B231" s="86">
        <f>IF(OR(ISBLANK('MH01'!B234),ISERROR('MH01'!B234)),"",'MH01'!B234)</f>
        <v>224</v>
      </c>
      <c r="C231" s="191"/>
      <c r="D231" s="191"/>
    </row>
    <row r="232" spans="2:4" x14ac:dyDescent="0.2">
      <c r="B232" s="86">
        <f>IF(OR(ISBLANK('MH01'!B235),ISERROR('MH01'!B235)),"",'MH01'!B235)</f>
        <v>225</v>
      </c>
      <c r="C232" s="191"/>
      <c r="D232" s="191"/>
    </row>
    <row r="233" spans="2:4" x14ac:dyDescent="0.2">
      <c r="B233" s="86">
        <f>IF(OR(ISBLANK('MH01'!B236),ISERROR('MH01'!B236)),"",'MH01'!B236)</f>
        <v>226</v>
      </c>
      <c r="C233" s="191"/>
      <c r="D233" s="191"/>
    </row>
    <row r="234" spans="2:4" x14ac:dyDescent="0.2">
      <c r="B234" s="86">
        <f>IF(OR(ISBLANK('MH01'!B237),ISERROR('MH01'!B237)),"",'MH01'!B237)</f>
        <v>227</v>
      </c>
      <c r="C234" s="191"/>
      <c r="D234" s="191"/>
    </row>
    <row r="235" spans="2:4" x14ac:dyDescent="0.2">
      <c r="B235" s="86">
        <f>IF(OR(ISBLANK('MH01'!B238),ISERROR('MH01'!B238)),"",'MH01'!B238)</f>
        <v>228</v>
      </c>
      <c r="C235" s="191"/>
      <c r="D235" s="191"/>
    </row>
    <row r="236" spans="2:4" x14ac:dyDescent="0.2">
      <c r="B236" s="86">
        <f>IF(OR(ISBLANK('MH01'!B239),ISERROR('MH01'!B239)),"",'MH01'!B239)</f>
        <v>229</v>
      </c>
      <c r="C236" s="191"/>
      <c r="D236" s="191"/>
    </row>
    <row r="237" spans="2:4" x14ac:dyDescent="0.2">
      <c r="B237" s="86">
        <f>IF(OR(ISBLANK('MH01'!B240),ISERROR('MH01'!B240)),"",'MH01'!B240)</f>
        <v>230</v>
      </c>
      <c r="C237" s="191"/>
      <c r="D237" s="191"/>
    </row>
    <row r="238" spans="2:4" x14ac:dyDescent="0.2">
      <c r="B238" s="86">
        <f>IF(OR(ISBLANK('MH01'!B241),ISERROR('MH01'!B241)),"",'MH01'!B241)</f>
        <v>231</v>
      </c>
      <c r="C238" s="191"/>
      <c r="D238" s="191"/>
    </row>
    <row r="239" spans="2:4" x14ac:dyDescent="0.2">
      <c r="B239" s="86">
        <f>IF(OR(ISBLANK('MH01'!B242),ISERROR('MH01'!B242)),"",'MH01'!B242)</f>
        <v>232</v>
      </c>
      <c r="C239" s="191"/>
      <c r="D239" s="191"/>
    </row>
    <row r="240" spans="2:4" x14ac:dyDescent="0.2">
      <c r="B240" s="86">
        <f>IF(OR(ISBLANK('MH01'!B243),ISERROR('MH01'!B243)),"",'MH01'!B243)</f>
        <v>233</v>
      </c>
      <c r="C240" s="191"/>
      <c r="D240" s="191"/>
    </row>
    <row r="241" spans="2:4" x14ac:dyDescent="0.2">
      <c r="B241" s="86">
        <f>IF(OR(ISBLANK('MH01'!B244),ISERROR('MH01'!B244)),"",'MH01'!B244)</f>
        <v>234</v>
      </c>
      <c r="C241" s="191"/>
      <c r="D241" s="191"/>
    </row>
    <row r="242" spans="2:4" x14ac:dyDescent="0.2">
      <c r="B242" s="86">
        <f>IF(OR(ISBLANK('MH01'!B245),ISERROR('MH01'!B245)),"",'MH01'!B245)</f>
        <v>235</v>
      </c>
      <c r="C242" s="191"/>
      <c r="D242" s="191"/>
    </row>
    <row r="243" spans="2:4" x14ac:dyDescent="0.2">
      <c r="B243" s="86">
        <f>IF(OR(ISBLANK('MH01'!B246),ISERROR('MH01'!B246)),"",'MH01'!B246)</f>
        <v>236</v>
      </c>
      <c r="C243" s="191"/>
      <c r="D243" s="191"/>
    </row>
    <row r="244" spans="2:4" x14ac:dyDescent="0.2">
      <c r="B244" s="86">
        <f>IF(OR(ISBLANK('MH01'!B247),ISERROR('MH01'!B247)),"",'MH01'!B247)</f>
        <v>237</v>
      </c>
      <c r="C244" s="191"/>
      <c r="D244" s="191"/>
    </row>
    <row r="245" spans="2:4" x14ac:dyDescent="0.2">
      <c r="B245" s="86">
        <f>IF(OR(ISBLANK('MH01'!B248),ISERROR('MH01'!B248)),"",'MH01'!B248)</f>
        <v>238</v>
      </c>
      <c r="C245" s="191"/>
      <c r="D245" s="191"/>
    </row>
    <row r="246" spans="2:4" x14ac:dyDescent="0.2">
      <c r="B246" s="86">
        <f>IF(OR(ISBLANK('MH01'!B249),ISERROR('MH01'!B249)),"",'MH01'!B249)</f>
        <v>239</v>
      </c>
      <c r="C246" s="191"/>
      <c r="D246" s="191"/>
    </row>
    <row r="247" spans="2:4" x14ac:dyDescent="0.2">
      <c r="B247" s="86">
        <f>IF(OR(ISBLANK('MH01'!B250),ISERROR('MH01'!B250)),"",'MH01'!B250)</f>
        <v>240</v>
      </c>
      <c r="C247" s="191"/>
      <c r="D247" s="191"/>
    </row>
    <row r="248" spans="2:4" x14ac:dyDescent="0.2">
      <c r="B248" s="86">
        <f>IF(OR(ISBLANK('MH01'!B251),ISERROR('MH01'!B251)),"",'MH01'!B251)</f>
        <v>241</v>
      </c>
      <c r="C248" s="191"/>
      <c r="D248" s="191"/>
    </row>
    <row r="249" spans="2:4" x14ac:dyDescent="0.2">
      <c r="B249" s="86">
        <f>IF(OR(ISBLANK('MH01'!B252),ISERROR('MH01'!B252)),"",'MH01'!B252)</f>
        <v>242</v>
      </c>
      <c r="C249" s="191"/>
      <c r="D249" s="191"/>
    </row>
    <row r="250" spans="2:4" x14ac:dyDescent="0.2">
      <c r="B250" s="86">
        <f>IF(OR(ISBLANK('MH01'!B253),ISERROR('MH01'!B253)),"",'MH01'!B253)</f>
        <v>243</v>
      </c>
      <c r="C250" s="191"/>
      <c r="D250" s="191"/>
    </row>
    <row r="251" spans="2:4" x14ac:dyDescent="0.2">
      <c r="B251" s="86">
        <f>IF(OR(ISBLANK('MH01'!B254),ISERROR('MH01'!B254)),"",'MH01'!B254)</f>
        <v>244</v>
      </c>
      <c r="C251" s="191"/>
      <c r="D251" s="191"/>
    </row>
    <row r="252" spans="2:4" x14ac:dyDescent="0.2">
      <c r="B252" s="86">
        <f>IF(OR(ISBLANK('MH01'!B255),ISERROR('MH01'!B255)),"",'MH01'!B255)</f>
        <v>245</v>
      </c>
      <c r="C252" s="191"/>
      <c r="D252" s="191"/>
    </row>
    <row r="253" spans="2:4" x14ac:dyDescent="0.2">
      <c r="B253" s="86">
        <f>IF(OR(ISBLANK('MH01'!B256),ISERROR('MH01'!B256)),"",'MH01'!B256)</f>
        <v>246</v>
      </c>
      <c r="C253" s="191"/>
      <c r="D253" s="191"/>
    </row>
    <row r="254" spans="2:4" x14ac:dyDescent="0.2">
      <c r="B254" s="86">
        <f>IF(OR(ISBLANK('MH01'!B257),ISERROR('MH01'!B257)),"",'MH01'!B257)</f>
        <v>247</v>
      </c>
      <c r="C254" s="191"/>
      <c r="D254" s="191"/>
    </row>
    <row r="255" spans="2:4" x14ac:dyDescent="0.2">
      <c r="B255" s="86">
        <f>IF(OR(ISBLANK('MH01'!B258),ISERROR('MH01'!B258)),"",'MH01'!B258)</f>
        <v>248</v>
      </c>
      <c r="C255" s="191"/>
      <c r="D255" s="191"/>
    </row>
    <row r="256" spans="2:4" x14ac:dyDescent="0.2">
      <c r="B256" s="86">
        <f>IF(OR(ISBLANK('MH01'!B259),ISERROR('MH01'!B259)),"",'MH01'!B259)</f>
        <v>249</v>
      </c>
      <c r="C256" s="191"/>
      <c r="D256" s="191"/>
    </row>
    <row r="257" spans="2:4" x14ac:dyDescent="0.2">
      <c r="B257" s="86">
        <f>IF(OR(ISBLANK('MH01'!B260),ISERROR('MH01'!B260)),"",'MH01'!B260)</f>
        <v>250</v>
      </c>
      <c r="C257" s="191"/>
      <c r="D257" s="191"/>
    </row>
    <row r="258" spans="2:4" x14ac:dyDescent="0.2">
      <c r="B258" s="86">
        <f>IF(OR(ISBLANK('MH01'!B261),ISERROR('MH01'!B261)),"",'MH01'!B261)</f>
        <v>251</v>
      </c>
      <c r="C258" s="191"/>
      <c r="D258" s="191"/>
    </row>
    <row r="259" spans="2:4" x14ac:dyDescent="0.2">
      <c r="B259" s="86">
        <f>IF(OR(ISBLANK('MH01'!B262),ISERROR('MH01'!B262)),"",'MH01'!B262)</f>
        <v>252</v>
      </c>
      <c r="C259" s="191"/>
      <c r="D259" s="191"/>
    </row>
    <row r="260" spans="2:4" x14ac:dyDescent="0.2">
      <c r="B260" s="86">
        <f>IF(OR(ISBLANK('MH01'!B263),ISERROR('MH01'!B263)),"",'MH01'!B263)</f>
        <v>253</v>
      </c>
      <c r="C260" s="191"/>
      <c r="D260" s="191"/>
    </row>
    <row r="261" spans="2:4" x14ac:dyDescent="0.2">
      <c r="B261" s="86">
        <f>IF(OR(ISBLANK('MH01'!B264),ISERROR('MH01'!B264)),"",'MH01'!B264)</f>
        <v>254</v>
      </c>
      <c r="C261" s="191"/>
      <c r="D261" s="191"/>
    </row>
    <row r="262" spans="2:4" x14ac:dyDescent="0.2">
      <c r="B262" s="86">
        <f>IF(OR(ISBLANK('MH01'!B265),ISERROR('MH01'!B265)),"",'MH01'!B265)</f>
        <v>255</v>
      </c>
      <c r="C262" s="191"/>
      <c r="D262" s="191"/>
    </row>
    <row r="263" spans="2:4" x14ac:dyDescent="0.2">
      <c r="B263" s="86">
        <f>IF(OR(ISBLANK('MH01'!B266),ISERROR('MH01'!B266)),"",'MH01'!B266)</f>
        <v>256</v>
      </c>
      <c r="C263" s="191"/>
      <c r="D263" s="191"/>
    </row>
    <row r="264" spans="2:4" x14ac:dyDescent="0.2">
      <c r="B264" s="86">
        <f>IF(OR(ISBLANK('MH01'!B267),ISERROR('MH01'!B267)),"",'MH01'!B267)</f>
        <v>257</v>
      </c>
      <c r="C264" s="191"/>
      <c r="D264" s="191"/>
    </row>
    <row r="265" spans="2:4" x14ac:dyDescent="0.2">
      <c r="B265" s="86">
        <f>IF(OR(ISBLANK('MH01'!B268),ISERROR('MH01'!B268)),"",'MH01'!B268)</f>
        <v>258</v>
      </c>
      <c r="C265" s="191"/>
      <c r="D265" s="191"/>
    </row>
    <row r="266" spans="2:4" x14ac:dyDescent="0.2">
      <c r="B266" s="86">
        <f>IF(OR(ISBLANK('MH01'!B269),ISERROR('MH01'!B269)),"",'MH01'!B269)</f>
        <v>259</v>
      </c>
      <c r="C266" s="191"/>
      <c r="D266" s="191"/>
    </row>
    <row r="267" spans="2:4" x14ac:dyDescent="0.2">
      <c r="B267" s="86">
        <f>IF(OR(ISBLANK('MH01'!B270),ISERROR('MH01'!B270)),"",'MH01'!B270)</f>
        <v>260</v>
      </c>
      <c r="C267" s="191"/>
      <c r="D267" s="191"/>
    </row>
    <row r="268" spans="2:4" x14ac:dyDescent="0.2">
      <c r="B268" s="86">
        <f>IF(OR(ISBLANK('MH01'!B271),ISERROR('MH01'!B271)),"",'MH01'!B271)</f>
        <v>261</v>
      </c>
      <c r="C268" s="191"/>
      <c r="D268" s="191"/>
    </row>
    <row r="269" spans="2:4" x14ac:dyDescent="0.2">
      <c r="B269" s="86">
        <f>IF(OR(ISBLANK('MH01'!B272),ISERROR('MH01'!B272)),"",'MH01'!B272)</f>
        <v>262</v>
      </c>
      <c r="C269" s="191"/>
      <c r="D269" s="191"/>
    </row>
    <row r="270" spans="2:4" x14ac:dyDescent="0.2">
      <c r="B270" s="86">
        <f>IF(OR(ISBLANK('MH01'!B273),ISERROR('MH01'!B273)),"",'MH01'!B273)</f>
        <v>263</v>
      </c>
      <c r="C270" s="191"/>
      <c r="D270" s="191"/>
    </row>
    <row r="271" spans="2:4" x14ac:dyDescent="0.2">
      <c r="B271" s="86">
        <f>IF(OR(ISBLANK('MH01'!B274),ISERROR('MH01'!B274)),"",'MH01'!B274)</f>
        <v>264</v>
      </c>
      <c r="C271" s="191"/>
      <c r="D271" s="191"/>
    </row>
    <row r="272" spans="2:4" x14ac:dyDescent="0.2">
      <c r="B272" s="86">
        <f>IF(OR(ISBLANK('MH01'!B275),ISERROR('MH01'!B275)),"",'MH01'!B275)</f>
        <v>265</v>
      </c>
      <c r="C272" s="191"/>
      <c r="D272" s="191"/>
    </row>
    <row r="273" spans="2:4" x14ac:dyDescent="0.2">
      <c r="B273" s="86">
        <f>IF(OR(ISBLANK('MH01'!B276),ISERROR('MH01'!B276)),"",'MH01'!B276)</f>
        <v>266</v>
      </c>
      <c r="C273" s="191"/>
      <c r="D273" s="191"/>
    </row>
    <row r="274" spans="2:4" x14ac:dyDescent="0.2">
      <c r="B274" s="86">
        <f>IF(OR(ISBLANK('MH01'!B277),ISERROR('MH01'!B277)),"",'MH01'!B277)</f>
        <v>267</v>
      </c>
      <c r="C274" s="191"/>
      <c r="D274" s="191"/>
    </row>
    <row r="275" spans="2:4" x14ac:dyDescent="0.2">
      <c r="B275" s="86">
        <f>IF(OR(ISBLANK('MH01'!B278),ISERROR('MH01'!B278)),"",'MH01'!B278)</f>
        <v>268</v>
      </c>
      <c r="C275" s="191"/>
      <c r="D275" s="191"/>
    </row>
    <row r="276" spans="2:4" x14ac:dyDescent="0.2">
      <c r="B276" s="86">
        <f>IF(OR(ISBLANK('MH01'!B279),ISERROR('MH01'!B279)),"",'MH01'!B279)</f>
        <v>269</v>
      </c>
      <c r="C276" s="191"/>
      <c r="D276" s="191"/>
    </row>
    <row r="277" spans="2:4" x14ac:dyDescent="0.2">
      <c r="B277" s="86">
        <f>IF(OR(ISBLANK('MH01'!B280),ISERROR('MH01'!B280)),"",'MH01'!B280)</f>
        <v>270</v>
      </c>
      <c r="C277" s="191"/>
      <c r="D277" s="191"/>
    </row>
    <row r="278" spans="2:4" x14ac:dyDescent="0.2">
      <c r="B278" s="86">
        <f>IF(OR(ISBLANK('MH01'!B281),ISERROR('MH01'!B281)),"",'MH01'!B281)</f>
        <v>271</v>
      </c>
      <c r="C278" s="191"/>
      <c r="D278" s="191"/>
    </row>
    <row r="279" spans="2:4" x14ac:dyDescent="0.2">
      <c r="B279" s="86">
        <f>IF(OR(ISBLANK('MH01'!B282),ISERROR('MH01'!B282)),"",'MH01'!B282)</f>
        <v>272</v>
      </c>
      <c r="C279" s="191"/>
      <c r="D279" s="191"/>
    </row>
    <row r="280" spans="2:4" x14ac:dyDescent="0.2">
      <c r="B280" s="86">
        <f>IF(OR(ISBLANK('MH01'!B283),ISERROR('MH01'!B283)),"",'MH01'!B283)</f>
        <v>273</v>
      </c>
      <c r="C280" s="191"/>
      <c r="D280" s="191"/>
    </row>
    <row r="281" spans="2:4" x14ac:dyDescent="0.2">
      <c r="B281" s="86">
        <f>IF(OR(ISBLANK('MH01'!B284),ISERROR('MH01'!B284)),"",'MH01'!B284)</f>
        <v>274</v>
      </c>
      <c r="C281" s="191"/>
      <c r="D281" s="191"/>
    </row>
    <row r="282" spans="2:4" x14ac:dyDescent="0.2">
      <c r="B282" s="86">
        <f>IF(OR(ISBLANK('MH01'!B285),ISERROR('MH01'!B285)),"",'MH01'!B285)</f>
        <v>275</v>
      </c>
      <c r="C282" s="191"/>
      <c r="D282" s="191"/>
    </row>
    <row r="283" spans="2:4" x14ac:dyDescent="0.2">
      <c r="B283" s="86">
        <f>IF(OR(ISBLANK('MH01'!B286),ISERROR('MH01'!B286)),"",'MH01'!B286)</f>
        <v>276</v>
      </c>
      <c r="C283" s="191"/>
      <c r="D283" s="191"/>
    </row>
    <row r="284" spans="2:4" x14ac:dyDescent="0.2">
      <c r="B284" s="86">
        <f>IF(OR(ISBLANK('MH01'!B287),ISERROR('MH01'!B287)),"",'MH01'!B287)</f>
        <v>277</v>
      </c>
      <c r="C284" s="191"/>
      <c r="D284" s="191"/>
    </row>
    <row r="285" spans="2:4" x14ac:dyDescent="0.2">
      <c r="B285" s="86">
        <f>IF(OR(ISBLANK('MH01'!B288),ISERROR('MH01'!B288)),"",'MH01'!B288)</f>
        <v>278</v>
      </c>
      <c r="C285" s="191"/>
      <c r="D285" s="191"/>
    </row>
    <row r="286" spans="2:4" x14ac:dyDescent="0.2">
      <c r="B286" s="86">
        <f>IF(OR(ISBLANK('MH01'!B289),ISERROR('MH01'!B289)),"",'MH01'!B289)</f>
        <v>279</v>
      </c>
      <c r="C286" s="191"/>
      <c r="D286" s="191"/>
    </row>
    <row r="287" spans="2:4" x14ac:dyDescent="0.2">
      <c r="B287" s="86">
        <f>IF(OR(ISBLANK('MH01'!B290),ISERROR('MH01'!B290)),"",'MH01'!B290)</f>
        <v>280</v>
      </c>
      <c r="C287" s="191"/>
      <c r="D287" s="191"/>
    </row>
    <row r="288" spans="2:4" x14ac:dyDescent="0.2">
      <c r="B288" s="86">
        <f>IF(OR(ISBLANK('MH01'!B291),ISERROR('MH01'!B291)),"",'MH01'!B291)</f>
        <v>281</v>
      </c>
      <c r="C288" s="191"/>
      <c r="D288" s="191"/>
    </row>
    <row r="289" spans="2:4" x14ac:dyDescent="0.2">
      <c r="B289" s="86">
        <f>IF(OR(ISBLANK('MH01'!B292),ISERROR('MH01'!B292)),"",'MH01'!B292)</f>
        <v>282</v>
      </c>
      <c r="C289" s="191"/>
      <c r="D289" s="191"/>
    </row>
    <row r="290" spans="2:4" x14ac:dyDescent="0.2">
      <c r="B290" s="86">
        <f>IF(OR(ISBLANK('MH01'!B293),ISERROR('MH01'!B293)),"",'MH01'!B293)</f>
        <v>283</v>
      </c>
      <c r="C290" s="191"/>
      <c r="D290" s="191"/>
    </row>
    <row r="291" spans="2:4" x14ac:dyDescent="0.2">
      <c r="B291" s="86">
        <f>IF(OR(ISBLANK('MH01'!B294),ISERROR('MH01'!B294)),"",'MH01'!B294)</f>
        <v>284</v>
      </c>
      <c r="C291" s="191"/>
      <c r="D291" s="191"/>
    </row>
    <row r="292" spans="2:4" x14ac:dyDescent="0.2">
      <c r="B292" s="86">
        <f>IF(OR(ISBLANK('MH01'!B295),ISERROR('MH01'!B295)),"",'MH01'!B295)</f>
        <v>285</v>
      </c>
      <c r="C292" s="191"/>
      <c r="D292" s="191"/>
    </row>
    <row r="293" spans="2:4" x14ac:dyDescent="0.2">
      <c r="B293" s="86">
        <f>IF(OR(ISBLANK('MH01'!B296),ISERROR('MH01'!B296)),"",'MH01'!B296)</f>
        <v>286</v>
      </c>
      <c r="C293" s="191"/>
      <c r="D293" s="191"/>
    </row>
    <row r="294" spans="2:4" x14ac:dyDescent="0.2">
      <c r="B294" s="86">
        <f>IF(OR(ISBLANK('MH01'!B297),ISERROR('MH01'!B297)),"",'MH01'!B297)</f>
        <v>287</v>
      </c>
      <c r="C294" s="191"/>
      <c r="D294" s="191"/>
    </row>
    <row r="295" spans="2:4" x14ac:dyDescent="0.2">
      <c r="B295" s="86">
        <f>IF(OR(ISBLANK('MH01'!B298),ISERROR('MH01'!B298)),"",'MH01'!B298)</f>
        <v>288</v>
      </c>
      <c r="C295" s="191"/>
      <c r="D295" s="191"/>
    </row>
    <row r="296" spans="2:4" x14ac:dyDescent="0.2">
      <c r="B296" s="86">
        <f>IF(OR(ISBLANK('MH01'!B299),ISERROR('MH01'!B299)),"",'MH01'!B299)</f>
        <v>289</v>
      </c>
      <c r="C296" s="191"/>
      <c r="D296" s="191"/>
    </row>
    <row r="297" spans="2:4" x14ac:dyDescent="0.2">
      <c r="B297" s="86">
        <f>IF(OR(ISBLANK('MH01'!B300),ISERROR('MH01'!B300)),"",'MH01'!B300)</f>
        <v>290</v>
      </c>
      <c r="C297" s="191"/>
      <c r="D297" s="191"/>
    </row>
    <row r="298" spans="2:4" x14ac:dyDescent="0.2">
      <c r="B298" s="86">
        <f>IF(OR(ISBLANK('MH01'!B301),ISERROR('MH01'!B301)),"",'MH01'!B301)</f>
        <v>291</v>
      </c>
      <c r="C298" s="191"/>
      <c r="D298" s="191"/>
    </row>
    <row r="299" spans="2:4" x14ac:dyDescent="0.2">
      <c r="B299" s="86">
        <f>IF(OR(ISBLANK('MH01'!B302),ISERROR('MH01'!B302)),"",'MH01'!B302)</f>
        <v>292</v>
      </c>
      <c r="C299" s="191"/>
      <c r="D299" s="191"/>
    </row>
    <row r="300" spans="2:4" x14ac:dyDescent="0.2">
      <c r="B300" s="86">
        <f>IF(OR(ISBLANK('MH01'!B303),ISERROR('MH01'!B303)),"",'MH01'!B303)</f>
        <v>293</v>
      </c>
      <c r="C300" s="191"/>
      <c r="D300" s="191"/>
    </row>
    <row r="301" spans="2:4" x14ac:dyDescent="0.2">
      <c r="B301" s="86">
        <f>IF(OR(ISBLANK('MH01'!B304),ISERROR('MH01'!B304)),"",'MH01'!B304)</f>
        <v>294</v>
      </c>
      <c r="C301" s="191"/>
      <c r="D301" s="191"/>
    </row>
    <row r="302" spans="2:4" x14ac:dyDescent="0.2">
      <c r="B302" s="86">
        <f>IF(OR(ISBLANK('MH01'!B305),ISERROR('MH01'!B305)),"",'MH01'!B305)</f>
        <v>295</v>
      </c>
      <c r="C302" s="191"/>
      <c r="D302" s="191"/>
    </row>
    <row r="303" spans="2:4" x14ac:dyDescent="0.2">
      <c r="B303" s="86">
        <f>IF(OR(ISBLANK('MH01'!B306),ISERROR('MH01'!B306)),"",'MH01'!B306)</f>
        <v>296</v>
      </c>
      <c r="C303" s="191"/>
      <c r="D303" s="191"/>
    </row>
    <row r="304" spans="2:4" x14ac:dyDescent="0.2">
      <c r="B304" s="86">
        <f>IF(OR(ISBLANK('MH01'!B307),ISERROR('MH01'!B307)),"",'MH01'!B307)</f>
        <v>297</v>
      </c>
      <c r="C304" s="191"/>
      <c r="D304" s="191"/>
    </row>
    <row r="305" spans="2:4" x14ac:dyDescent="0.2">
      <c r="B305" s="86">
        <f>IF(OR(ISBLANK('MH01'!B308),ISERROR('MH01'!B308)),"",'MH01'!B308)</f>
        <v>298</v>
      </c>
      <c r="C305" s="191"/>
      <c r="D305" s="191"/>
    </row>
    <row r="306" spans="2:4" x14ac:dyDescent="0.2">
      <c r="B306" s="86">
        <f>IF(OR(ISBLANK('MH01'!B309),ISERROR('MH01'!B309)),"",'MH01'!B309)</f>
        <v>299</v>
      </c>
      <c r="C306" s="191"/>
      <c r="D306" s="191"/>
    </row>
    <row r="307" spans="2:4" x14ac:dyDescent="0.2">
      <c r="B307" s="86">
        <f>IF(OR(ISBLANK('MH01'!B310),ISERROR('MH01'!B310)),"",'MH01'!B310)</f>
        <v>300</v>
      </c>
      <c r="C307" s="191"/>
      <c r="D307" s="191"/>
    </row>
  </sheetData>
  <sheetProtection algorithmName="SHA-512" hashValue="FN9l3nlQlBRqaWeOahbJvAKOXsKbHUnK0dIZPAcOFSZE3iOFUu+h7HExMiVj065/x4WnN0DNEFVmB8tMGs7lzQ==" saltValue="gkc563EJxQlMhc2Z0w+OmQ==" spinCount="100000" sheet="1" objects="1" scenarios="1" formatCells="0" formatColumns="0" formatRows="0"/>
  <mergeCells count="15">
    <mergeCell ref="H26:I26"/>
    <mergeCell ref="L26:M26"/>
    <mergeCell ref="M4:N4"/>
    <mergeCell ref="G14:I14"/>
    <mergeCell ref="G18:H18"/>
    <mergeCell ref="G19:H19"/>
    <mergeCell ref="G13:I13"/>
    <mergeCell ref="G15:I15"/>
    <mergeCell ref="B2:D2"/>
    <mergeCell ref="G20:H20"/>
    <mergeCell ref="C4:D4"/>
    <mergeCell ref="C6:C7"/>
    <mergeCell ref="D6:D7"/>
    <mergeCell ref="H5:L5"/>
    <mergeCell ref="H6:L6"/>
  </mergeCells>
  <phoneticPr fontId="3" type="noConversion"/>
  <conditionalFormatting sqref="I45:I46">
    <cfRule type="expression" dxfId="23" priority="5" stopIfTrue="1">
      <formula>OR(I45&lt;$N$13,I45&gt;$O$13)</formula>
    </cfRule>
  </conditionalFormatting>
  <conditionalFormatting sqref="G46">
    <cfRule type="expression" dxfId="22" priority="1" stopIfTrue="1">
      <formula>OR(G46&lt;$N$13,G46&gt;$O$13)</formula>
    </cfRule>
  </conditionalFormatting>
  <hyperlinks>
    <hyperlink ref="B2:D2" location="Presentación!A1" display="&lt; Inicio"/>
  </hyperlink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9"/>
  <sheetViews>
    <sheetView workbookViewId="0">
      <selection activeCell="E44" sqref="E44"/>
    </sheetView>
  </sheetViews>
  <sheetFormatPr baseColWidth="10" defaultRowHeight="12.75" x14ac:dyDescent="0.2"/>
  <cols>
    <col min="2" max="2" width="40.140625" customWidth="1"/>
  </cols>
  <sheetData>
    <row r="1" spans="1:13" x14ac:dyDescent="0.2">
      <c r="B1" s="210"/>
      <c r="G1" s="152" t="s">
        <v>70</v>
      </c>
      <c r="H1" s="152">
        <f>SUM(A3:A12)</f>
        <v>6</v>
      </c>
      <c r="I1" s="219" t="s">
        <v>71</v>
      </c>
      <c r="J1" s="220" t="s">
        <v>72</v>
      </c>
      <c r="L1" s="237" t="s">
        <v>78</v>
      </c>
      <c r="M1" s="152" t="s">
        <v>80</v>
      </c>
    </row>
    <row r="2" spans="1:13" x14ac:dyDescent="0.2">
      <c r="A2" s="238" t="s">
        <v>82</v>
      </c>
      <c r="B2" s="221"/>
      <c r="C2" s="222"/>
      <c r="D2" s="222"/>
      <c r="E2" s="222"/>
      <c r="F2" s="222"/>
      <c r="G2" s="223" t="s">
        <v>73</v>
      </c>
      <c r="H2" s="223" t="s">
        <v>74</v>
      </c>
      <c r="I2" s="223"/>
      <c r="L2" s="237" t="s">
        <v>79</v>
      </c>
      <c r="M2" s="152" t="s">
        <v>81</v>
      </c>
    </row>
    <row r="3" spans="1:13" x14ac:dyDescent="0.2">
      <c r="A3" s="220">
        <v>1</v>
      </c>
      <c r="B3" s="233" t="str">
        <f>"n="&amp;ROUND('var cuantitativa'!I12,0)&amp;"; X: "&amp;ROUND('var cuantitativa'!K13,1)&amp;mm&amp;ROUND('var cuantitativa'!M13,2)&amp;"; Y: "&amp;ROUND('var cuantitativa'!K14,1)&amp;mm&amp;ROUND('var cuantitativa'!M14,2)</f>
        <v>n=11; X: 22,4±7,02; Y: 24,1±7,99</v>
      </c>
      <c r="C3" s="224" t="str">
        <f t="shared" ref="C3:C11" si="0">IF(A3,IF(H3&lt;$H$1,B3&amp;$J$1,B3),"")</f>
        <v xml:space="preserve">n=11; X: 22,4±7,02; Y: 24,1±7,99; </v>
      </c>
      <c r="D3" s="225" t="str">
        <f>C3</f>
        <v xml:space="preserve">n=11; X: 22,4±7,02; Y: 24,1±7,99; </v>
      </c>
      <c r="E3" s="226" t="s">
        <v>75</v>
      </c>
      <c r="G3" s="152"/>
      <c r="H3" s="152">
        <f>A3</f>
        <v>1</v>
      </c>
      <c r="I3" s="239"/>
      <c r="L3" s="237"/>
      <c r="M3" s="152"/>
    </row>
    <row r="4" spans="1:13" x14ac:dyDescent="0.2">
      <c r="A4" s="220">
        <v>1</v>
      </c>
      <c r="B4" s="233" t="e">
        <f>"(XX)="&amp;ROUND('var cuantitativa'!#REF!,2)&amp;", (YY)="&amp;ROUND('var cuantitativa'!#REF!,2)&amp;", (XY)="&amp;ROUND('var cuantitativa'!L26,2)</f>
        <v>#REF!</v>
      </c>
      <c r="C4" s="224" t="e">
        <f t="shared" si="0"/>
        <v>#REF!</v>
      </c>
      <c r="D4" s="225" t="e">
        <f>D3&amp;C4</f>
        <v>#REF!</v>
      </c>
      <c r="E4" s="226" t="s">
        <v>75</v>
      </c>
      <c r="H4" s="152">
        <f t="shared" ref="H4:H12" si="1">H3+A4</f>
        <v>2</v>
      </c>
      <c r="I4" s="152"/>
    </row>
    <row r="5" spans="1:13" x14ac:dyDescent="0.2">
      <c r="A5" s="220">
        <v>1</v>
      </c>
      <c r="B5" s="227" t="str">
        <f>"y="&amp;ROUND('var cuantitativa'!I24,2)&amp;IF('var cuantitativa'!I25&gt;0,"+","-")&amp;ROUND('var cuantitativa'!I25,3)&amp;" x"&amp;" (S"&amp;cuad&amp;"="&amp;ROUND('var cuantitativa'!I28,3)&amp;")"</f>
        <v>y=-0,82+1,114 x (S²=3,088)</v>
      </c>
      <c r="C5" s="224" t="str">
        <f t="shared" si="0"/>
        <v xml:space="preserve">y=-0,82+1,114 x (S²=3,088); </v>
      </c>
      <c r="D5" s="225" t="e">
        <f>D4&amp;C5</f>
        <v>#REF!</v>
      </c>
      <c r="E5" s="226" t="s">
        <v>75</v>
      </c>
      <c r="H5" s="152">
        <f t="shared" si="1"/>
        <v>3</v>
      </c>
      <c r="I5" s="152"/>
    </row>
    <row r="6" spans="1:13" x14ac:dyDescent="0.2">
      <c r="A6" s="220">
        <v>1</v>
      </c>
      <c r="B6" s="210" t="str">
        <f>"b="&amp;ROUND('var cuantitativa'!I25,3)&amp;mm&amp;ROUND('var cuantitativa'!J25,3)&amp;"; 95%-IC(b)=("&amp;ROUND('var cuantitativa'!K25,3)&amp;", "&amp;ROUND('var cuantitativa'!L25,3)&amp;")"</f>
        <v>b=1,114±0,079; 95%-IC(b)=(0,935, 1,293)</v>
      </c>
      <c r="C6" s="224" t="str">
        <f t="shared" si="0"/>
        <v xml:space="preserve">b=1,114±0,079; 95%-IC(b)=(0,935, 1,293); </v>
      </c>
      <c r="D6" s="225" t="e">
        <f>D5&amp;C6</f>
        <v>#REF!</v>
      </c>
      <c r="E6" s="226" t="s">
        <v>75</v>
      </c>
      <c r="G6" s="152"/>
      <c r="H6" s="152">
        <f t="shared" si="1"/>
        <v>4</v>
      </c>
      <c r="I6" s="152"/>
    </row>
    <row r="7" spans="1:13" x14ac:dyDescent="0.2">
      <c r="A7" s="220">
        <v>1</v>
      </c>
      <c r="B7" s="210" t="str">
        <f>"t="&amp;ROUND('var cuantitativa'!M25,2)&amp;" ("&amp;ROUND('var cuantitativa'!N25,0)&amp;" gl); "&amp;G7</f>
        <v>t=14,07 (9 gl); P&lt;0.001</v>
      </c>
      <c r="C7" s="224" t="str">
        <f t="shared" si="0"/>
        <v xml:space="preserve">t=14,07 (9 gl); P&lt;0.001; </v>
      </c>
      <c r="D7" s="225" t="e">
        <f t="shared" ref="D7:D12" si="2">D6&amp;C7</f>
        <v>#REF!</v>
      </c>
      <c r="E7" s="226" t="s">
        <v>75</v>
      </c>
      <c r="G7" s="152" t="str">
        <f>IF('var cuantitativa'!O25&lt;0.001,"P&lt;0.001","P="&amp;ROUND('var cuantitativa'!O25,3))</f>
        <v>P&lt;0.001</v>
      </c>
      <c r="H7" s="152">
        <f t="shared" si="1"/>
        <v>5</v>
      </c>
      <c r="I7" s="152"/>
    </row>
    <row r="8" spans="1:13" x14ac:dyDescent="0.2">
      <c r="A8" s="220">
        <v>0</v>
      </c>
      <c r="B8" s="210" t="str">
        <f>"a="&amp;ROUND('var cuantitativa'!I24,3)&amp;mm&amp;ROUND('var cuantitativa'!J24,3)&amp;"; 95%-IC(a)=("&amp;ROUND('var cuantitativa'!K24,3)&amp;", "&amp;ROUND('var cuantitativa'!L24,3)&amp;")"</f>
        <v>a=-0,819±1,848; 95%-IC(a)=(-5,001, 3,362)</v>
      </c>
      <c r="C8" s="224" t="str">
        <f t="shared" si="0"/>
        <v/>
      </c>
      <c r="D8" s="225" t="e">
        <f t="shared" si="2"/>
        <v>#REF!</v>
      </c>
      <c r="E8" s="226" t="s">
        <v>75</v>
      </c>
      <c r="G8" s="152"/>
      <c r="H8" s="152">
        <f t="shared" si="1"/>
        <v>5</v>
      </c>
      <c r="I8" s="152"/>
    </row>
    <row r="9" spans="1:13" x14ac:dyDescent="0.2">
      <c r="A9" s="220">
        <v>1</v>
      </c>
      <c r="B9" s="210" t="str">
        <f>"r="&amp;ROUND('var cuantitativa'!J31,3)&amp;" ("&amp;G7&amp;"); R"&amp;cuad&amp;"="&amp;ROUND('var cuantitativa'!J35,3)</f>
        <v>r=0,978 (P&lt;0.001); R²=0,942</v>
      </c>
      <c r="C9" s="224" t="str">
        <f t="shared" si="0"/>
        <v>r=0,978 (P&lt;0.001); R²=0,942</v>
      </c>
      <c r="D9" s="225" t="e">
        <f t="shared" si="2"/>
        <v>#REF!</v>
      </c>
      <c r="E9" s="226" t="s">
        <v>75</v>
      </c>
      <c r="G9" s="152"/>
      <c r="H9" s="152">
        <f t="shared" si="1"/>
        <v>6</v>
      </c>
      <c r="I9" s="152"/>
    </row>
    <row r="10" spans="1:13" x14ac:dyDescent="0.2">
      <c r="A10" s="220">
        <v>0</v>
      </c>
      <c r="B10" s="210" t="str">
        <f>"y|(x="&amp;ROUND('var cuantitativa'!I45,1)&amp;") = "&amp;ROUND('var cuantitativa'!J45,2)</f>
        <v>y|(x=25) = 27,03</v>
      </c>
      <c r="C10" s="224" t="str">
        <f t="shared" si="0"/>
        <v/>
      </c>
      <c r="D10" s="225" t="e">
        <f t="shared" si="2"/>
        <v>#REF!</v>
      </c>
      <c r="E10" s="226" t="s">
        <v>75</v>
      </c>
      <c r="G10" s="152"/>
      <c r="H10" s="152">
        <f t="shared" si="1"/>
        <v>6</v>
      </c>
      <c r="I10" s="152"/>
    </row>
    <row r="11" spans="1:13" x14ac:dyDescent="0.2">
      <c r="A11" s="220">
        <v>0</v>
      </c>
      <c r="B11" s="210"/>
      <c r="C11" s="224" t="str">
        <f t="shared" si="0"/>
        <v/>
      </c>
      <c r="D11" s="225" t="e">
        <f t="shared" si="2"/>
        <v>#REF!</v>
      </c>
      <c r="E11" s="226" t="s">
        <v>75</v>
      </c>
      <c r="G11" s="152"/>
      <c r="H11" s="152">
        <f t="shared" si="1"/>
        <v>6</v>
      </c>
      <c r="I11" s="152"/>
    </row>
    <row r="12" spans="1:13" x14ac:dyDescent="0.2">
      <c r="A12" s="228">
        <v>0</v>
      </c>
      <c r="B12" s="221"/>
      <c r="C12" s="229" t="str">
        <f t="shared" ref="C12" si="3">IF(A12,IF(H12&lt;$H$1,B12&amp;$J$1,B12),"")</f>
        <v/>
      </c>
      <c r="D12" s="230" t="e">
        <f t="shared" si="2"/>
        <v>#REF!</v>
      </c>
      <c r="E12" s="231" t="s">
        <v>75</v>
      </c>
      <c r="F12" s="222"/>
      <c r="G12" s="223"/>
      <c r="H12" s="223">
        <f t="shared" si="1"/>
        <v>6</v>
      </c>
      <c r="I12" s="223"/>
      <c r="J12" s="222"/>
    </row>
    <row r="13" spans="1:13" x14ac:dyDescent="0.2">
      <c r="B13" s="210"/>
    </row>
    <row r="14" spans="1:13" x14ac:dyDescent="0.2">
      <c r="A14" s="11" t="s">
        <v>76</v>
      </c>
      <c r="B14" s="210"/>
    </row>
    <row r="15" spans="1:13" x14ac:dyDescent="0.2">
      <c r="A15" s="8" t="s">
        <v>77</v>
      </c>
      <c r="B15" s="232" t="e">
        <f>D12</f>
        <v>#REF!</v>
      </c>
    </row>
    <row r="16" spans="1:13" x14ac:dyDescent="0.2">
      <c r="B16" s="210"/>
    </row>
    <row r="17" spans="2:2" x14ac:dyDescent="0.2">
      <c r="B17" s="210"/>
    </row>
    <row r="18" spans="2:2" x14ac:dyDescent="0.2">
      <c r="B18" s="210"/>
    </row>
    <row r="19" spans="2:2" x14ac:dyDescent="0.2">
      <c r="B19" s="210"/>
    </row>
    <row r="20" spans="2:2" x14ac:dyDescent="0.2">
      <c r="B20" s="210"/>
    </row>
    <row r="21" spans="2:2" x14ac:dyDescent="0.2">
      <c r="B21" s="210"/>
    </row>
    <row r="22" spans="2:2" x14ac:dyDescent="0.2">
      <c r="B22" s="210"/>
    </row>
    <row r="23" spans="2:2" x14ac:dyDescent="0.2">
      <c r="B23" s="210"/>
    </row>
    <row r="24" spans="2:2" x14ac:dyDescent="0.2">
      <c r="B24" s="210"/>
    </row>
    <row r="25" spans="2:2" x14ac:dyDescent="0.2">
      <c r="B25" s="210"/>
    </row>
    <row r="26" spans="2:2" x14ac:dyDescent="0.2">
      <c r="B26" s="210"/>
    </row>
    <row r="27" spans="2:2" x14ac:dyDescent="0.2">
      <c r="B27" s="210"/>
    </row>
    <row r="28" spans="2:2" x14ac:dyDescent="0.2">
      <c r="B28" s="210"/>
    </row>
    <row r="29" spans="2:2" x14ac:dyDescent="0.2">
      <c r="B29" s="210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B1:BG325"/>
  <sheetViews>
    <sheetView showGridLines="0" topLeftCell="A7" workbookViewId="0">
      <selection activeCell="N20" sqref="N20"/>
    </sheetView>
  </sheetViews>
  <sheetFormatPr baseColWidth="10" defaultRowHeight="12.75" x14ac:dyDescent="0.2"/>
  <cols>
    <col min="1" max="1" width="4.140625" customWidth="1"/>
    <col min="2" max="2" width="5.5703125" customWidth="1"/>
    <col min="3" max="3" width="14.42578125" customWidth="1"/>
    <col min="4" max="6" width="13.140625" customWidth="1"/>
    <col min="7" max="7" width="1.85546875" customWidth="1"/>
    <col min="8" max="8" width="2" customWidth="1"/>
    <col min="9" max="9" width="3.28515625" customWidth="1"/>
    <col min="10" max="10" width="10.28515625" customWidth="1"/>
    <col min="11" max="11" width="16.42578125" customWidth="1"/>
    <col min="12" max="12" width="10.42578125" customWidth="1"/>
    <col min="13" max="13" width="10.28515625" customWidth="1"/>
    <col min="14" max="14" width="12.5703125" customWidth="1"/>
    <col min="15" max="15" width="11.7109375" customWidth="1"/>
    <col min="16" max="16" width="10.85546875" customWidth="1"/>
    <col min="17" max="17" width="9.140625" customWidth="1"/>
    <col min="18" max="18" width="10.7109375" customWidth="1"/>
    <col min="19" max="19" width="10.28515625" customWidth="1"/>
    <col min="20" max="20" width="13.5703125" customWidth="1"/>
  </cols>
  <sheetData>
    <row r="1" spans="2:59" ht="15.75" x14ac:dyDescent="0.25">
      <c r="C1" t="s">
        <v>33</v>
      </c>
      <c r="K1" s="246" t="s">
        <v>83</v>
      </c>
      <c r="L1" s="644">
        <f ca="1">TODAY()</f>
        <v>45412</v>
      </c>
      <c r="M1" s="644"/>
      <c r="N1" s="247"/>
      <c r="O1" s="247"/>
    </row>
    <row r="2" spans="2:59" ht="15.75" thickBot="1" x14ac:dyDescent="0.25">
      <c r="C2" s="240" t="s">
        <v>89</v>
      </c>
      <c r="J2" s="31"/>
      <c r="K2" s="248" t="s">
        <v>84</v>
      </c>
      <c r="L2" s="645"/>
      <c r="M2" s="646"/>
      <c r="N2" s="249"/>
      <c r="O2" s="249"/>
    </row>
    <row r="3" spans="2:59" ht="15.75" thickBot="1" x14ac:dyDescent="0.25">
      <c r="C3" s="31" t="s">
        <v>63</v>
      </c>
      <c r="K3" s="248" t="s">
        <v>85</v>
      </c>
      <c r="L3" s="250">
        <f>IF(ISBLANK(L2),1,IF(L2&lt;L1,0,1))</f>
        <v>1</v>
      </c>
      <c r="M3" s="251" t="s">
        <v>86</v>
      </c>
      <c r="N3" s="249"/>
      <c r="O3" s="249"/>
    </row>
    <row r="4" spans="2:59" ht="15" x14ac:dyDescent="0.2">
      <c r="C4" s="245">
        <v>42761</v>
      </c>
      <c r="K4" s="248" t="s">
        <v>87</v>
      </c>
      <c r="L4" s="647" t="s">
        <v>88</v>
      </c>
      <c r="M4" s="647"/>
      <c r="N4" s="647"/>
      <c r="O4" s="249"/>
    </row>
    <row r="6" spans="2:59" s="27" customFormat="1" x14ac:dyDescent="0.2">
      <c r="B6" s="26"/>
    </row>
    <row r="7" spans="2:59" s="27" customFormat="1" ht="13.5" thickBot="1" x14ac:dyDescent="0.25">
      <c r="B7" s="60" t="str">
        <f>I7</f>
        <v>●</v>
      </c>
      <c r="C7" s="635" t="s">
        <v>0</v>
      </c>
      <c r="D7" s="635"/>
      <c r="E7" s="30"/>
      <c r="F7" s="30"/>
      <c r="I7" s="206" t="s">
        <v>69</v>
      </c>
      <c r="J7" s="12" t="s">
        <v>64</v>
      </c>
      <c r="K7" s="2"/>
      <c r="L7" s="2"/>
      <c r="M7" s="2"/>
      <c r="N7" s="2"/>
      <c r="O7" s="2"/>
      <c r="P7" s="2"/>
      <c r="Q7" s="131" t="s">
        <v>49</v>
      </c>
      <c r="R7" s="132" t="s">
        <v>50</v>
      </c>
      <c r="S7" s="25"/>
      <c r="U7" s="27" t="s">
        <v>1</v>
      </c>
      <c r="W7" s="133" t="s">
        <v>51</v>
      </c>
      <c r="X7" s="134">
        <f>LEN(U8)</f>
        <v>7</v>
      </c>
      <c r="Y7" s="134" t="s">
        <v>52</v>
      </c>
      <c r="AG7"/>
      <c r="AH7"/>
      <c r="AI7"/>
      <c r="AJ7"/>
      <c r="AK7"/>
      <c r="AL7" s="3"/>
      <c r="AM7" s="3"/>
      <c r="AN7" s="3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2:59" s="27" customFormat="1" x14ac:dyDescent="0.2">
      <c r="B8" s="11"/>
      <c r="C8" s="71" t="str">
        <f>IF(R9=2,"X","Y")</f>
        <v>X</v>
      </c>
      <c r="D8" s="71" t="str">
        <f>IF(R9=2,"Y","X")</f>
        <v>Y</v>
      </c>
      <c r="E8" s="112"/>
      <c r="F8" s="112"/>
      <c r="I8" s="3"/>
      <c r="J8" s="5" t="s">
        <v>45</v>
      </c>
      <c r="K8" s="116" t="str">
        <f>'var cuantitativa'!H5</f>
        <v>Pretest</v>
      </c>
      <c r="L8" s="116"/>
      <c r="M8" s="116"/>
      <c r="N8" s="116"/>
      <c r="O8" s="116"/>
      <c r="P8" s="643" t="s">
        <v>47</v>
      </c>
      <c r="Q8" s="643"/>
      <c r="R8" s="278">
        <v>1</v>
      </c>
      <c r="S8" s="169" t="str">
        <f>IF(AND(R8&lt;&gt;1,R8&lt;&gt;2),"Error: introducir 1 o 2","")</f>
        <v/>
      </c>
      <c r="U8" s="130" t="str">
        <f>IF(R9=2,K8,K9)</f>
        <v>Pretest</v>
      </c>
      <c r="W8" s="133" t="str">
        <f>IF(X7&gt;X8,LEFT(U8,X8)&amp;"…",U8)</f>
        <v>Pretest</v>
      </c>
      <c r="X8" s="133">
        <v>15</v>
      </c>
      <c r="Y8" s="134" t="s">
        <v>53</v>
      </c>
      <c r="AG8"/>
      <c r="AH8"/>
      <c r="AI8" s="4" t="s">
        <v>0</v>
      </c>
      <c r="AJ8" s="23"/>
      <c r="AK8" s="28"/>
      <c r="AL8"/>
      <c r="AM8"/>
      <c r="AN8"/>
      <c r="AO8" s="2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2:59" s="3" customFormat="1" x14ac:dyDescent="0.2">
      <c r="B9"/>
      <c r="C9" s="638" t="str">
        <f>K8</f>
        <v>Pretest</v>
      </c>
      <c r="D9" s="639" t="str">
        <f>K9</f>
        <v>Posttest</v>
      </c>
      <c r="E9" s="136"/>
      <c r="F9" s="136"/>
      <c r="J9" s="5" t="s">
        <v>46</v>
      </c>
      <c r="K9" s="116" t="str">
        <f>'var cuantitativa'!H6</f>
        <v>Posttest</v>
      </c>
      <c r="L9" s="116"/>
      <c r="M9" s="116"/>
      <c r="N9" s="116"/>
      <c r="O9" s="116"/>
      <c r="P9" s="643" t="s">
        <v>48</v>
      </c>
      <c r="Q9" s="643"/>
      <c r="R9" s="278">
        <v>2</v>
      </c>
      <c r="S9" s="168"/>
      <c r="U9" s="130" t="str">
        <f>IF(R9=2,K9,K8)</f>
        <v>Posttest</v>
      </c>
      <c r="AG9"/>
      <c r="AH9"/>
      <c r="AI9" s="6" t="str">
        <f>K8</f>
        <v>Pretest</v>
      </c>
      <c r="AJ9" s="6" t="str">
        <f>K9</f>
        <v>Posttest</v>
      </c>
      <c r="AK9" s="112"/>
      <c r="AL9"/>
      <c r="AM9"/>
      <c r="AN9"/>
      <c r="AO9" s="112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2:59" x14ac:dyDescent="0.2">
      <c r="C10" s="638"/>
      <c r="D10" s="639"/>
      <c r="E10" s="138" t="s">
        <v>54</v>
      </c>
      <c r="F10" s="138" t="s">
        <v>56</v>
      </c>
      <c r="H10" s="3"/>
      <c r="J10" s="3"/>
      <c r="K10" s="3"/>
      <c r="L10" s="3"/>
      <c r="M10" s="3"/>
      <c r="N10" s="3"/>
      <c r="O10" s="3"/>
      <c r="P10" s="3"/>
      <c r="Q10" s="3"/>
      <c r="R10" s="3"/>
      <c r="S10" s="3"/>
      <c r="AI10" s="7" t="s">
        <v>1</v>
      </c>
      <c r="AJ10" s="7" t="s">
        <v>2</v>
      </c>
      <c r="AK10" s="16"/>
      <c r="AL10" s="8" t="s">
        <v>3</v>
      </c>
      <c r="AM10" s="8" t="s">
        <v>4</v>
      </c>
      <c r="AN10" s="8" t="s">
        <v>5</v>
      </c>
      <c r="AO10" s="16"/>
      <c r="AP10" s="9" t="str">
        <f>AI10</f>
        <v>X</v>
      </c>
      <c r="AQ10" s="9" t="str">
        <f>AJ10</f>
        <v>Y</v>
      </c>
      <c r="AR10" s="9" t="s">
        <v>6</v>
      </c>
      <c r="AS10" s="9" t="s">
        <v>7</v>
      </c>
    </row>
    <row r="11" spans="2:59" ht="13.5" thickBot="1" x14ac:dyDescent="0.25">
      <c r="B11" s="74">
        <v>1</v>
      </c>
      <c r="C11" s="154">
        <f>IF($L$3,IF(ISNUMBER('var cuantitativa'!C8),'var cuantitativa'!C8,""),"")</f>
        <v>12</v>
      </c>
      <c r="D11" s="154">
        <f>IF($L$3,IF(ISNUMBER('var cuantitativa'!D8),'var cuantitativa'!D8,""),"")</f>
        <v>13</v>
      </c>
      <c r="E11" s="137">
        <f t="shared" ref="E11:E42" si="0">IF(ISNUMBER(C11),$L$41+$L$42*C11,"")</f>
        <v>12.547065337763016</v>
      </c>
      <c r="F11" s="154">
        <f t="shared" ref="F11:F42" si="1">IF(AND(ISNUMBER(C11),ISNUMBER(D11)),(C11-D11),"")</f>
        <v>-1</v>
      </c>
      <c r="I11" s="11"/>
      <c r="J11" s="12" t="s">
        <v>29</v>
      </c>
      <c r="K11" s="2"/>
      <c r="L11" s="2"/>
      <c r="M11" s="2"/>
      <c r="N11" s="2"/>
      <c r="O11" s="2"/>
      <c r="P11" s="2"/>
      <c r="Q11" s="2"/>
      <c r="R11" s="2"/>
      <c r="S11" s="2"/>
      <c r="AG11">
        <f t="shared" ref="AG11:AG34" si="2">B11</f>
        <v>1</v>
      </c>
      <c r="AH11">
        <f t="shared" ref="AH11:AH34" si="3">IF(AND(ISNUMBER(C11),ISNUMBER(D11)),1,0)</f>
        <v>1</v>
      </c>
      <c r="AI11" s="129">
        <f t="shared" ref="AI11:AI34" si="4">IF(AH11,IF($R$8=1,C11,D11),"")</f>
        <v>12</v>
      </c>
      <c r="AJ11" s="24">
        <f t="shared" ref="AJ11:AJ34" si="5">IF(AH11,IF($R$8=1,D11,C11),"")</f>
        <v>13</v>
      </c>
      <c r="AK11" s="24">
        <f t="shared" ref="AK11:AK34" si="6">IF(AH11,IF($R$8=1,E11,D11),"")</f>
        <v>12.547065337763016</v>
      </c>
      <c r="AL11">
        <f>IF(AH11,AI11*AI11,0)</f>
        <v>144</v>
      </c>
      <c r="AM11">
        <f>IF(AH11,AJ11*AJ11,0)</f>
        <v>169</v>
      </c>
      <c r="AN11">
        <f>IF(AH11,AI11*AJ11,0)</f>
        <v>156</v>
      </c>
      <c r="AO11" s="47"/>
      <c r="AP11">
        <f t="shared" ref="AP11:AP34" si="7">IF(ISBLANK(AI11),"",AI11)</f>
        <v>12</v>
      </c>
      <c r="AQ11">
        <f t="shared" ref="AQ11:AQ34" si="8">IF(ISBLANK(AJ11),"",AJ11)</f>
        <v>13</v>
      </c>
      <c r="AR11">
        <f t="shared" ref="AR11:AS34" si="9">IF(AP11="","",AP11*$L$42+$L$41)</f>
        <v>12.547065337763016</v>
      </c>
      <c r="AS11">
        <f t="shared" si="9"/>
        <v>13.660944998154305</v>
      </c>
    </row>
    <row r="12" spans="2:59" ht="13.5" thickBot="1" x14ac:dyDescent="0.25">
      <c r="B12" s="74">
        <f t="shared" ref="B12:B43" si="10">B11+1</f>
        <v>2</v>
      </c>
      <c r="C12" s="154">
        <f>IF($L$3,IF(ISNUMBER('var cuantitativa'!C9),'var cuantitativa'!C9,""),"")</f>
        <v>15</v>
      </c>
      <c r="D12" s="154">
        <f>IF($L$3,IF(ISNUMBER('var cuantitativa'!D9),'var cuantitativa'!D9,""),"")</f>
        <v>16</v>
      </c>
      <c r="E12" s="137">
        <f t="shared" si="0"/>
        <v>15.888704318936881</v>
      </c>
      <c r="F12" s="154">
        <f t="shared" si="1"/>
        <v>-1</v>
      </c>
      <c r="J12" s="72" t="s">
        <v>26</v>
      </c>
      <c r="M12" s="76">
        <f>IF(AND(M13&gt;0,M13&lt;1),M13,M13/100)</f>
        <v>0.95</v>
      </c>
      <c r="O12" s="171" t="s">
        <v>65</v>
      </c>
      <c r="P12" s="151">
        <f>'var cuantitativa'!O5</f>
        <v>-1</v>
      </c>
      <c r="Q12" t="str">
        <f>IF(Q13=1,C8&amp;" - "&amp;D8,D8&amp;" - "&amp;C8)</f>
        <v>Y - X</v>
      </c>
      <c r="R12" s="172" t="str">
        <f>IF(ABS(P12)&lt;&gt;1,"Error: introducir 1  o -1","")</f>
        <v/>
      </c>
      <c r="S12" s="152"/>
      <c r="AG12">
        <f t="shared" si="2"/>
        <v>2</v>
      </c>
      <c r="AH12">
        <f t="shared" si="3"/>
        <v>1</v>
      </c>
      <c r="AI12" s="129">
        <f t="shared" si="4"/>
        <v>15</v>
      </c>
      <c r="AJ12" s="24">
        <f t="shared" si="5"/>
        <v>16</v>
      </c>
      <c r="AK12" s="24">
        <f t="shared" si="6"/>
        <v>15.888704318936881</v>
      </c>
      <c r="AL12">
        <f t="shared" ref="AL12:AL34" si="11">IF(AH12,AI12*AI12,0)</f>
        <v>225</v>
      </c>
      <c r="AM12">
        <f t="shared" ref="AM12:AM34" si="12">IF(AH12,AJ12*AJ12,0)</f>
        <v>256</v>
      </c>
      <c r="AN12">
        <f t="shared" ref="AN12:AN34" si="13">IF(AH12,AI12*AJ12,0)</f>
        <v>240</v>
      </c>
      <c r="AO12" s="47"/>
      <c r="AP12">
        <f t="shared" si="7"/>
        <v>15</v>
      </c>
      <c r="AQ12">
        <f t="shared" si="8"/>
        <v>16</v>
      </c>
      <c r="AR12">
        <f t="shared" si="9"/>
        <v>15.888704318936881</v>
      </c>
      <c r="AS12">
        <f t="shared" si="9"/>
        <v>17.002583979328168</v>
      </c>
    </row>
    <row r="13" spans="2:59" x14ac:dyDescent="0.2">
      <c r="B13" s="74">
        <f t="shared" si="10"/>
        <v>3</v>
      </c>
      <c r="C13" s="154">
        <f>IF($L$3,IF(ISNUMBER('var cuantitativa'!C10),'var cuantitativa'!C10,""),"")</f>
        <v>17</v>
      </c>
      <c r="D13" s="154">
        <f>IF($L$3,IF(ISNUMBER('var cuantitativa'!D10),'var cuantitativa'!D10,""),"")</f>
        <v>19</v>
      </c>
      <c r="E13" s="137">
        <f t="shared" si="0"/>
        <v>18.116463639719456</v>
      </c>
      <c r="F13" s="154">
        <f t="shared" si="1"/>
        <v>-2</v>
      </c>
      <c r="H13" s="8"/>
      <c r="I13" s="8"/>
      <c r="M13" s="280">
        <f>'var cuantitativa'!J8</f>
        <v>0.95</v>
      </c>
      <c r="Q13" s="152">
        <f>IF(P12=1,1,-1)</f>
        <v>-1</v>
      </c>
      <c r="R13" s="153" t="s">
        <v>55</v>
      </c>
      <c r="AG13">
        <f t="shared" si="2"/>
        <v>3</v>
      </c>
      <c r="AH13">
        <f t="shared" si="3"/>
        <v>1</v>
      </c>
      <c r="AI13" s="129">
        <f t="shared" si="4"/>
        <v>17</v>
      </c>
      <c r="AJ13" s="24">
        <f t="shared" si="5"/>
        <v>19</v>
      </c>
      <c r="AK13" s="24">
        <f t="shared" si="6"/>
        <v>18.116463639719456</v>
      </c>
      <c r="AL13">
        <f t="shared" si="11"/>
        <v>289</v>
      </c>
      <c r="AM13">
        <f t="shared" si="12"/>
        <v>361</v>
      </c>
      <c r="AN13">
        <f t="shared" si="13"/>
        <v>323</v>
      </c>
      <c r="AO13" s="47"/>
      <c r="AP13">
        <f t="shared" si="7"/>
        <v>17</v>
      </c>
      <c r="AQ13">
        <f t="shared" si="8"/>
        <v>19</v>
      </c>
      <c r="AR13">
        <f t="shared" si="9"/>
        <v>18.116463639719456</v>
      </c>
      <c r="AS13">
        <f t="shared" si="9"/>
        <v>20.344222960502034</v>
      </c>
    </row>
    <row r="14" spans="2:59" ht="13.5" thickBot="1" x14ac:dyDescent="0.25">
      <c r="B14" s="74">
        <f t="shared" si="10"/>
        <v>4</v>
      </c>
      <c r="C14" s="154">
        <f>IF($L$3,IF(ISNUMBER('var cuantitativa'!C11),'var cuantitativa'!C11,""),"")</f>
        <v>19</v>
      </c>
      <c r="D14" s="154">
        <f>IF($L$3,IF(ISNUMBER('var cuantitativa'!D11),'var cuantitativa'!D11,""),"")</f>
        <v>20</v>
      </c>
      <c r="E14" s="137">
        <f t="shared" si="0"/>
        <v>20.344222960502034</v>
      </c>
      <c r="F14" s="154">
        <f t="shared" si="1"/>
        <v>-1</v>
      </c>
      <c r="I14" s="11" t="str">
        <f>I7</f>
        <v>●</v>
      </c>
      <c r="J14" s="12" t="s">
        <v>61</v>
      </c>
      <c r="K14" s="2"/>
      <c r="L14" s="2"/>
      <c r="M14" s="2" t="str">
        <f>M12*100&amp;"%"</f>
        <v>95%</v>
      </c>
      <c r="N14" s="2"/>
      <c r="O14" s="2"/>
      <c r="P14" s="2"/>
      <c r="Q14" s="2"/>
      <c r="AG14">
        <f t="shared" si="2"/>
        <v>4</v>
      </c>
      <c r="AH14">
        <f t="shared" si="3"/>
        <v>1</v>
      </c>
      <c r="AI14" s="129">
        <f t="shared" si="4"/>
        <v>19</v>
      </c>
      <c r="AJ14" s="24">
        <f t="shared" si="5"/>
        <v>20</v>
      </c>
      <c r="AK14" s="24">
        <f t="shared" si="6"/>
        <v>20.344222960502034</v>
      </c>
      <c r="AL14">
        <f t="shared" si="11"/>
        <v>361</v>
      </c>
      <c r="AM14">
        <f t="shared" si="12"/>
        <v>400</v>
      </c>
      <c r="AN14">
        <f t="shared" si="13"/>
        <v>380</v>
      </c>
      <c r="AO14" s="47"/>
      <c r="AP14">
        <f t="shared" si="7"/>
        <v>19</v>
      </c>
      <c r="AQ14">
        <f t="shared" si="8"/>
        <v>20</v>
      </c>
      <c r="AR14">
        <f t="shared" si="9"/>
        <v>20.344222960502034</v>
      </c>
      <c r="AS14">
        <f t="shared" si="9"/>
        <v>21.458102620893321</v>
      </c>
    </row>
    <row r="15" spans="2:59" x14ac:dyDescent="0.2">
      <c r="B15" s="74">
        <f t="shared" si="10"/>
        <v>5</v>
      </c>
      <c r="C15" s="154">
        <f>IF($L$3,IF(ISNUMBER('var cuantitativa'!C12),'var cuantitativa'!C12,""),"")</f>
        <v>18</v>
      </c>
      <c r="D15" s="154">
        <f>IF($L$3,IF(ISNUMBER('var cuantitativa'!D12),'var cuantitativa'!D12,""),"")</f>
        <v>19</v>
      </c>
      <c r="E15" s="137">
        <f t="shared" si="0"/>
        <v>19.230343300110743</v>
      </c>
      <c r="F15" s="154">
        <f t="shared" si="1"/>
        <v>-1</v>
      </c>
      <c r="J15" s="30"/>
      <c r="K15" s="3"/>
      <c r="M15" s="41" t="s">
        <v>68</v>
      </c>
      <c r="N15" s="43" t="s">
        <v>8</v>
      </c>
      <c r="O15" s="43" t="s">
        <v>9</v>
      </c>
      <c r="P15" s="43" t="s">
        <v>10</v>
      </c>
      <c r="Q15" s="43" t="s">
        <v>11</v>
      </c>
      <c r="R15" s="55" t="s">
        <v>31</v>
      </c>
      <c r="S15" s="55" t="s">
        <v>32</v>
      </c>
      <c r="T15" s="55" t="s">
        <v>67</v>
      </c>
      <c r="AG15">
        <f t="shared" si="2"/>
        <v>5</v>
      </c>
      <c r="AH15">
        <f t="shared" si="3"/>
        <v>1</v>
      </c>
      <c r="AI15" s="129">
        <f t="shared" si="4"/>
        <v>18</v>
      </c>
      <c r="AJ15" s="24">
        <f t="shared" si="5"/>
        <v>19</v>
      </c>
      <c r="AK15" s="24">
        <f t="shared" si="6"/>
        <v>19.230343300110743</v>
      </c>
      <c r="AL15">
        <f t="shared" si="11"/>
        <v>324</v>
      </c>
      <c r="AM15">
        <f t="shared" si="12"/>
        <v>361</v>
      </c>
      <c r="AN15">
        <f t="shared" si="13"/>
        <v>342</v>
      </c>
      <c r="AO15" s="47"/>
      <c r="AP15">
        <f t="shared" si="7"/>
        <v>18</v>
      </c>
      <c r="AQ15">
        <f t="shared" si="8"/>
        <v>19</v>
      </c>
      <c r="AR15">
        <f t="shared" si="9"/>
        <v>19.230343300110743</v>
      </c>
      <c r="AS15">
        <f t="shared" si="9"/>
        <v>20.344222960502034</v>
      </c>
    </row>
    <row r="16" spans="2:59" x14ac:dyDescent="0.2">
      <c r="B16" s="74">
        <f t="shared" si="10"/>
        <v>6</v>
      </c>
      <c r="C16" s="154">
        <f>IF($L$3,IF(ISNUMBER('var cuantitativa'!C13),'var cuantitativa'!C13,""),"")</f>
        <v>21</v>
      </c>
      <c r="D16" s="154">
        <f>IF($L$3,IF(ISNUMBER('var cuantitativa'!D13),'var cuantitativa'!D13,""),"")</f>
        <v>25</v>
      </c>
      <c r="E16" s="137">
        <f t="shared" si="0"/>
        <v>22.571982281284608</v>
      </c>
      <c r="F16" s="154">
        <f t="shared" si="1"/>
        <v>-4</v>
      </c>
      <c r="J16" s="640" t="str">
        <f>K8</f>
        <v>Pretest</v>
      </c>
      <c r="K16" s="641"/>
      <c r="L16" s="642"/>
      <c r="M16" s="648">
        <f>MIN(AI311,AJ311)</f>
        <v>11</v>
      </c>
      <c r="N16" s="56">
        <f>AI312</f>
        <v>246</v>
      </c>
      <c r="O16" s="57">
        <f>N16/M16</f>
        <v>22.363636363636363</v>
      </c>
      <c r="P16" s="42">
        <f>O26/(M16-1)</f>
        <v>49.254545454545493</v>
      </c>
      <c r="Q16" s="42">
        <f>SQRT(P16)</f>
        <v>7.018158266564348</v>
      </c>
      <c r="R16" s="29">
        <f>AI313</f>
        <v>12</v>
      </c>
      <c r="S16" s="29">
        <f>AI314</f>
        <v>35</v>
      </c>
      <c r="T16" s="193">
        <f>IF(O16&gt;1,Q16/O16*100,"-")</f>
        <v>31.382008509027575</v>
      </c>
      <c r="AG16">
        <f t="shared" si="2"/>
        <v>6</v>
      </c>
      <c r="AH16">
        <f t="shared" si="3"/>
        <v>1</v>
      </c>
      <c r="AI16" s="129">
        <f t="shared" si="4"/>
        <v>21</v>
      </c>
      <c r="AJ16" s="24">
        <f t="shared" si="5"/>
        <v>25</v>
      </c>
      <c r="AK16" s="24">
        <f t="shared" si="6"/>
        <v>22.571982281284608</v>
      </c>
      <c r="AL16">
        <f t="shared" si="11"/>
        <v>441</v>
      </c>
      <c r="AM16">
        <f t="shared" si="12"/>
        <v>625</v>
      </c>
      <c r="AN16">
        <f t="shared" si="13"/>
        <v>525</v>
      </c>
      <c r="AO16" s="47"/>
      <c r="AP16">
        <f t="shared" si="7"/>
        <v>21</v>
      </c>
      <c r="AQ16">
        <f t="shared" si="8"/>
        <v>25</v>
      </c>
      <c r="AR16">
        <f t="shared" si="9"/>
        <v>22.571982281284608</v>
      </c>
      <c r="AS16">
        <f t="shared" si="9"/>
        <v>27.027500922849761</v>
      </c>
    </row>
    <row r="17" spans="2:45" ht="12.75" customHeight="1" x14ac:dyDescent="0.2">
      <c r="B17" s="74">
        <f t="shared" si="10"/>
        <v>7</v>
      </c>
      <c r="C17" s="154">
        <f>IF($L$3,IF(ISNUMBER('var cuantitativa'!C14),'var cuantitativa'!C14,""),"")</f>
        <v>25</v>
      </c>
      <c r="D17" s="154">
        <f>IF($L$3,IF(ISNUMBER('var cuantitativa'!D14),'var cuantitativa'!D14,""),"")</f>
        <v>24</v>
      </c>
      <c r="E17" s="137">
        <f t="shared" si="0"/>
        <v>27.027500922849761</v>
      </c>
      <c r="F17" s="154">
        <f t="shared" si="1"/>
        <v>1</v>
      </c>
      <c r="J17" s="640" t="str">
        <f>K9</f>
        <v>Posttest</v>
      </c>
      <c r="K17" s="641"/>
      <c r="L17" s="642"/>
      <c r="M17" s="649"/>
      <c r="N17" s="56">
        <f>AJ312</f>
        <v>265</v>
      </c>
      <c r="O17" s="57">
        <f>N17/M16</f>
        <v>24.09090909090909</v>
      </c>
      <c r="P17" s="42">
        <f>O27/(M16-1)</f>
        <v>63.890909090909098</v>
      </c>
      <c r="Q17" s="42">
        <f>SQRT(P17)</f>
        <v>7.9931789102277131</v>
      </c>
      <c r="R17" s="29">
        <f>AJ313</f>
        <v>13</v>
      </c>
      <c r="S17" s="29">
        <f>AJ314</f>
        <v>41</v>
      </c>
      <c r="T17" s="193">
        <f>IF(O17&gt;1,Q17/O17*100,"-")</f>
        <v>33.179233212265977</v>
      </c>
      <c r="AG17">
        <f t="shared" si="2"/>
        <v>7</v>
      </c>
      <c r="AH17">
        <f t="shared" si="3"/>
        <v>1</v>
      </c>
      <c r="AI17" s="129">
        <f t="shared" si="4"/>
        <v>25</v>
      </c>
      <c r="AJ17" s="24">
        <f t="shared" si="5"/>
        <v>24</v>
      </c>
      <c r="AK17" s="24">
        <f t="shared" si="6"/>
        <v>27.027500922849761</v>
      </c>
      <c r="AL17">
        <f t="shared" si="11"/>
        <v>625</v>
      </c>
      <c r="AM17">
        <f t="shared" si="12"/>
        <v>576</v>
      </c>
      <c r="AN17">
        <f t="shared" si="13"/>
        <v>600</v>
      </c>
      <c r="AO17" s="47"/>
      <c r="AP17">
        <f t="shared" si="7"/>
        <v>25</v>
      </c>
      <c r="AQ17">
        <f t="shared" si="8"/>
        <v>24</v>
      </c>
      <c r="AR17">
        <f t="shared" si="9"/>
        <v>27.027500922849761</v>
      </c>
      <c r="AS17">
        <f t="shared" si="9"/>
        <v>25.91362126245847</v>
      </c>
    </row>
    <row r="18" spans="2:45" ht="13.5" customHeight="1" x14ac:dyDescent="0.2">
      <c r="B18" s="74">
        <f t="shared" si="10"/>
        <v>8</v>
      </c>
      <c r="C18" s="154">
        <f>IF($L$3,IF(ISNUMBER('var cuantitativa'!C15),'var cuantitativa'!C15,""),"")</f>
        <v>26</v>
      </c>
      <c r="D18" s="154">
        <f>IF($L$3,IF(ISNUMBER('var cuantitativa'!D15),'var cuantitativa'!D15,""),"")</f>
        <v>27</v>
      </c>
      <c r="E18" s="137">
        <f t="shared" si="0"/>
        <v>28.141380583241048</v>
      </c>
      <c r="F18" s="154">
        <f t="shared" si="1"/>
        <v>-1</v>
      </c>
      <c r="J18" s="164" t="str">
        <f>IF(P12=1,J16&amp;" - "&amp;J17,J17&amp;" - "&amp;J16)</f>
        <v>Posttest - Pretest</v>
      </c>
      <c r="K18" s="159"/>
      <c r="L18" s="159"/>
      <c r="M18" s="159"/>
      <c r="N18" s="165">
        <f>Q13*(N16-N17)</f>
        <v>19</v>
      </c>
      <c r="O18" s="160">
        <f>(O16-O17)*Q13</f>
        <v>1.7272727272727266</v>
      </c>
      <c r="P18" s="166">
        <f>_xlfn.VAR.S(F11:F310)</f>
        <v>3.418181818181818</v>
      </c>
      <c r="Q18" s="166">
        <f>STDEV(F11:F310)</f>
        <v>1.8488325554743508</v>
      </c>
      <c r="R18" s="159">
        <f>MIN(F11:F310)</f>
        <v>-6</v>
      </c>
      <c r="S18" s="159">
        <f>MAX(F11:F310)</f>
        <v>1</v>
      </c>
      <c r="T18" s="192">
        <f>IF(O18&gt;1,Q18/O18*100,"-")</f>
        <v>107.03767426430456</v>
      </c>
      <c r="AG18">
        <f t="shared" si="2"/>
        <v>8</v>
      </c>
      <c r="AH18">
        <f t="shared" si="3"/>
        <v>1</v>
      </c>
      <c r="AI18" s="129">
        <f t="shared" si="4"/>
        <v>26</v>
      </c>
      <c r="AJ18" s="24">
        <f t="shared" si="5"/>
        <v>27</v>
      </c>
      <c r="AK18" s="24">
        <f t="shared" si="6"/>
        <v>28.141380583241048</v>
      </c>
      <c r="AL18">
        <f t="shared" si="11"/>
        <v>676</v>
      </c>
      <c r="AM18">
        <f t="shared" si="12"/>
        <v>729</v>
      </c>
      <c r="AN18">
        <f t="shared" si="13"/>
        <v>702</v>
      </c>
      <c r="AO18" s="47"/>
      <c r="AP18">
        <f t="shared" si="7"/>
        <v>26</v>
      </c>
      <c r="AQ18">
        <f t="shared" si="8"/>
        <v>27</v>
      </c>
      <c r="AR18">
        <f t="shared" si="9"/>
        <v>28.141380583241048</v>
      </c>
      <c r="AS18">
        <f t="shared" si="9"/>
        <v>29.255260243632335</v>
      </c>
    </row>
    <row r="19" spans="2:45" ht="15.75" thickBot="1" x14ac:dyDescent="0.3">
      <c r="B19" s="74">
        <f t="shared" si="10"/>
        <v>9</v>
      </c>
      <c r="C19" s="154">
        <f>IF($L$3,IF(ISNUMBER('var cuantitativa'!C16),'var cuantitativa'!C16,""),"")</f>
        <v>28</v>
      </c>
      <c r="D19" s="154">
        <f>IF($L$3,IF(ISNUMBER('var cuantitativa'!D16),'var cuantitativa'!D16,""),"")</f>
        <v>29</v>
      </c>
      <c r="E19" s="137">
        <f t="shared" si="0"/>
        <v>30.369139904023623</v>
      </c>
      <c r="F19" s="154">
        <f t="shared" si="1"/>
        <v>-1</v>
      </c>
      <c r="I19" t="str">
        <f>I14</f>
        <v>●</v>
      </c>
      <c r="J19" s="201" t="s">
        <v>60</v>
      </c>
      <c r="K19" s="202"/>
      <c r="L19" s="584" t="str">
        <f>Q39</f>
        <v>g.l.</v>
      </c>
      <c r="M19" s="203" t="str">
        <f>M14&amp;"-"&amp;"IC(-)"</f>
        <v>95%-IC(-)</v>
      </c>
      <c r="N19" s="203" t="str">
        <f>M14&amp;"-"&amp;"IC(+)"</f>
        <v>95%-IC(+)</v>
      </c>
      <c r="O19" s="203" t="s">
        <v>279</v>
      </c>
      <c r="P19" s="203" t="s">
        <v>57</v>
      </c>
      <c r="Q19" s="203" t="s">
        <v>59</v>
      </c>
      <c r="R19" s="203" t="s">
        <v>20</v>
      </c>
      <c r="S19" s="203" t="str">
        <f>"t("&amp;1-M12&amp;")"</f>
        <v>t(0,05)</v>
      </c>
      <c r="U19" s="122" t="s">
        <v>58</v>
      </c>
      <c r="V19" s="123">
        <f>TINV((1-$M$12),$M$16-1)</f>
        <v>2.2281388519862744</v>
      </c>
      <c r="AG19">
        <f t="shared" si="2"/>
        <v>9</v>
      </c>
      <c r="AH19">
        <f t="shared" si="3"/>
        <v>1</v>
      </c>
      <c r="AI19" s="129">
        <f t="shared" si="4"/>
        <v>28</v>
      </c>
      <c r="AJ19" s="24">
        <f t="shared" si="5"/>
        <v>29</v>
      </c>
      <c r="AK19" s="24">
        <f t="shared" si="6"/>
        <v>30.369139904023623</v>
      </c>
      <c r="AL19">
        <f t="shared" si="11"/>
        <v>784</v>
      </c>
      <c r="AM19">
        <f t="shared" si="12"/>
        <v>841</v>
      </c>
      <c r="AN19">
        <f t="shared" si="13"/>
        <v>812</v>
      </c>
      <c r="AO19" s="47"/>
      <c r="AP19">
        <f t="shared" si="7"/>
        <v>28</v>
      </c>
      <c r="AQ19">
        <f t="shared" si="8"/>
        <v>29</v>
      </c>
      <c r="AR19">
        <f t="shared" si="9"/>
        <v>30.369139904023623</v>
      </c>
      <c r="AS19">
        <f t="shared" si="9"/>
        <v>31.48301956441491</v>
      </c>
    </row>
    <row r="20" spans="2:45" ht="15" customHeight="1" x14ac:dyDescent="0.2">
      <c r="B20" s="74">
        <f t="shared" si="10"/>
        <v>10</v>
      </c>
      <c r="C20" s="154">
        <f>IF($L$3,IF(ISNUMBER('var cuantitativa'!C17),'var cuantitativa'!C17,""),"")</f>
        <v>30</v>
      </c>
      <c r="D20" s="154">
        <f>IF($L$3,IF(ISNUMBER('var cuantitativa'!D17),'var cuantitativa'!D17,""),"")</f>
        <v>32</v>
      </c>
      <c r="E20" s="137">
        <f t="shared" si="0"/>
        <v>32.596899224806201</v>
      </c>
      <c r="F20" s="154">
        <f t="shared" si="1"/>
        <v>-2</v>
      </c>
      <c r="J20" t="str">
        <f>J16</f>
        <v>Pretest</v>
      </c>
      <c r="L20" s="205">
        <f>COUNT(E11:E310)-1</f>
        <v>10</v>
      </c>
      <c r="M20" s="197">
        <f>O16-O20</f>
        <v>17.418646459654298</v>
      </c>
      <c r="N20" s="197">
        <f>O16+O20</f>
        <v>27.308626267618429</v>
      </c>
      <c r="O20">
        <f>S20*P20</f>
        <v>4.9449899039820657</v>
      </c>
      <c r="P20">
        <f>Q16/SQRT(L20)</f>
        <v>2.2193365101882474</v>
      </c>
      <c r="S20" s="123">
        <f>TINV((1-$M$12),$L$20)</f>
        <v>2.2281388519862744</v>
      </c>
      <c r="AG20">
        <f t="shared" si="2"/>
        <v>10</v>
      </c>
      <c r="AH20">
        <f t="shared" si="3"/>
        <v>1</v>
      </c>
      <c r="AI20" s="129">
        <f t="shared" si="4"/>
        <v>30</v>
      </c>
      <c r="AJ20" s="24">
        <f t="shared" si="5"/>
        <v>32</v>
      </c>
      <c r="AK20" s="24">
        <f t="shared" si="6"/>
        <v>32.596899224806201</v>
      </c>
      <c r="AL20">
        <f t="shared" si="11"/>
        <v>900</v>
      </c>
      <c r="AM20">
        <f t="shared" si="12"/>
        <v>1024</v>
      </c>
      <c r="AN20">
        <f t="shared" si="13"/>
        <v>960</v>
      </c>
      <c r="AO20" s="47"/>
      <c r="AP20">
        <f t="shared" si="7"/>
        <v>30</v>
      </c>
      <c r="AQ20">
        <f t="shared" si="8"/>
        <v>32</v>
      </c>
      <c r="AR20">
        <f t="shared" si="9"/>
        <v>32.596899224806201</v>
      </c>
      <c r="AS20">
        <f t="shared" si="9"/>
        <v>34.824658545588775</v>
      </c>
    </row>
    <row r="21" spans="2:45" x14ac:dyDescent="0.2">
      <c r="B21" s="74">
        <f t="shared" si="10"/>
        <v>11</v>
      </c>
      <c r="C21" s="154">
        <f>IF($L$3,IF(ISNUMBER('var cuantitativa'!C18),'var cuantitativa'!C18,""),"")</f>
        <v>35</v>
      </c>
      <c r="D21" s="154">
        <f>IF($L$3,IF(ISNUMBER('var cuantitativa'!D18),'var cuantitativa'!D18,""),"")</f>
        <v>41</v>
      </c>
      <c r="E21" s="137">
        <f t="shared" si="0"/>
        <v>38.166297526762641</v>
      </c>
      <c r="F21" s="154">
        <f t="shared" si="1"/>
        <v>-6</v>
      </c>
      <c r="J21" t="str">
        <f>J17</f>
        <v>Posttest</v>
      </c>
      <c r="L21">
        <f>COUNT(F11:F310)-1</f>
        <v>10</v>
      </c>
      <c r="M21" s="197">
        <f>O17-O21</f>
        <v>18.458920254164322</v>
      </c>
      <c r="N21" s="197">
        <f>O17+O21</f>
        <v>29.722897927653857</v>
      </c>
      <c r="O21">
        <f>S21*P21</f>
        <v>5.6319888367447675</v>
      </c>
      <c r="P21">
        <f>Q17/SQRT(L21)</f>
        <v>2.5276651101542127</v>
      </c>
      <c r="S21" s="123">
        <f>TINV((1-$M$12),$L$21)</f>
        <v>2.2281388519862744</v>
      </c>
      <c r="AG21">
        <f t="shared" si="2"/>
        <v>11</v>
      </c>
      <c r="AH21">
        <f t="shared" si="3"/>
        <v>1</v>
      </c>
      <c r="AI21" s="129">
        <f t="shared" si="4"/>
        <v>35</v>
      </c>
      <c r="AJ21" s="24">
        <f t="shared" si="5"/>
        <v>41</v>
      </c>
      <c r="AK21" s="24">
        <f t="shared" si="6"/>
        <v>38.166297526762641</v>
      </c>
      <c r="AL21">
        <f t="shared" si="11"/>
        <v>1225</v>
      </c>
      <c r="AM21">
        <f t="shared" si="12"/>
        <v>1681</v>
      </c>
      <c r="AN21">
        <f t="shared" si="13"/>
        <v>1435</v>
      </c>
      <c r="AO21" s="47"/>
      <c r="AP21">
        <f t="shared" si="7"/>
        <v>35</v>
      </c>
      <c r="AQ21">
        <f t="shared" si="8"/>
        <v>41</v>
      </c>
      <c r="AR21">
        <f t="shared" si="9"/>
        <v>38.166297526762641</v>
      </c>
      <c r="AS21">
        <f t="shared" si="9"/>
        <v>44.849575489110364</v>
      </c>
    </row>
    <row r="22" spans="2:45" x14ac:dyDescent="0.2">
      <c r="B22" s="74">
        <f t="shared" si="10"/>
        <v>12</v>
      </c>
      <c r="C22" s="154" t="str">
        <f>IF($L$3,IF(ISNUMBER('var cuantitativa'!C19),'var cuantitativa'!C19,""),"")</f>
        <v/>
      </c>
      <c r="D22" s="154" t="str">
        <f>IF($L$3,IF(ISNUMBER('var cuantitativa'!D19),'var cuantitativa'!D19,""),"")</f>
        <v/>
      </c>
      <c r="E22" s="137" t="str">
        <f t="shared" si="0"/>
        <v/>
      </c>
      <c r="F22" s="154" t="str">
        <f t="shared" si="1"/>
        <v/>
      </c>
      <c r="J22" s="159" t="str">
        <f>"IC("&amp;J18&amp;")"</f>
        <v>IC(Posttest - Pretest)</v>
      </c>
      <c r="K22" s="159"/>
      <c r="L22" s="159">
        <f>M16-1</f>
        <v>10</v>
      </c>
      <c r="M22" s="160">
        <f>O18-O22</f>
        <v>0.48521011601544273</v>
      </c>
      <c r="N22" s="160">
        <f>O18+O22</f>
        <v>2.9693353385300103</v>
      </c>
      <c r="O22" s="161">
        <f>V19*P22</f>
        <v>1.2420626112572839</v>
      </c>
      <c r="P22" s="162">
        <f>Q18/SQRT(M16)</f>
        <v>0.55744398970021425</v>
      </c>
      <c r="Q22" s="160">
        <f>ABS(O18/P22)</f>
        <v>3.0985583470038494</v>
      </c>
      <c r="R22" s="163">
        <f>TDIST(Q22,M16-1,2)</f>
        <v>1.1278318926911704E-2</v>
      </c>
      <c r="S22" s="160">
        <f>V19</f>
        <v>2.2281388519862744</v>
      </c>
      <c r="AG22">
        <f t="shared" si="2"/>
        <v>12</v>
      </c>
      <c r="AH22">
        <f t="shared" si="3"/>
        <v>0</v>
      </c>
      <c r="AI22" s="129" t="str">
        <f t="shared" si="4"/>
        <v/>
      </c>
      <c r="AJ22" s="24" t="str">
        <f t="shared" si="5"/>
        <v/>
      </c>
      <c r="AK22" s="24" t="str">
        <f t="shared" si="6"/>
        <v/>
      </c>
      <c r="AL22">
        <f t="shared" si="11"/>
        <v>0</v>
      </c>
      <c r="AM22">
        <f t="shared" si="12"/>
        <v>0</v>
      </c>
      <c r="AN22">
        <f t="shared" si="13"/>
        <v>0</v>
      </c>
      <c r="AO22" s="47"/>
      <c r="AP22" t="str">
        <f t="shared" si="7"/>
        <v/>
      </c>
      <c r="AQ22" t="str">
        <f t="shared" si="8"/>
        <v/>
      </c>
      <c r="AR22" t="str">
        <f t="shared" si="9"/>
        <v/>
      </c>
      <c r="AS22" t="str">
        <f t="shared" si="9"/>
        <v/>
      </c>
    </row>
    <row r="23" spans="2:45" x14ac:dyDescent="0.2">
      <c r="B23" s="74">
        <f t="shared" si="10"/>
        <v>13</v>
      </c>
      <c r="C23" s="154" t="str">
        <f>IF($L$3,IF(ISNUMBER('var cuantitativa'!C20),'var cuantitativa'!C20,""),"")</f>
        <v/>
      </c>
      <c r="D23" s="154" t="str">
        <f>IF($L$3,IF(ISNUMBER('var cuantitativa'!D20),'var cuantitativa'!D20,""),"")</f>
        <v/>
      </c>
      <c r="E23" s="137" t="str">
        <f t="shared" si="0"/>
        <v/>
      </c>
      <c r="F23" s="154" t="str">
        <f t="shared" si="1"/>
        <v/>
      </c>
      <c r="AG23">
        <f t="shared" si="2"/>
        <v>13</v>
      </c>
      <c r="AH23">
        <f t="shared" si="3"/>
        <v>0</v>
      </c>
      <c r="AI23" s="129" t="str">
        <f t="shared" si="4"/>
        <v/>
      </c>
      <c r="AJ23" s="24" t="str">
        <f t="shared" si="5"/>
        <v/>
      </c>
      <c r="AK23" s="24" t="str">
        <f t="shared" si="6"/>
        <v/>
      </c>
      <c r="AL23">
        <f t="shared" si="11"/>
        <v>0</v>
      </c>
      <c r="AM23">
        <f t="shared" si="12"/>
        <v>0</v>
      </c>
      <c r="AN23">
        <f t="shared" si="13"/>
        <v>0</v>
      </c>
      <c r="AO23" s="47"/>
      <c r="AP23" t="str">
        <f t="shared" si="7"/>
        <v/>
      </c>
      <c r="AQ23" t="str">
        <f t="shared" si="8"/>
        <v/>
      </c>
      <c r="AR23" t="str">
        <f t="shared" si="9"/>
        <v/>
      </c>
      <c r="AS23" t="str">
        <f t="shared" si="9"/>
        <v/>
      </c>
    </row>
    <row r="24" spans="2:45" ht="13.5" thickBot="1" x14ac:dyDescent="0.25">
      <c r="B24" s="74">
        <f t="shared" si="10"/>
        <v>14</v>
      </c>
      <c r="C24" s="154" t="str">
        <f>IF($L$3,IF(ISNUMBER('var cuantitativa'!C21),'var cuantitativa'!C21,""),"")</f>
        <v/>
      </c>
      <c r="D24" s="154" t="str">
        <f>IF($L$3,IF(ISNUMBER('var cuantitativa'!D21),'var cuantitativa'!D21,""),"")</f>
        <v/>
      </c>
      <c r="E24" s="137" t="str">
        <f t="shared" si="0"/>
        <v/>
      </c>
      <c r="F24" s="154" t="str">
        <f t="shared" si="1"/>
        <v/>
      </c>
      <c r="I24" s="11" t="str">
        <f>I14</f>
        <v>●</v>
      </c>
      <c r="J24" s="12" t="s">
        <v>105</v>
      </c>
      <c r="K24" s="2"/>
      <c r="L24" s="2"/>
      <c r="M24" s="2"/>
      <c r="N24" s="2"/>
      <c r="O24" s="2"/>
      <c r="P24" s="2"/>
      <c r="Q24" s="2"/>
      <c r="R24" s="2"/>
      <c r="S24" s="2"/>
      <c r="AG24">
        <f t="shared" si="2"/>
        <v>14</v>
      </c>
      <c r="AH24">
        <f t="shared" si="3"/>
        <v>0</v>
      </c>
      <c r="AI24" s="129" t="str">
        <f t="shared" si="4"/>
        <v/>
      </c>
      <c r="AJ24" s="24" t="str">
        <f t="shared" si="5"/>
        <v/>
      </c>
      <c r="AK24" s="24" t="str">
        <f t="shared" si="6"/>
        <v/>
      </c>
      <c r="AL24">
        <f t="shared" si="11"/>
        <v>0</v>
      </c>
      <c r="AM24">
        <f t="shared" si="12"/>
        <v>0</v>
      </c>
      <c r="AN24">
        <f t="shared" si="13"/>
        <v>0</v>
      </c>
      <c r="AO24" s="47"/>
      <c r="AP24" t="str">
        <f t="shared" si="7"/>
        <v/>
      </c>
      <c r="AQ24" t="str">
        <f t="shared" si="8"/>
        <v/>
      </c>
      <c r="AR24" t="str">
        <f t="shared" si="9"/>
        <v/>
      </c>
      <c r="AS24" t="str">
        <f t="shared" si="9"/>
        <v/>
      </c>
    </row>
    <row r="25" spans="2:45" x14ac:dyDescent="0.2">
      <c r="B25" s="74">
        <f t="shared" si="10"/>
        <v>15</v>
      </c>
      <c r="C25" s="154" t="str">
        <f>IF($L$3,IF(ISNUMBER('var cuantitativa'!C22),'var cuantitativa'!C22,""),"")</f>
        <v/>
      </c>
      <c r="D25" s="154" t="str">
        <f>IF($L$3,IF(ISNUMBER('var cuantitativa'!D22),'var cuantitativa'!D22,""),"")</f>
        <v/>
      </c>
      <c r="E25" s="137" t="str">
        <f t="shared" si="0"/>
        <v/>
      </c>
      <c r="F25" s="154" t="str">
        <f t="shared" si="1"/>
        <v/>
      </c>
      <c r="J25" s="51" t="s">
        <v>27</v>
      </c>
      <c r="K25" s="33"/>
      <c r="L25" s="32"/>
      <c r="M25" s="650" t="s">
        <v>15</v>
      </c>
      <c r="N25" s="650"/>
      <c r="O25" s="52"/>
      <c r="P25" s="31"/>
      <c r="Q25" s="3"/>
      <c r="R25" s="3"/>
      <c r="AG25">
        <f t="shared" si="2"/>
        <v>15</v>
      </c>
      <c r="AH25">
        <f t="shared" si="3"/>
        <v>0</v>
      </c>
      <c r="AI25" s="129" t="str">
        <f t="shared" si="4"/>
        <v/>
      </c>
      <c r="AJ25" s="24" t="str">
        <f t="shared" si="5"/>
        <v/>
      </c>
      <c r="AK25" s="24" t="str">
        <f t="shared" si="6"/>
        <v/>
      </c>
      <c r="AL25">
        <f t="shared" si="11"/>
        <v>0</v>
      </c>
      <c r="AM25">
        <f t="shared" si="12"/>
        <v>0</v>
      </c>
      <c r="AN25">
        <f t="shared" si="13"/>
        <v>0</v>
      </c>
      <c r="AO25" s="47"/>
      <c r="AP25" t="str">
        <f t="shared" si="7"/>
        <v/>
      </c>
      <c r="AQ25" t="str">
        <f t="shared" si="8"/>
        <v/>
      </c>
      <c r="AR25" t="str">
        <f t="shared" si="9"/>
        <v/>
      </c>
      <c r="AS25" t="str">
        <f t="shared" si="9"/>
        <v/>
      </c>
    </row>
    <row r="26" spans="2:45" x14ac:dyDescent="0.2">
      <c r="B26" s="74">
        <f t="shared" si="10"/>
        <v>16</v>
      </c>
      <c r="C26" s="154" t="str">
        <f>IF($L$3,IF(ISNUMBER('var cuantitativa'!C23),'var cuantitativa'!C23,""),"")</f>
        <v/>
      </c>
      <c r="D26" s="154" t="str">
        <f>IF($L$3,IF(ISNUMBER('var cuantitativa'!D23),'var cuantitativa'!D23,""),"")</f>
        <v/>
      </c>
      <c r="E26" s="137" t="str">
        <f t="shared" si="0"/>
        <v/>
      </c>
      <c r="F26" s="154" t="str">
        <f t="shared" si="1"/>
        <v/>
      </c>
      <c r="J26" s="43" t="s">
        <v>12</v>
      </c>
      <c r="K26" s="636">
        <f>AL311</f>
        <v>5994</v>
      </c>
      <c r="L26" s="637"/>
      <c r="M26" s="53"/>
      <c r="N26" s="90" t="s">
        <v>37</v>
      </c>
      <c r="O26" s="636">
        <f>K26-(N16^2)/M16</f>
        <v>492.54545454545496</v>
      </c>
      <c r="P26" s="637"/>
      <c r="Q26" s="118" t="s">
        <v>38</v>
      </c>
      <c r="R26" s="3"/>
      <c r="AG26">
        <f t="shared" si="2"/>
        <v>16</v>
      </c>
      <c r="AH26">
        <f t="shared" si="3"/>
        <v>0</v>
      </c>
      <c r="AI26" s="129" t="str">
        <f t="shared" si="4"/>
        <v/>
      </c>
      <c r="AJ26" s="24" t="str">
        <f t="shared" si="5"/>
        <v/>
      </c>
      <c r="AK26" s="24" t="str">
        <f t="shared" si="6"/>
        <v/>
      </c>
      <c r="AL26">
        <f t="shared" si="11"/>
        <v>0</v>
      </c>
      <c r="AM26">
        <f t="shared" si="12"/>
        <v>0</v>
      </c>
      <c r="AN26">
        <f t="shared" si="13"/>
        <v>0</v>
      </c>
      <c r="AO26" s="47"/>
      <c r="AP26" t="str">
        <f t="shared" si="7"/>
        <v/>
      </c>
      <c r="AQ26" t="str">
        <f t="shared" si="8"/>
        <v/>
      </c>
      <c r="AR26" t="str">
        <f t="shared" si="9"/>
        <v/>
      </c>
      <c r="AS26" t="str">
        <f t="shared" si="9"/>
        <v/>
      </c>
    </row>
    <row r="27" spans="2:45" ht="12.75" customHeight="1" x14ac:dyDescent="0.2">
      <c r="B27" s="74">
        <f t="shared" si="10"/>
        <v>17</v>
      </c>
      <c r="C27" s="154" t="str">
        <f>IF($L$3,IF(ISNUMBER('var cuantitativa'!C24),'var cuantitativa'!C24,""),"")</f>
        <v/>
      </c>
      <c r="D27" s="154" t="str">
        <f>IF($L$3,IF(ISNUMBER('var cuantitativa'!D24),'var cuantitativa'!D24,""),"")</f>
        <v/>
      </c>
      <c r="E27" s="137" t="str">
        <f t="shared" si="0"/>
        <v/>
      </c>
      <c r="F27" s="154" t="str">
        <f t="shared" si="1"/>
        <v/>
      </c>
      <c r="J27" s="43" t="s">
        <v>13</v>
      </c>
      <c r="K27" s="636">
        <f>AM311</f>
        <v>7023</v>
      </c>
      <c r="L27" s="637"/>
      <c r="M27" s="54"/>
      <c r="N27" s="90" t="s">
        <v>36</v>
      </c>
      <c r="O27" s="636">
        <f>K27-(N17^2)/M16</f>
        <v>638.90909090909099</v>
      </c>
      <c r="P27" s="637"/>
      <c r="Q27" s="118" t="s">
        <v>39</v>
      </c>
      <c r="R27" s="3"/>
      <c r="AG27">
        <f t="shared" si="2"/>
        <v>17</v>
      </c>
      <c r="AH27">
        <f t="shared" si="3"/>
        <v>0</v>
      </c>
      <c r="AI27" s="129" t="str">
        <f t="shared" si="4"/>
        <v/>
      </c>
      <c r="AJ27" s="24" t="str">
        <f t="shared" si="5"/>
        <v/>
      </c>
      <c r="AK27" s="24" t="str">
        <f t="shared" si="6"/>
        <v/>
      </c>
      <c r="AL27">
        <f t="shared" si="11"/>
        <v>0</v>
      </c>
      <c r="AM27">
        <f t="shared" si="12"/>
        <v>0</v>
      </c>
      <c r="AN27">
        <f t="shared" si="13"/>
        <v>0</v>
      </c>
      <c r="AO27" s="47"/>
      <c r="AP27" t="str">
        <f t="shared" si="7"/>
        <v/>
      </c>
      <c r="AQ27" t="str">
        <f t="shared" si="8"/>
        <v/>
      </c>
      <c r="AR27" t="str">
        <f t="shared" si="9"/>
        <v/>
      </c>
      <c r="AS27" t="str">
        <f t="shared" si="9"/>
        <v/>
      </c>
    </row>
    <row r="28" spans="2:45" ht="13.5" thickBot="1" x14ac:dyDescent="0.25">
      <c r="B28" s="74">
        <f t="shared" si="10"/>
        <v>18</v>
      </c>
      <c r="C28" s="154" t="str">
        <f>IF($L$3,IF(ISNUMBER('var cuantitativa'!C25),'var cuantitativa'!C25,""),"")</f>
        <v/>
      </c>
      <c r="D28" s="154" t="str">
        <f>IF($L$3,IF(ISNUMBER('var cuantitativa'!D25),'var cuantitativa'!D25,""),"")</f>
        <v/>
      </c>
      <c r="E28" s="137" t="str">
        <f t="shared" si="0"/>
        <v/>
      </c>
      <c r="F28" s="154" t="str">
        <f t="shared" si="1"/>
        <v/>
      </c>
      <c r="J28" s="43" t="s">
        <v>14</v>
      </c>
      <c r="K28" s="636">
        <f>AN311</f>
        <v>6475</v>
      </c>
      <c r="L28" s="637"/>
      <c r="M28" s="54"/>
      <c r="N28" s="90" t="s">
        <v>35</v>
      </c>
      <c r="O28" s="636">
        <f>K28-(N16*N17)/M16</f>
        <v>548.63636363636397</v>
      </c>
      <c r="P28" s="637"/>
      <c r="Q28" s="118" t="s">
        <v>40</v>
      </c>
      <c r="R28" s="3"/>
      <c r="T28" s="121"/>
      <c r="U28" s="125" t="s">
        <v>42</v>
      </c>
      <c r="V28" s="125"/>
      <c r="AG28">
        <f t="shared" si="2"/>
        <v>18</v>
      </c>
      <c r="AH28">
        <f t="shared" si="3"/>
        <v>0</v>
      </c>
      <c r="AI28" s="129" t="str">
        <f t="shared" si="4"/>
        <v/>
      </c>
      <c r="AJ28" s="24" t="str">
        <f t="shared" si="5"/>
        <v/>
      </c>
      <c r="AK28" s="24" t="str">
        <f t="shared" si="6"/>
        <v/>
      </c>
      <c r="AL28">
        <f t="shared" si="11"/>
        <v>0</v>
      </c>
      <c r="AM28">
        <f t="shared" si="12"/>
        <v>0</v>
      </c>
      <c r="AN28">
        <f t="shared" si="13"/>
        <v>0</v>
      </c>
      <c r="AO28" s="47"/>
      <c r="AP28" t="str">
        <f t="shared" si="7"/>
        <v/>
      </c>
      <c r="AQ28" t="str">
        <f t="shared" si="8"/>
        <v/>
      </c>
      <c r="AR28" t="str">
        <f t="shared" si="9"/>
        <v/>
      </c>
      <c r="AS28" t="str">
        <f t="shared" si="9"/>
        <v/>
      </c>
    </row>
    <row r="29" spans="2:45" ht="13.5" customHeight="1" x14ac:dyDescent="0.2">
      <c r="B29" s="74">
        <f t="shared" si="10"/>
        <v>19</v>
      </c>
      <c r="C29" s="154" t="str">
        <f>IF($L$3,IF(ISNUMBER('var cuantitativa'!C26),'var cuantitativa'!C26,""),"")</f>
        <v/>
      </c>
      <c r="D29" s="154" t="str">
        <f>IF($L$3,IF(ISNUMBER('var cuantitativa'!D26),'var cuantitativa'!D26,""),"")</f>
        <v/>
      </c>
      <c r="E29" s="137" t="str">
        <f t="shared" si="0"/>
        <v/>
      </c>
      <c r="F29" s="154" t="str">
        <f t="shared" si="1"/>
        <v/>
      </c>
      <c r="J29" s="1"/>
      <c r="K29" s="32"/>
      <c r="L29" s="33"/>
      <c r="M29" s="32"/>
      <c r="N29" s="32"/>
      <c r="O29" s="31"/>
      <c r="P29" s="31"/>
      <c r="Q29" s="32"/>
      <c r="R29" s="32"/>
      <c r="S29" s="31"/>
      <c r="T29" s="121"/>
      <c r="U29" s="121">
        <v>0.3</v>
      </c>
      <c r="V29" s="121" t="str">
        <f>IF(M33&lt;U29,"Solo el ","El ")</f>
        <v xml:space="preserve">El </v>
      </c>
      <c r="AG29">
        <f t="shared" si="2"/>
        <v>19</v>
      </c>
      <c r="AH29">
        <f t="shared" si="3"/>
        <v>0</v>
      </c>
      <c r="AI29" s="129" t="str">
        <f t="shared" si="4"/>
        <v/>
      </c>
      <c r="AJ29" s="24" t="str">
        <f t="shared" si="5"/>
        <v/>
      </c>
      <c r="AK29" s="24" t="str">
        <f t="shared" si="6"/>
        <v/>
      </c>
      <c r="AL29">
        <f t="shared" si="11"/>
        <v>0</v>
      </c>
      <c r="AM29">
        <f t="shared" si="12"/>
        <v>0</v>
      </c>
      <c r="AN29">
        <f t="shared" si="13"/>
        <v>0</v>
      </c>
      <c r="AO29" s="47"/>
      <c r="AP29" t="str">
        <f t="shared" si="7"/>
        <v/>
      </c>
      <c r="AQ29" t="str">
        <f t="shared" si="8"/>
        <v/>
      </c>
      <c r="AR29" t="str">
        <f t="shared" si="9"/>
        <v/>
      </c>
      <c r="AS29" t="str">
        <f t="shared" si="9"/>
        <v/>
      </c>
    </row>
    <row r="30" spans="2:45" ht="15.75" thickBot="1" x14ac:dyDescent="0.3">
      <c r="B30" s="74">
        <f t="shared" si="10"/>
        <v>20</v>
      </c>
      <c r="C30" s="154" t="str">
        <f>IF($L$3,IF(ISNUMBER('var cuantitativa'!C27),'var cuantitativa'!C27,""),"")</f>
        <v/>
      </c>
      <c r="D30" s="154" t="str">
        <f>IF($L$3,IF(ISNUMBER('var cuantitativa'!D27),'var cuantitativa'!D27,""),"")</f>
        <v/>
      </c>
      <c r="E30" s="137" t="str">
        <f t="shared" si="0"/>
        <v/>
      </c>
      <c r="F30" s="154" t="str">
        <f t="shared" si="1"/>
        <v/>
      </c>
      <c r="I30" s="11" t="str">
        <f>I14</f>
        <v>●</v>
      </c>
      <c r="J30" s="34" t="s">
        <v>94</v>
      </c>
      <c r="K30" s="35"/>
      <c r="L30" s="35"/>
      <c r="M30" s="35"/>
      <c r="N30" s="35"/>
      <c r="O30" s="35"/>
      <c r="P30" s="35"/>
      <c r="Q30" s="35"/>
      <c r="R30" s="35"/>
      <c r="S30" s="35"/>
      <c r="T30" s="121"/>
      <c r="U30" s="122" t="s">
        <v>43</v>
      </c>
      <c r="V30" s="123">
        <f>TINV((1-$M$12),$M$16-2)</f>
        <v>2.2621571627982049</v>
      </c>
      <c r="AG30">
        <f t="shared" si="2"/>
        <v>20</v>
      </c>
      <c r="AH30">
        <f t="shared" si="3"/>
        <v>0</v>
      </c>
      <c r="AI30" s="129" t="str">
        <f t="shared" si="4"/>
        <v/>
      </c>
      <c r="AJ30" s="24" t="str">
        <f t="shared" si="5"/>
        <v/>
      </c>
      <c r="AK30" s="24" t="str">
        <f t="shared" si="6"/>
        <v/>
      </c>
      <c r="AL30">
        <f t="shared" si="11"/>
        <v>0</v>
      </c>
      <c r="AM30">
        <f t="shared" si="12"/>
        <v>0</v>
      </c>
      <c r="AN30">
        <f t="shared" si="13"/>
        <v>0</v>
      </c>
      <c r="AO30" s="47"/>
      <c r="AP30" t="str">
        <f t="shared" si="7"/>
        <v/>
      </c>
      <c r="AQ30" t="str">
        <f t="shared" si="8"/>
        <v/>
      </c>
      <c r="AR30" t="str">
        <f t="shared" si="9"/>
        <v/>
      </c>
      <c r="AS30" t="str">
        <f t="shared" si="9"/>
        <v/>
      </c>
    </row>
    <row r="31" spans="2:45" x14ac:dyDescent="0.2">
      <c r="B31" s="74">
        <f t="shared" si="10"/>
        <v>21</v>
      </c>
      <c r="C31" s="154" t="str">
        <f>IF($L$3,IF(ISNUMBER('var cuantitativa'!C28),'var cuantitativa'!C28,""),"")</f>
        <v/>
      </c>
      <c r="D31" s="154" t="str">
        <f>IF($L$3,IF(ISNUMBER('var cuantitativa'!D28),'var cuantitativa'!D28,""),"")</f>
        <v/>
      </c>
      <c r="E31" s="137" t="str">
        <f t="shared" si="0"/>
        <v/>
      </c>
      <c r="F31" s="154" t="str">
        <f t="shared" si="1"/>
        <v/>
      </c>
      <c r="J31" s="28"/>
      <c r="K31" s="28"/>
      <c r="L31" s="28"/>
      <c r="M31" s="43" t="s">
        <v>25</v>
      </c>
      <c r="N31" s="43" t="s">
        <v>16</v>
      </c>
      <c r="O31" s="43" t="str">
        <f>N39</f>
        <v>95%-IC(-)</v>
      </c>
      <c r="P31" s="55" t="str">
        <f>O39</f>
        <v>95%-IC(+)</v>
      </c>
      <c r="Q31" s="43" t="s">
        <v>28</v>
      </c>
      <c r="R31" s="43" t="s">
        <v>19</v>
      </c>
      <c r="S31" s="43" t="s">
        <v>20</v>
      </c>
      <c r="T31" s="121"/>
      <c r="U31" s="121"/>
      <c r="V31" s="121"/>
      <c r="AG31">
        <f t="shared" si="2"/>
        <v>21</v>
      </c>
      <c r="AH31">
        <f t="shared" si="3"/>
        <v>0</v>
      </c>
      <c r="AI31" s="129" t="str">
        <f t="shared" si="4"/>
        <v/>
      </c>
      <c r="AJ31" s="24" t="str">
        <f t="shared" si="5"/>
        <v/>
      </c>
      <c r="AK31" s="24" t="str">
        <f t="shared" si="6"/>
        <v/>
      </c>
      <c r="AL31">
        <f t="shared" si="11"/>
        <v>0</v>
      </c>
      <c r="AM31">
        <f t="shared" si="12"/>
        <v>0</v>
      </c>
      <c r="AN31">
        <f t="shared" si="13"/>
        <v>0</v>
      </c>
      <c r="AO31" s="47"/>
      <c r="AP31" t="str">
        <f t="shared" si="7"/>
        <v/>
      </c>
      <c r="AQ31" t="str">
        <f t="shared" si="8"/>
        <v/>
      </c>
      <c r="AR31" t="str">
        <f t="shared" si="9"/>
        <v/>
      </c>
      <c r="AS31" t="str">
        <f t="shared" si="9"/>
        <v/>
      </c>
    </row>
    <row r="32" spans="2:45" x14ac:dyDescent="0.2">
      <c r="B32" s="74">
        <f t="shared" si="10"/>
        <v>22</v>
      </c>
      <c r="C32" s="154" t="str">
        <f>IF($L$3,IF(ISNUMBER('var cuantitativa'!C29),'var cuantitativa'!C29,""),"")</f>
        <v/>
      </c>
      <c r="D32" s="154" t="str">
        <f>IF($L$3,IF(ISNUMBER('var cuantitativa'!D29),'var cuantitativa'!D29,""),"")</f>
        <v/>
      </c>
      <c r="E32" s="137" t="str">
        <f t="shared" si="0"/>
        <v/>
      </c>
      <c r="F32" s="154" t="str">
        <f t="shared" si="1"/>
        <v/>
      </c>
      <c r="J32" s="277" t="s">
        <v>108</v>
      </c>
      <c r="K32" s="32"/>
      <c r="L32" s="253" t="s">
        <v>93</v>
      </c>
      <c r="M32" s="37">
        <f>(O28/(SQRT(O26*O27)))</f>
        <v>0.97800685238387852</v>
      </c>
      <c r="N32" s="37">
        <f>SQRT((1-M32^2)/(M16-2))</f>
        <v>6.9524253713824716E-2</v>
      </c>
      <c r="O32" s="39">
        <f>IF(M32-V30*N32&lt;-1,-1,M32-V30*N32)</f>
        <v>0.82073206385695019</v>
      </c>
      <c r="P32" s="37">
        <f>IF(M32+N32*V30&gt;1,1,M32+N32*V30)</f>
        <v>1</v>
      </c>
      <c r="Q32" s="42">
        <f>SQRT(R32*M32^2/(1-M32^2))</f>
        <v>14.067131973966152</v>
      </c>
      <c r="R32" s="38">
        <f>Q42</f>
        <v>9</v>
      </c>
      <c r="S32" s="158">
        <f>TDIST(Q32,R32,2)</f>
        <v>1.9677740107001896E-7</v>
      </c>
      <c r="T32" s="121"/>
      <c r="U32" s="121"/>
      <c r="V32" s="121"/>
      <c r="AG32">
        <f t="shared" si="2"/>
        <v>22</v>
      </c>
      <c r="AH32">
        <f t="shared" si="3"/>
        <v>0</v>
      </c>
      <c r="AI32" s="129" t="str">
        <f t="shared" si="4"/>
        <v/>
      </c>
      <c r="AJ32" s="24" t="str">
        <f t="shared" si="5"/>
        <v/>
      </c>
      <c r="AK32" s="24" t="str">
        <f t="shared" si="6"/>
        <v/>
      </c>
      <c r="AL32">
        <f t="shared" si="11"/>
        <v>0</v>
      </c>
      <c r="AM32">
        <f t="shared" si="12"/>
        <v>0</v>
      </c>
      <c r="AN32">
        <f t="shared" si="13"/>
        <v>0</v>
      </c>
      <c r="AO32" s="47"/>
      <c r="AP32" t="str">
        <f t="shared" si="7"/>
        <v/>
      </c>
      <c r="AQ32" t="str">
        <f t="shared" si="8"/>
        <v/>
      </c>
      <c r="AR32" t="str">
        <f t="shared" si="9"/>
        <v/>
      </c>
      <c r="AS32" t="str">
        <f t="shared" si="9"/>
        <v/>
      </c>
    </row>
    <row r="33" spans="2:45" x14ac:dyDescent="0.2">
      <c r="B33" s="74">
        <f t="shared" si="10"/>
        <v>23</v>
      </c>
      <c r="C33" s="154" t="str">
        <f>IF($L$3,IF(ISNUMBER('var cuantitativa'!C30),'var cuantitativa'!C30,""),"")</f>
        <v/>
      </c>
      <c r="D33" s="154" t="str">
        <f>IF($L$3,IF(ISNUMBER('var cuantitativa'!D30),'var cuantitativa'!D30,""),"")</f>
        <v/>
      </c>
      <c r="E33" s="137" t="str">
        <f t="shared" si="0"/>
        <v/>
      </c>
      <c r="F33" s="154" t="str">
        <f t="shared" si="1"/>
        <v/>
      </c>
      <c r="J33" s="32" t="s">
        <v>41</v>
      </c>
      <c r="K33" s="32"/>
      <c r="L33" s="253" t="s">
        <v>92</v>
      </c>
      <c r="M33" s="255">
        <f>M32^2</f>
        <v>0.95649740330982158</v>
      </c>
      <c r="T33" s="121"/>
      <c r="U33" s="121" t="s">
        <v>44</v>
      </c>
      <c r="V33" s="121"/>
      <c r="AG33">
        <f t="shared" si="2"/>
        <v>23</v>
      </c>
      <c r="AH33">
        <f t="shared" si="3"/>
        <v>0</v>
      </c>
      <c r="AI33" s="129" t="str">
        <f t="shared" si="4"/>
        <v/>
      </c>
      <c r="AJ33" s="24" t="str">
        <f t="shared" si="5"/>
        <v/>
      </c>
      <c r="AK33" s="24" t="str">
        <f t="shared" si="6"/>
        <v/>
      </c>
      <c r="AL33">
        <f t="shared" si="11"/>
        <v>0</v>
      </c>
      <c r="AM33">
        <f t="shared" si="12"/>
        <v>0</v>
      </c>
      <c r="AN33">
        <f t="shared" si="13"/>
        <v>0</v>
      </c>
      <c r="AO33" s="47"/>
      <c r="AP33" t="str">
        <f t="shared" si="7"/>
        <v/>
      </c>
      <c r="AQ33" t="str">
        <f t="shared" si="8"/>
        <v/>
      </c>
      <c r="AR33" t="str">
        <f t="shared" si="9"/>
        <v/>
      </c>
      <c r="AS33" t="str">
        <f t="shared" si="9"/>
        <v/>
      </c>
    </row>
    <row r="34" spans="2:45" ht="12.75" customHeight="1" x14ac:dyDescent="0.2">
      <c r="B34" s="74">
        <f t="shared" si="10"/>
        <v>24</v>
      </c>
      <c r="C34" s="154" t="str">
        <f>IF($L$3,IF(ISNUMBER('var cuantitativa'!C31),'var cuantitativa'!C31,""),"")</f>
        <v/>
      </c>
      <c r="D34" s="154" t="str">
        <f>IF($L$3,IF(ISNUMBER('var cuantitativa'!D31),'var cuantitativa'!D31,""),"")</f>
        <v/>
      </c>
      <c r="E34" s="137" t="str">
        <f t="shared" si="0"/>
        <v/>
      </c>
      <c r="F34" s="154" t="str">
        <f t="shared" si="1"/>
        <v/>
      </c>
      <c r="J34" t="s">
        <v>90</v>
      </c>
      <c r="M34" s="254">
        <f>2*O28/(O26+O27+M16*(O16-O17)^2)</f>
        <v>0.94245334582650131</v>
      </c>
      <c r="N34" s="252"/>
      <c r="O34" s="252"/>
      <c r="P34" s="252"/>
      <c r="Q34" s="252"/>
      <c r="R34" s="252"/>
      <c r="S34" s="252"/>
      <c r="T34" s="121"/>
      <c r="U34" s="127">
        <f>SQRT(L40/M16)</f>
        <v>0.52985803800589937</v>
      </c>
      <c r="V34" s="121">
        <f>SQRT(K26/O26)</f>
        <v>3.4884717593735561</v>
      </c>
      <c r="W34">
        <f>V34*U34</f>
        <v>1.8483948020606604</v>
      </c>
      <c r="AG34">
        <f t="shared" si="2"/>
        <v>24</v>
      </c>
      <c r="AH34">
        <f t="shared" si="3"/>
        <v>0</v>
      </c>
      <c r="AI34" s="129" t="str">
        <f t="shared" si="4"/>
        <v/>
      </c>
      <c r="AJ34" s="24" t="str">
        <f t="shared" si="5"/>
        <v/>
      </c>
      <c r="AK34" s="24" t="str">
        <f t="shared" si="6"/>
        <v/>
      </c>
      <c r="AL34">
        <f t="shared" si="11"/>
        <v>0</v>
      </c>
      <c r="AM34">
        <f t="shared" si="12"/>
        <v>0</v>
      </c>
      <c r="AN34">
        <f t="shared" si="13"/>
        <v>0</v>
      </c>
      <c r="AO34" s="47"/>
      <c r="AP34" t="str">
        <f t="shared" si="7"/>
        <v/>
      </c>
      <c r="AQ34" t="str">
        <f t="shared" si="8"/>
        <v/>
      </c>
      <c r="AR34" t="str">
        <f t="shared" si="9"/>
        <v/>
      </c>
      <c r="AS34" t="str">
        <f t="shared" si="9"/>
        <v/>
      </c>
    </row>
    <row r="35" spans="2:45" x14ac:dyDescent="0.2">
      <c r="B35" s="74">
        <f t="shared" si="10"/>
        <v>25</v>
      </c>
      <c r="C35" s="154" t="str">
        <f>IF($L$3,IF(ISNUMBER('var cuantitativa'!C32),'var cuantitativa'!C32,""),"")</f>
        <v/>
      </c>
      <c r="D35" s="154" t="str">
        <f>IF($L$3,IF(ISNUMBER('var cuantitativa'!D32),'var cuantitativa'!D32,""),"")</f>
        <v/>
      </c>
      <c r="E35" s="137" t="str">
        <f t="shared" si="0"/>
        <v/>
      </c>
      <c r="F35" s="154" t="str">
        <f t="shared" si="1"/>
        <v/>
      </c>
      <c r="J35" s="3" t="s">
        <v>91</v>
      </c>
      <c r="K35" s="3"/>
      <c r="L35" s="3"/>
      <c r="M35" s="13">
        <f>2*M16*O28/((M16-1)*(O26+O27+M16*(O16-O17)^2)+2*O28)</f>
        <v>0.94740973312401899</v>
      </c>
      <c r="N35" s="252"/>
      <c r="O35" s="252"/>
      <c r="P35" s="252"/>
      <c r="Q35" s="252"/>
      <c r="R35" s="252"/>
      <c r="S35" s="252"/>
      <c r="T35" s="121"/>
      <c r="U35" s="124"/>
      <c r="V35" s="124"/>
      <c r="AG35">
        <f t="shared" ref="AG35:AG98" si="14">B35</f>
        <v>25</v>
      </c>
      <c r="AH35">
        <f t="shared" ref="AH35:AH98" si="15">IF(AND(ISNUMBER(C35),ISNUMBER(D35)),1,0)</f>
        <v>0</v>
      </c>
      <c r="AI35" s="129" t="str">
        <f t="shared" ref="AI35:AI98" si="16">IF(AH35,IF($R$8=1,C35,D35),"")</f>
        <v/>
      </c>
      <c r="AJ35" s="24" t="str">
        <f t="shared" ref="AJ35:AJ98" si="17">IF(AH35,IF($R$8=1,D35,C35),"")</f>
        <v/>
      </c>
      <c r="AK35" s="24" t="str">
        <f t="shared" ref="AK35:AK98" si="18">IF(AH35,IF($R$8=1,E35,D35),"")</f>
        <v/>
      </c>
      <c r="AL35">
        <f t="shared" ref="AL35:AL98" si="19">IF(AH35,AI35*AI35,0)</f>
        <v>0</v>
      </c>
      <c r="AM35">
        <f t="shared" ref="AM35:AM98" si="20">IF(AH35,AJ35*AJ35,0)</f>
        <v>0</v>
      </c>
      <c r="AN35">
        <f t="shared" ref="AN35:AN98" si="21">IF(AH35,AI35*AJ35,0)</f>
        <v>0</v>
      </c>
      <c r="AO35" s="47"/>
      <c r="AP35" t="str">
        <f t="shared" ref="AP35:AP98" si="22">IF(ISBLANK(AI35),"",AI35)</f>
        <v/>
      </c>
      <c r="AQ35" t="str">
        <f t="shared" ref="AQ35:AQ98" si="23">IF(ISBLANK(AJ35),"",AJ35)</f>
        <v/>
      </c>
      <c r="AR35" t="str">
        <f t="shared" ref="AR35:AR98" si="24">IF(AP35="","",AP35*$L$42+$L$41)</f>
        <v/>
      </c>
      <c r="AS35" t="str">
        <f t="shared" ref="AS35:AS98" si="25">IF(AQ35="","",AQ35*$L$42+$L$41)</f>
        <v/>
      </c>
    </row>
    <row r="36" spans="2:45" ht="13.5" thickBot="1" x14ac:dyDescent="0.25">
      <c r="B36" s="74">
        <f t="shared" si="10"/>
        <v>26</v>
      </c>
      <c r="C36" s="154" t="str">
        <f>IF($L$3,IF(ISNUMBER('var cuantitativa'!C33),'var cuantitativa'!C33,""),"")</f>
        <v/>
      </c>
      <c r="D36" s="154" t="str">
        <f>IF($L$3,IF(ISNUMBER('var cuantitativa'!D33),'var cuantitativa'!D33,""),"")</f>
        <v/>
      </c>
      <c r="E36" s="137" t="str">
        <f t="shared" si="0"/>
        <v/>
      </c>
      <c r="F36" s="154" t="str">
        <f t="shared" si="1"/>
        <v/>
      </c>
      <c r="I36" s="3"/>
      <c r="K36" s="3"/>
      <c r="L36" s="3"/>
      <c r="M36" s="3"/>
      <c r="N36" s="140"/>
      <c r="O36" s="140"/>
      <c r="P36" s="140"/>
      <c r="Q36" s="140"/>
      <c r="R36" s="140"/>
      <c r="S36" s="140"/>
      <c r="T36" s="121"/>
      <c r="U36" s="125" t="s">
        <v>42</v>
      </c>
      <c r="V36" s="125"/>
      <c r="AG36">
        <f t="shared" si="14"/>
        <v>26</v>
      </c>
      <c r="AH36">
        <f t="shared" si="15"/>
        <v>0</v>
      </c>
      <c r="AI36" s="129" t="str">
        <f t="shared" si="16"/>
        <v/>
      </c>
      <c r="AJ36" s="24" t="str">
        <f t="shared" si="17"/>
        <v/>
      </c>
      <c r="AK36" s="24" t="str">
        <f t="shared" si="18"/>
        <v/>
      </c>
      <c r="AL36">
        <f t="shared" si="19"/>
        <v>0</v>
      </c>
      <c r="AM36">
        <f t="shared" si="20"/>
        <v>0</v>
      </c>
      <c r="AN36">
        <f t="shared" si="21"/>
        <v>0</v>
      </c>
      <c r="AO36" s="47"/>
      <c r="AP36" t="str">
        <f t="shared" si="22"/>
        <v/>
      </c>
      <c r="AQ36" t="str">
        <f t="shared" si="23"/>
        <v/>
      </c>
      <c r="AR36" t="str">
        <f t="shared" si="24"/>
        <v/>
      </c>
      <c r="AS36" t="str">
        <f t="shared" si="25"/>
        <v/>
      </c>
    </row>
    <row r="37" spans="2:45" ht="12.75" customHeight="1" x14ac:dyDescent="0.2">
      <c r="B37" s="74">
        <f t="shared" si="10"/>
        <v>27</v>
      </c>
      <c r="C37" s="154" t="str">
        <f>IF($L$3,IF(ISNUMBER('var cuantitativa'!C34),'var cuantitativa'!C34,""),"")</f>
        <v/>
      </c>
      <c r="D37" s="154" t="str">
        <f>IF($L$3,IF(ISNUMBER('var cuantitativa'!D34),'var cuantitativa'!D34,""),"")</f>
        <v/>
      </c>
      <c r="E37" s="137" t="str">
        <f t="shared" si="0"/>
        <v/>
      </c>
      <c r="F37" s="154" t="str">
        <f t="shared" si="1"/>
        <v/>
      </c>
      <c r="U37" s="126" t="str">
        <f>IF(L42&lt;0,"disminuye","aumenta")</f>
        <v>aumenta</v>
      </c>
      <c r="V37" s="121" t="s">
        <v>30</v>
      </c>
      <c r="AG37">
        <f t="shared" si="14"/>
        <v>27</v>
      </c>
      <c r="AH37">
        <f t="shared" si="15"/>
        <v>0</v>
      </c>
      <c r="AI37" s="129" t="str">
        <f t="shared" si="16"/>
        <v/>
      </c>
      <c r="AJ37" s="24" t="str">
        <f t="shared" si="17"/>
        <v/>
      </c>
      <c r="AK37" s="24" t="str">
        <f t="shared" si="18"/>
        <v/>
      </c>
      <c r="AL37">
        <f t="shared" si="19"/>
        <v>0</v>
      </c>
      <c r="AM37">
        <f t="shared" si="20"/>
        <v>0</v>
      </c>
      <c r="AN37">
        <f t="shared" si="21"/>
        <v>0</v>
      </c>
      <c r="AO37" s="47"/>
      <c r="AP37" t="str">
        <f t="shared" si="22"/>
        <v/>
      </c>
      <c r="AQ37" t="str">
        <f t="shared" si="23"/>
        <v/>
      </c>
      <c r="AR37" t="str">
        <f t="shared" si="24"/>
        <v/>
      </c>
      <c r="AS37" t="str">
        <f t="shared" si="25"/>
        <v/>
      </c>
    </row>
    <row r="38" spans="2:45" ht="13.5" thickBot="1" x14ac:dyDescent="0.25">
      <c r="B38" s="74">
        <f t="shared" si="10"/>
        <v>28</v>
      </c>
      <c r="C38" s="154" t="str">
        <f>IF($L$3,IF(ISNUMBER('var cuantitativa'!C35),'var cuantitativa'!C35,""),"")</f>
        <v/>
      </c>
      <c r="D38" s="154" t="str">
        <f>IF($L$3,IF(ISNUMBER('var cuantitativa'!D35),'var cuantitativa'!D35,""),"")</f>
        <v/>
      </c>
      <c r="E38" s="137" t="str">
        <f t="shared" si="0"/>
        <v/>
      </c>
      <c r="F38" s="154" t="str">
        <f t="shared" si="1"/>
        <v/>
      </c>
      <c r="I38" s="1" t="str">
        <f>I30</f>
        <v>●</v>
      </c>
      <c r="J38" s="61" t="str">
        <f>"Modelo de regresión lineal simple para explicar la variable '"&amp;U9&amp;"' en función de la variable '"&amp;U8&amp;"'"</f>
        <v>Modelo de regresión lineal simple para explicar la variable 'Posttest' en función de la variable 'Pretest'</v>
      </c>
      <c r="K38" s="2"/>
      <c r="L38" s="2"/>
      <c r="M38" s="2"/>
      <c r="N38" s="62"/>
      <c r="O38" s="62"/>
      <c r="P38" s="62"/>
      <c r="Q38" s="62"/>
      <c r="R38" s="62"/>
      <c r="S38" s="62"/>
      <c r="T38" s="121"/>
      <c r="U38" s="126" t="str">
        <f>" "&amp;U37&amp;" "&amp;V37&amp;" "</f>
        <v xml:space="preserve"> aumenta en promedio </v>
      </c>
      <c r="V38" s="121"/>
      <c r="AG38">
        <f t="shared" si="14"/>
        <v>28</v>
      </c>
      <c r="AH38">
        <f t="shared" si="15"/>
        <v>0</v>
      </c>
      <c r="AI38" s="129" t="str">
        <f t="shared" si="16"/>
        <v/>
      </c>
      <c r="AJ38" s="24" t="str">
        <f t="shared" si="17"/>
        <v/>
      </c>
      <c r="AK38" s="24" t="str">
        <f t="shared" si="18"/>
        <v/>
      </c>
      <c r="AL38">
        <f t="shared" si="19"/>
        <v>0</v>
      </c>
      <c r="AM38">
        <f t="shared" si="20"/>
        <v>0</v>
      </c>
      <c r="AN38">
        <f t="shared" si="21"/>
        <v>0</v>
      </c>
      <c r="AO38" s="47"/>
      <c r="AP38" t="str">
        <f t="shared" si="22"/>
        <v/>
      </c>
      <c r="AQ38" t="str">
        <f t="shared" si="23"/>
        <v/>
      </c>
      <c r="AR38" t="str">
        <f t="shared" si="24"/>
        <v/>
      </c>
      <c r="AS38" t="str">
        <f t="shared" si="25"/>
        <v/>
      </c>
    </row>
    <row r="39" spans="2:45" ht="13.5" customHeight="1" x14ac:dyDescent="0.2">
      <c r="B39" s="74">
        <f t="shared" si="10"/>
        <v>29</v>
      </c>
      <c r="C39" s="154" t="str">
        <f>IF($L$3,IF(ISNUMBER('var cuantitativa'!C36),'var cuantitativa'!C36,""),"")</f>
        <v/>
      </c>
      <c r="D39" s="154" t="str">
        <f>IF($L$3,IF(ISNUMBER('var cuantitativa'!D36),'var cuantitativa'!D36,""),"")</f>
        <v/>
      </c>
      <c r="E39" s="137" t="str">
        <f t="shared" si="0"/>
        <v/>
      </c>
      <c r="F39" s="154" t="str">
        <f t="shared" si="1"/>
        <v/>
      </c>
      <c r="J39" s="58"/>
      <c r="K39" s="58"/>
      <c r="L39" s="59" t="str">
        <f t="shared" ref="L39:R39" si="26">M31</f>
        <v>estimación</v>
      </c>
      <c r="M39" s="59" t="str">
        <f t="shared" si="26"/>
        <v>SE</v>
      </c>
      <c r="N39" s="59" t="str">
        <f>M19</f>
        <v>95%-IC(-)</v>
      </c>
      <c r="O39" s="59" t="str">
        <f>N19</f>
        <v>95%-IC(+)</v>
      </c>
      <c r="P39" s="59" t="str">
        <f t="shared" si="26"/>
        <v>texp</v>
      </c>
      <c r="Q39" s="59" t="str">
        <f t="shared" si="26"/>
        <v>g.l.</v>
      </c>
      <c r="R39" s="59" t="str">
        <f t="shared" si="26"/>
        <v>P</v>
      </c>
      <c r="S39" s="10"/>
      <c r="T39" s="121"/>
      <c r="U39" s="121"/>
      <c r="V39" s="121"/>
      <c r="AG39">
        <f t="shared" si="14"/>
        <v>29</v>
      </c>
      <c r="AH39">
        <f t="shared" si="15"/>
        <v>0</v>
      </c>
      <c r="AI39" s="129" t="str">
        <f t="shared" si="16"/>
        <v/>
      </c>
      <c r="AJ39" s="24" t="str">
        <f t="shared" si="17"/>
        <v/>
      </c>
      <c r="AK39" s="24" t="str">
        <f t="shared" si="18"/>
        <v/>
      </c>
      <c r="AL39">
        <f t="shared" si="19"/>
        <v>0</v>
      </c>
      <c r="AM39">
        <f t="shared" si="20"/>
        <v>0</v>
      </c>
      <c r="AN39">
        <f t="shared" si="21"/>
        <v>0</v>
      </c>
      <c r="AO39" s="47"/>
      <c r="AP39" t="str">
        <f t="shared" si="22"/>
        <v/>
      </c>
      <c r="AQ39" t="str">
        <f t="shared" si="23"/>
        <v/>
      </c>
      <c r="AR39" t="str">
        <f t="shared" si="24"/>
        <v/>
      </c>
      <c r="AS39" t="str">
        <f t="shared" si="25"/>
        <v/>
      </c>
    </row>
    <row r="40" spans="2:45" x14ac:dyDescent="0.2">
      <c r="B40" s="74">
        <f t="shared" si="10"/>
        <v>30</v>
      </c>
      <c r="C40" s="154" t="str">
        <f>IF($L$3,IF(ISNUMBER('var cuantitativa'!C37),'var cuantitativa'!C37,""),"")</f>
        <v/>
      </c>
      <c r="D40" s="154" t="str">
        <f>IF($L$3,IF(ISNUMBER('var cuantitativa'!D37),'var cuantitativa'!D37,""),"")</f>
        <v/>
      </c>
      <c r="E40" s="137" t="str">
        <f t="shared" si="0"/>
        <v/>
      </c>
      <c r="F40" s="154" t="str">
        <f t="shared" si="1"/>
        <v/>
      </c>
      <c r="J40" s="32" t="s">
        <v>17</v>
      </c>
      <c r="K40" s="32"/>
      <c r="L40" s="114">
        <f>(1/(M16-2))*(O27-((O28^2)/O26))</f>
        <v>3.0882449448340719</v>
      </c>
      <c r="M40" s="31"/>
      <c r="N40" s="31"/>
      <c r="O40" s="31"/>
      <c r="P40" s="31"/>
      <c r="Q40" s="31"/>
      <c r="R40" s="31"/>
      <c r="T40" s="121"/>
      <c r="AG40">
        <f t="shared" si="14"/>
        <v>30</v>
      </c>
      <c r="AH40">
        <f t="shared" si="15"/>
        <v>0</v>
      </c>
      <c r="AI40" s="129" t="str">
        <f t="shared" si="16"/>
        <v/>
      </c>
      <c r="AJ40" s="24" t="str">
        <f t="shared" si="17"/>
        <v/>
      </c>
      <c r="AK40" s="24" t="str">
        <f t="shared" si="18"/>
        <v/>
      </c>
      <c r="AL40">
        <f t="shared" si="19"/>
        <v>0</v>
      </c>
      <c r="AM40">
        <f t="shared" si="20"/>
        <v>0</v>
      </c>
      <c r="AN40">
        <f t="shared" si="21"/>
        <v>0</v>
      </c>
      <c r="AO40" s="47"/>
      <c r="AP40" t="str">
        <f t="shared" si="22"/>
        <v/>
      </c>
      <c r="AQ40" t="str">
        <f t="shared" si="23"/>
        <v/>
      </c>
      <c r="AR40" t="str">
        <f t="shared" si="24"/>
        <v/>
      </c>
      <c r="AS40" t="str">
        <f t="shared" si="25"/>
        <v/>
      </c>
    </row>
    <row r="41" spans="2:45" x14ac:dyDescent="0.2">
      <c r="B41" s="74">
        <f t="shared" si="10"/>
        <v>31</v>
      </c>
      <c r="C41" s="154" t="str">
        <f>IF($L$3,IF(ISNUMBER('var cuantitativa'!C38),'var cuantitativa'!C38,""),"")</f>
        <v/>
      </c>
      <c r="D41" s="154" t="str">
        <f>IF($L$3,IF(ISNUMBER('var cuantitativa'!D38),'var cuantitativa'!D38,""),"")</f>
        <v/>
      </c>
      <c r="E41" s="137" t="str">
        <f t="shared" si="0"/>
        <v/>
      </c>
      <c r="F41" s="154" t="str">
        <f t="shared" si="1"/>
        <v/>
      </c>
      <c r="J41" s="277" t="s">
        <v>104</v>
      </c>
      <c r="K41" s="32"/>
      <c r="L41" s="114">
        <f>O17-L42*O16</f>
        <v>-0.8194905869324387</v>
      </c>
      <c r="M41" s="42">
        <f>U34*V34</f>
        <v>1.8483948020606604</v>
      </c>
      <c r="N41" s="42">
        <f>L41-M41*V30</f>
        <v>-5.0008501280929316</v>
      </c>
      <c r="O41" s="42">
        <f>L41+M41*V30</f>
        <v>3.3618689542280542</v>
      </c>
      <c r="P41" s="42">
        <f>ABS(L41/M41)</f>
        <v>0.44335257057574473</v>
      </c>
      <c r="Q41" s="38">
        <f>Q42</f>
        <v>9</v>
      </c>
      <c r="R41" s="37">
        <f>TDIST(P41,Q41,2)</f>
        <v>0.66797675952369406</v>
      </c>
      <c r="S41" s="3"/>
      <c r="AG41">
        <f t="shared" si="14"/>
        <v>31</v>
      </c>
      <c r="AH41">
        <f t="shared" si="15"/>
        <v>0</v>
      </c>
      <c r="AI41" s="129" t="str">
        <f t="shared" si="16"/>
        <v/>
      </c>
      <c r="AJ41" s="24" t="str">
        <f t="shared" si="17"/>
        <v/>
      </c>
      <c r="AK41" s="24" t="str">
        <f t="shared" si="18"/>
        <v/>
      </c>
      <c r="AL41">
        <f t="shared" si="19"/>
        <v>0</v>
      </c>
      <c r="AM41">
        <f t="shared" si="20"/>
        <v>0</v>
      </c>
      <c r="AN41">
        <f t="shared" si="21"/>
        <v>0</v>
      </c>
      <c r="AO41" s="47"/>
      <c r="AP41" t="str">
        <f t="shared" si="22"/>
        <v/>
      </c>
      <c r="AQ41" t="str">
        <f t="shared" si="23"/>
        <v/>
      </c>
      <c r="AR41" t="str">
        <f t="shared" si="24"/>
        <v/>
      </c>
      <c r="AS41" t="str">
        <f t="shared" si="25"/>
        <v/>
      </c>
    </row>
    <row r="42" spans="2:45" ht="12.75" customHeight="1" x14ac:dyDescent="0.2">
      <c r="B42" s="74">
        <f t="shared" si="10"/>
        <v>32</v>
      </c>
      <c r="C42" s="154" t="str">
        <f>IF($L$3,IF(ISNUMBER('var cuantitativa'!C39),'var cuantitativa'!C39,""),"")</f>
        <v/>
      </c>
      <c r="D42" s="154" t="str">
        <f>IF($L$3,IF(ISNUMBER('var cuantitativa'!D39),'var cuantitativa'!D39,""),"")</f>
        <v/>
      </c>
      <c r="E42" s="137" t="str">
        <f t="shared" si="0"/>
        <v/>
      </c>
      <c r="F42" s="154" t="str">
        <f t="shared" si="1"/>
        <v/>
      </c>
      <c r="J42" s="32" t="s">
        <v>18</v>
      </c>
      <c r="K42" s="31"/>
      <c r="L42" s="114">
        <f>O28/O26</f>
        <v>1.1138796603912879</v>
      </c>
      <c r="M42" s="37">
        <f>SQRT(L40/O26)</f>
        <v>7.9183138571012793E-2</v>
      </c>
      <c r="N42" s="37">
        <f>L42-M42*V30</f>
        <v>0.93475495630002858</v>
      </c>
      <c r="O42" s="37">
        <f>L42+M42*V30</f>
        <v>1.2930043644825473</v>
      </c>
      <c r="P42" s="37">
        <f>ABS(L42)/SQRT(L40/O26)</f>
        <v>14.06713197396617</v>
      </c>
      <c r="Q42" s="44">
        <f>M16-2</f>
        <v>9</v>
      </c>
      <c r="R42" s="37">
        <f>TDIST(P42,Q42,2)</f>
        <v>1.9677740107001684E-7</v>
      </c>
      <c r="U42" s="3"/>
      <c r="V42" s="3"/>
      <c r="W42" s="3"/>
      <c r="X42" s="3"/>
      <c r="Y42" s="3"/>
      <c r="Z42" s="3"/>
      <c r="AG42">
        <f t="shared" si="14"/>
        <v>32</v>
      </c>
      <c r="AH42">
        <f t="shared" si="15"/>
        <v>0</v>
      </c>
      <c r="AI42" s="129" t="str">
        <f t="shared" si="16"/>
        <v/>
      </c>
      <c r="AJ42" s="24" t="str">
        <f t="shared" si="17"/>
        <v/>
      </c>
      <c r="AK42" s="24" t="str">
        <f t="shared" si="18"/>
        <v/>
      </c>
      <c r="AL42">
        <f t="shared" si="19"/>
        <v>0</v>
      </c>
      <c r="AM42">
        <f t="shared" si="20"/>
        <v>0</v>
      </c>
      <c r="AN42">
        <f t="shared" si="21"/>
        <v>0</v>
      </c>
      <c r="AO42" s="47"/>
      <c r="AP42" t="str">
        <f t="shared" si="22"/>
        <v/>
      </c>
      <c r="AQ42" t="str">
        <f t="shared" si="23"/>
        <v/>
      </c>
      <c r="AR42" t="str">
        <f t="shared" si="24"/>
        <v/>
      </c>
      <c r="AS42" t="str">
        <f t="shared" si="25"/>
        <v/>
      </c>
    </row>
    <row r="43" spans="2:45" x14ac:dyDescent="0.2">
      <c r="B43" s="74">
        <f t="shared" si="10"/>
        <v>33</v>
      </c>
      <c r="C43" s="154" t="str">
        <f>IF($L$3,IF(ISNUMBER('var cuantitativa'!C40),'var cuantitativa'!C40,""),"")</f>
        <v/>
      </c>
      <c r="D43" s="154" t="str">
        <f>IF($L$3,IF(ISNUMBER('var cuantitativa'!D40),'var cuantitativa'!D40,""),"")</f>
        <v/>
      </c>
      <c r="E43" s="137" t="str">
        <f t="shared" ref="E43:E56" si="27">IF(ISNUMBER(C43),$L$41+$L$42*C43,"")</f>
        <v/>
      </c>
      <c r="F43" s="154" t="str">
        <f t="shared" ref="F43:F56" si="28">IF(AND(ISNUMBER(C43),ISNUMBER(D43)),(C43-D43),"")</f>
        <v/>
      </c>
      <c r="L43" s="241"/>
      <c r="M43" s="241"/>
      <c r="N43" s="241"/>
      <c r="O43" s="241"/>
      <c r="P43" s="241"/>
      <c r="Q43" s="241"/>
      <c r="R43" s="241"/>
      <c r="S43" s="242"/>
      <c r="T43" s="3"/>
      <c r="U43" s="3"/>
      <c r="V43" s="3"/>
      <c r="W43" s="3"/>
      <c r="X43" s="3"/>
      <c r="Y43" s="3"/>
      <c r="Z43" s="3"/>
      <c r="AG43">
        <f t="shared" si="14"/>
        <v>33</v>
      </c>
      <c r="AH43">
        <f t="shared" si="15"/>
        <v>0</v>
      </c>
      <c r="AI43" s="129" t="str">
        <f t="shared" si="16"/>
        <v/>
      </c>
      <c r="AJ43" s="24" t="str">
        <f t="shared" si="17"/>
        <v/>
      </c>
      <c r="AK43" s="24" t="str">
        <f t="shared" si="18"/>
        <v/>
      </c>
      <c r="AL43">
        <f t="shared" si="19"/>
        <v>0</v>
      </c>
      <c r="AM43">
        <f t="shared" si="20"/>
        <v>0</v>
      </c>
      <c r="AN43">
        <f t="shared" si="21"/>
        <v>0</v>
      </c>
      <c r="AO43" s="47"/>
      <c r="AP43" t="str">
        <f t="shared" si="22"/>
        <v/>
      </c>
      <c r="AQ43" t="str">
        <f t="shared" si="23"/>
        <v/>
      </c>
      <c r="AR43" t="str">
        <f t="shared" si="24"/>
        <v/>
      </c>
      <c r="AS43" t="str">
        <f t="shared" si="25"/>
        <v/>
      </c>
    </row>
    <row r="44" spans="2:45" x14ac:dyDescent="0.2">
      <c r="B44" s="74">
        <f t="shared" ref="B44:B160" si="29">B43+1</f>
        <v>34</v>
      </c>
      <c r="C44" s="154" t="str">
        <f>IF($L$3,IF(ISNUMBER('var cuantitativa'!C41),'var cuantitativa'!C41,""),"")</f>
        <v/>
      </c>
      <c r="D44" s="154" t="str">
        <f>IF($L$3,IF(ISNUMBER('var cuantitativa'!D41),'var cuantitativa'!D41,""),"")</f>
        <v/>
      </c>
      <c r="E44" s="137" t="str">
        <f t="shared" si="27"/>
        <v/>
      </c>
      <c r="F44" s="154" t="str">
        <f t="shared" si="28"/>
        <v/>
      </c>
      <c r="J44" s="240" t="s">
        <v>103</v>
      </c>
      <c r="L44" s="258" t="s">
        <v>95</v>
      </c>
      <c r="M44" s="259" t="s">
        <v>96</v>
      </c>
      <c r="N44" s="259" t="s">
        <v>97</v>
      </c>
      <c r="O44" s="259" t="s">
        <v>98</v>
      </c>
      <c r="P44" s="259" t="s">
        <v>102</v>
      </c>
      <c r="Q44" s="242"/>
      <c r="R44" s="242"/>
      <c r="S44" s="242"/>
      <c r="T44" s="3"/>
      <c r="U44" s="3"/>
      <c r="V44" s="28"/>
      <c r="W44" s="28"/>
      <c r="X44" s="28"/>
      <c r="Y44" s="28"/>
      <c r="Z44" s="40"/>
      <c r="AG44">
        <f t="shared" si="14"/>
        <v>34</v>
      </c>
      <c r="AH44">
        <f t="shared" si="15"/>
        <v>0</v>
      </c>
      <c r="AI44" s="129" t="str">
        <f t="shared" si="16"/>
        <v/>
      </c>
      <c r="AJ44" s="24" t="str">
        <f t="shared" si="17"/>
        <v/>
      </c>
      <c r="AK44" s="24" t="str">
        <f t="shared" si="18"/>
        <v/>
      </c>
      <c r="AL44">
        <f t="shared" si="19"/>
        <v>0</v>
      </c>
      <c r="AM44">
        <f t="shared" si="20"/>
        <v>0</v>
      </c>
      <c r="AN44">
        <f t="shared" si="21"/>
        <v>0</v>
      </c>
      <c r="AO44" s="47"/>
      <c r="AP44" t="str">
        <f t="shared" si="22"/>
        <v/>
      </c>
      <c r="AQ44" t="str">
        <f t="shared" si="23"/>
        <v/>
      </c>
      <c r="AR44" t="str">
        <f t="shared" si="24"/>
        <v/>
      </c>
      <c r="AS44" t="str">
        <f t="shared" si="25"/>
        <v/>
      </c>
    </row>
    <row r="45" spans="2:45" x14ac:dyDescent="0.2">
      <c r="B45" s="74">
        <f t="shared" si="29"/>
        <v>35</v>
      </c>
      <c r="C45" s="154" t="str">
        <f>IF($L$3,IF(ISNUMBER('var cuantitativa'!C42),'var cuantitativa'!C42,""),"")</f>
        <v/>
      </c>
      <c r="D45" s="154" t="str">
        <f>IF($L$3,IF(ISNUMBER('var cuantitativa'!D42),'var cuantitativa'!D42,""),"")</f>
        <v/>
      </c>
      <c r="E45" s="137" t="str">
        <f t="shared" si="27"/>
        <v/>
      </c>
      <c r="F45" s="154" t="str">
        <f t="shared" si="28"/>
        <v/>
      </c>
      <c r="I45" s="11" t="str">
        <f>I38</f>
        <v>●</v>
      </c>
      <c r="L45" s="240" t="s">
        <v>99</v>
      </c>
      <c r="M45">
        <v>1</v>
      </c>
      <c r="N45" s="257">
        <f>O45*M45</f>
        <v>611.11488640558412</v>
      </c>
      <c r="O45" s="257">
        <f>(L42^2)*(M16-1)*P16</f>
        <v>611.11488640558412</v>
      </c>
      <c r="P45" s="192">
        <f>O45/O46</f>
        <v>197.88420197297972</v>
      </c>
      <c r="U45" s="3"/>
      <c r="V45" s="3"/>
      <c r="W45" s="3"/>
      <c r="X45" s="3"/>
      <c r="Y45" s="3"/>
      <c r="Z45" s="40"/>
      <c r="AG45">
        <f t="shared" si="14"/>
        <v>35</v>
      </c>
      <c r="AH45">
        <f t="shared" si="15"/>
        <v>0</v>
      </c>
      <c r="AI45" s="129" t="str">
        <f t="shared" si="16"/>
        <v/>
      </c>
      <c r="AJ45" s="24" t="str">
        <f t="shared" si="17"/>
        <v/>
      </c>
      <c r="AK45" s="24" t="str">
        <f t="shared" si="18"/>
        <v/>
      </c>
      <c r="AL45">
        <f t="shared" si="19"/>
        <v>0</v>
      </c>
      <c r="AM45">
        <f t="shared" si="20"/>
        <v>0</v>
      </c>
      <c r="AN45">
        <f t="shared" si="21"/>
        <v>0</v>
      </c>
      <c r="AO45" s="47"/>
      <c r="AP45" t="str">
        <f t="shared" si="22"/>
        <v/>
      </c>
      <c r="AQ45" t="str">
        <f t="shared" si="23"/>
        <v/>
      </c>
      <c r="AR45" t="str">
        <f t="shared" si="24"/>
        <v/>
      </c>
      <c r="AS45" t="str">
        <f t="shared" si="25"/>
        <v/>
      </c>
    </row>
    <row r="46" spans="2:45" x14ac:dyDescent="0.2">
      <c r="B46" s="74">
        <f t="shared" si="29"/>
        <v>36</v>
      </c>
      <c r="C46" s="154" t="str">
        <f>IF($L$3,IF(ISNUMBER('var cuantitativa'!C43),'var cuantitativa'!C43,""),"")</f>
        <v/>
      </c>
      <c r="D46" s="154" t="str">
        <f>IF($L$3,IF(ISNUMBER('var cuantitativa'!D43),'var cuantitativa'!D43,""),"")</f>
        <v/>
      </c>
      <c r="E46" s="137" t="str">
        <f t="shared" si="27"/>
        <v/>
      </c>
      <c r="F46" s="154" t="str">
        <f t="shared" si="28"/>
        <v/>
      </c>
      <c r="L46" s="260" t="s">
        <v>101</v>
      </c>
      <c r="M46" s="222">
        <f>(M16-1-M45)</f>
        <v>9</v>
      </c>
      <c r="N46" s="261">
        <f>N47-N45</f>
        <v>27.794204503506876</v>
      </c>
      <c r="O46" s="261">
        <f>N46/M46</f>
        <v>3.0882449448340972</v>
      </c>
      <c r="P46" s="222"/>
      <c r="U46" s="3"/>
      <c r="V46" s="3"/>
      <c r="W46" s="3"/>
      <c r="X46" s="3"/>
      <c r="Y46" s="3"/>
      <c r="Z46" s="40"/>
      <c r="AG46">
        <f t="shared" si="14"/>
        <v>36</v>
      </c>
      <c r="AH46">
        <f t="shared" si="15"/>
        <v>0</v>
      </c>
      <c r="AI46" s="129" t="str">
        <f t="shared" si="16"/>
        <v/>
      </c>
      <c r="AJ46" s="24" t="str">
        <f t="shared" si="17"/>
        <v/>
      </c>
      <c r="AK46" s="24" t="str">
        <f t="shared" si="18"/>
        <v/>
      </c>
      <c r="AL46">
        <f t="shared" si="19"/>
        <v>0</v>
      </c>
      <c r="AM46">
        <f t="shared" si="20"/>
        <v>0</v>
      </c>
      <c r="AN46">
        <f t="shared" si="21"/>
        <v>0</v>
      </c>
      <c r="AO46" s="47"/>
      <c r="AP46" t="str">
        <f t="shared" si="22"/>
        <v/>
      </c>
      <c r="AQ46" t="str">
        <f t="shared" si="23"/>
        <v/>
      </c>
      <c r="AR46" t="str">
        <f t="shared" si="24"/>
        <v/>
      </c>
      <c r="AS46" t="str">
        <f t="shared" si="25"/>
        <v/>
      </c>
    </row>
    <row r="47" spans="2:45" x14ac:dyDescent="0.2">
      <c r="B47" s="74">
        <f t="shared" si="29"/>
        <v>37</v>
      </c>
      <c r="C47" s="154" t="str">
        <f>IF($L$3,IF(ISNUMBER('var cuantitativa'!C44),'var cuantitativa'!C44,""),"")</f>
        <v/>
      </c>
      <c r="D47" s="154" t="str">
        <f>IF($L$3,IF(ISNUMBER('var cuantitativa'!D44),'var cuantitativa'!D44,""),"")</f>
        <v/>
      </c>
      <c r="E47" s="137" t="str">
        <f t="shared" si="27"/>
        <v/>
      </c>
      <c r="F47" s="154" t="str">
        <f t="shared" si="28"/>
        <v/>
      </c>
      <c r="L47" s="240" t="s">
        <v>100</v>
      </c>
      <c r="M47">
        <f>(M16-1)</f>
        <v>10</v>
      </c>
      <c r="N47" s="257">
        <f>(M16-1)*P17</f>
        <v>638.90909090909099</v>
      </c>
      <c r="O47" s="192">
        <f>N47/M47</f>
        <v>63.890909090909098</v>
      </c>
      <c r="U47" s="3"/>
      <c r="V47" s="3"/>
      <c r="W47" s="3"/>
      <c r="X47" s="3"/>
      <c r="Y47" s="3"/>
      <c r="Z47" s="40"/>
      <c r="AG47">
        <f t="shared" si="14"/>
        <v>37</v>
      </c>
      <c r="AH47">
        <f t="shared" si="15"/>
        <v>0</v>
      </c>
      <c r="AI47" s="129" t="str">
        <f t="shared" si="16"/>
        <v/>
      </c>
      <c r="AJ47" s="24" t="str">
        <f t="shared" si="17"/>
        <v/>
      </c>
      <c r="AK47" s="24" t="str">
        <f t="shared" si="18"/>
        <v/>
      </c>
      <c r="AL47">
        <f t="shared" si="19"/>
        <v>0</v>
      </c>
      <c r="AM47">
        <f t="shared" si="20"/>
        <v>0</v>
      </c>
      <c r="AN47">
        <f t="shared" si="21"/>
        <v>0</v>
      </c>
      <c r="AO47" s="47"/>
      <c r="AP47" t="str">
        <f t="shared" si="22"/>
        <v/>
      </c>
      <c r="AQ47" t="str">
        <f t="shared" si="23"/>
        <v/>
      </c>
      <c r="AR47" t="str">
        <f t="shared" si="24"/>
        <v/>
      </c>
      <c r="AS47" t="str">
        <f t="shared" si="25"/>
        <v/>
      </c>
    </row>
    <row r="48" spans="2:45" x14ac:dyDescent="0.2">
      <c r="B48" s="74">
        <f t="shared" si="29"/>
        <v>38</v>
      </c>
      <c r="C48" s="154" t="str">
        <f>IF($L$3,IF(ISNUMBER('var cuantitativa'!C45),'var cuantitativa'!C45,""),"")</f>
        <v/>
      </c>
      <c r="D48" s="154" t="str">
        <f>IF($L$3,IF(ISNUMBER('var cuantitativa'!D45),'var cuantitativa'!D45,""),"")</f>
        <v/>
      </c>
      <c r="E48" s="137" t="str">
        <f t="shared" si="27"/>
        <v/>
      </c>
      <c r="F48" s="154" t="str">
        <f t="shared" si="28"/>
        <v/>
      </c>
      <c r="U48" s="3"/>
      <c r="V48" s="3"/>
      <c r="W48" s="3"/>
      <c r="X48" s="3"/>
      <c r="Y48" s="3"/>
      <c r="Z48" s="40"/>
      <c r="AG48">
        <f t="shared" si="14"/>
        <v>38</v>
      </c>
      <c r="AH48">
        <f t="shared" si="15"/>
        <v>0</v>
      </c>
      <c r="AI48" s="129" t="str">
        <f t="shared" si="16"/>
        <v/>
      </c>
      <c r="AJ48" s="24" t="str">
        <f t="shared" si="17"/>
        <v/>
      </c>
      <c r="AK48" s="24" t="str">
        <f t="shared" si="18"/>
        <v/>
      </c>
      <c r="AL48">
        <f t="shared" si="19"/>
        <v>0</v>
      </c>
      <c r="AM48">
        <f t="shared" si="20"/>
        <v>0</v>
      </c>
      <c r="AN48">
        <f t="shared" si="21"/>
        <v>0</v>
      </c>
      <c r="AO48" s="47"/>
      <c r="AP48" t="str">
        <f t="shared" si="22"/>
        <v/>
      </c>
      <c r="AQ48" t="str">
        <f t="shared" si="23"/>
        <v/>
      </c>
      <c r="AR48" t="str">
        <f t="shared" si="24"/>
        <v/>
      </c>
      <c r="AS48" t="str">
        <f t="shared" si="25"/>
        <v/>
      </c>
    </row>
    <row r="49" spans="2:45" ht="13.5" thickBot="1" x14ac:dyDescent="0.25">
      <c r="B49" s="74">
        <f t="shared" si="29"/>
        <v>39</v>
      </c>
      <c r="C49" s="154" t="str">
        <f>IF($L$3,IF(ISNUMBER('var cuantitativa'!C46),'var cuantitativa'!C46,""),"")</f>
        <v/>
      </c>
      <c r="D49" s="154" t="str">
        <f>IF($L$3,IF(ISNUMBER('var cuantitativa'!D46),'var cuantitativa'!D46,""),"")</f>
        <v/>
      </c>
      <c r="E49" s="137" t="str">
        <f t="shared" si="27"/>
        <v/>
      </c>
      <c r="F49" s="154" t="str">
        <f t="shared" si="28"/>
        <v/>
      </c>
      <c r="J49" s="12" t="s">
        <v>21</v>
      </c>
      <c r="K49" s="2"/>
      <c r="L49" s="2"/>
      <c r="M49" s="2"/>
      <c r="N49" s="2"/>
      <c r="O49" s="2"/>
      <c r="P49" s="2"/>
      <c r="Q49" s="2"/>
      <c r="R49" s="2"/>
      <c r="S49" s="2"/>
      <c r="U49" s="30"/>
      <c r="V49" s="3"/>
      <c r="W49" s="3"/>
      <c r="X49" s="3"/>
      <c r="Y49" s="3"/>
      <c r="Z49" s="40"/>
      <c r="AG49">
        <f t="shared" si="14"/>
        <v>39</v>
      </c>
      <c r="AH49">
        <f t="shared" si="15"/>
        <v>0</v>
      </c>
      <c r="AI49" s="129" t="str">
        <f t="shared" si="16"/>
        <v/>
      </c>
      <c r="AJ49" s="24" t="str">
        <f t="shared" si="17"/>
        <v/>
      </c>
      <c r="AK49" s="24" t="str">
        <f t="shared" si="18"/>
        <v/>
      </c>
      <c r="AL49">
        <f t="shared" si="19"/>
        <v>0</v>
      </c>
      <c r="AM49">
        <f t="shared" si="20"/>
        <v>0</v>
      </c>
      <c r="AN49">
        <f t="shared" si="21"/>
        <v>0</v>
      </c>
      <c r="AO49" s="47"/>
      <c r="AP49" t="str">
        <f t="shared" si="22"/>
        <v/>
      </c>
      <c r="AQ49" t="str">
        <f t="shared" si="23"/>
        <v/>
      </c>
      <c r="AR49" t="str">
        <f t="shared" si="24"/>
        <v/>
      </c>
      <c r="AS49" t="str">
        <f t="shared" si="25"/>
        <v/>
      </c>
    </row>
    <row r="50" spans="2:45" x14ac:dyDescent="0.2">
      <c r="B50" s="74">
        <f t="shared" si="29"/>
        <v>40</v>
      </c>
      <c r="C50" s="154" t="str">
        <f>IF($L$3,IF(ISNUMBER('var cuantitativa'!C47),'var cuantitativa'!C47,""),"")</f>
        <v/>
      </c>
      <c r="D50" s="154" t="str">
        <f>IF($L$3,IF(ISNUMBER('var cuantitativa'!D47),'var cuantitativa'!D47,""),"")</f>
        <v/>
      </c>
      <c r="E50" s="137" t="str">
        <f t="shared" si="27"/>
        <v/>
      </c>
      <c r="F50" s="154" t="str">
        <f t="shared" si="28"/>
        <v/>
      </c>
      <c r="J50" s="32" t="str">
        <f>"Valor medio esperado de la variable '"&amp;U9&amp;"' en función de la variable '"&amp;U8&amp;"'"</f>
        <v>Valor medio esperado de la variable 'Posttest' en función de la variable 'Pretest'</v>
      </c>
      <c r="K50" s="3"/>
      <c r="L50" s="3"/>
      <c r="M50" s="3"/>
      <c r="N50" s="3"/>
      <c r="O50" s="3"/>
      <c r="P50" s="3"/>
      <c r="Q50" s="3"/>
      <c r="R50" s="3"/>
      <c r="S50" s="3"/>
      <c r="U50" s="19"/>
      <c r="V50" s="3"/>
      <c r="W50" s="3"/>
      <c r="X50" s="3"/>
      <c r="Y50" s="3"/>
      <c r="Z50" s="40"/>
      <c r="AG50">
        <f t="shared" si="14"/>
        <v>40</v>
      </c>
      <c r="AH50">
        <f t="shared" si="15"/>
        <v>0</v>
      </c>
      <c r="AI50" s="129" t="str">
        <f t="shared" si="16"/>
        <v/>
      </c>
      <c r="AJ50" s="24" t="str">
        <f t="shared" si="17"/>
        <v/>
      </c>
      <c r="AK50" s="24" t="str">
        <f t="shared" si="18"/>
        <v/>
      </c>
      <c r="AL50">
        <f t="shared" si="19"/>
        <v>0</v>
      </c>
      <c r="AM50">
        <f t="shared" si="20"/>
        <v>0</v>
      </c>
      <c r="AN50">
        <f t="shared" si="21"/>
        <v>0</v>
      </c>
      <c r="AO50" s="47"/>
      <c r="AP50" t="str">
        <f t="shared" si="22"/>
        <v/>
      </c>
      <c r="AQ50" t="str">
        <f t="shared" si="23"/>
        <v/>
      </c>
      <c r="AR50" t="str">
        <f t="shared" si="24"/>
        <v/>
      </c>
      <c r="AS50" t="str">
        <f t="shared" si="25"/>
        <v/>
      </c>
    </row>
    <row r="51" spans="2:45" x14ac:dyDescent="0.2">
      <c r="B51" s="74">
        <f t="shared" si="29"/>
        <v>41</v>
      </c>
      <c r="C51" s="154" t="str">
        <f>IF($L$3,IF(ISNUMBER('var cuantitativa'!C48),'var cuantitativa'!C48,""),"")</f>
        <v/>
      </c>
      <c r="D51" s="154" t="str">
        <f>IF($L$3,IF(ISNUMBER('var cuantitativa'!D48),'var cuantitativa'!D48,""),"")</f>
        <v/>
      </c>
      <c r="E51" s="137" t="str">
        <f t="shared" si="27"/>
        <v/>
      </c>
      <c r="F51" s="154" t="str">
        <f t="shared" si="28"/>
        <v/>
      </c>
      <c r="J51" s="1"/>
      <c r="L51" s="43" t="str">
        <f>K8</f>
        <v>Pretest</v>
      </c>
      <c r="M51" s="43" t="s">
        <v>22</v>
      </c>
      <c r="N51" s="43" t="s">
        <v>16</v>
      </c>
      <c r="O51" s="43" t="s">
        <v>23</v>
      </c>
      <c r="P51" s="43" t="s">
        <v>24</v>
      </c>
      <c r="Q51" s="3"/>
      <c r="R51" s="3"/>
      <c r="S51" s="3"/>
      <c r="U51" s="3"/>
      <c r="V51" s="3"/>
      <c r="W51" s="3"/>
      <c r="X51" s="3"/>
      <c r="Y51" s="3"/>
      <c r="Z51" s="40"/>
      <c r="AG51">
        <f t="shared" si="14"/>
        <v>41</v>
      </c>
      <c r="AH51">
        <f t="shared" si="15"/>
        <v>0</v>
      </c>
      <c r="AI51" s="129" t="str">
        <f t="shared" si="16"/>
        <v/>
      </c>
      <c r="AJ51" s="24" t="str">
        <f t="shared" si="17"/>
        <v/>
      </c>
      <c r="AK51" s="24" t="str">
        <f t="shared" si="18"/>
        <v/>
      </c>
      <c r="AL51">
        <f t="shared" si="19"/>
        <v>0</v>
      </c>
      <c r="AM51">
        <f t="shared" si="20"/>
        <v>0</v>
      </c>
      <c r="AN51">
        <f t="shared" si="21"/>
        <v>0</v>
      </c>
      <c r="AO51" s="47"/>
      <c r="AP51" t="str">
        <f t="shared" si="22"/>
        <v/>
      </c>
      <c r="AQ51" t="str">
        <f t="shared" si="23"/>
        <v/>
      </c>
      <c r="AR51" t="str">
        <f t="shared" si="24"/>
        <v/>
      </c>
      <c r="AS51" t="str">
        <f t="shared" si="25"/>
        <v/>
      </c>
    </row>
    <row r="52" spans="2:45" x14ac:dyDescent="0.2">
      <c r="B52" s="74">
        <f t="shared" si="29"/>
        <v>42</v>
      </c>
      <c r="C52" s="154" t="str">
        <f>IF($L$3,IF(ISNUMBER('var cuantitativa'!C49),'var cuantitativa'!C49,""),"")</f>
        <v/>
      </c>
      <c r="D52" s="154" t="str">
        <f>IF($L$3,IF(ISNUMBER('var cuantitativa'!D49),'var cuantitativa'!D49,""),"")</f>
        <v/>
      </c>
      <c r="E52" s="137" t="str">
        <f t="shared" si="27"/>
        <v/>
      </c>
      <c r="F52" s="154" t="str">
        <f t="shared" si="28"/>
        <v/>
      </c>
      <c r="J52" s="63" t="str">
        <f>"Media de "&amp;W8</f>
        <v>Media de Pretest</v>
      </c>
      <c r="K52" s="64"/>
      <c r="L52" s="65">
        <f>O16</f>
        <v>22.363636363636363</v>
      </c>
      <c r="M52" s="66">
        <f>$L$41+$L$42*L52</f>
        <v>24.09090909090909</v>
      </c>
      <c r="N52" s="67">
        <f>$V$30*SQRT($L$40*(1+(1/$M$16)+((L52-$O$16)^2)/$O$26))</f>
        <v>4.1521489463359771</v>
      </c>
      <c r="O52" s="66">
        <f>M52-N52</f>
        <v>19.938760144573113</v>
      </c>
      <c r="P52" s="66">
        <f>M52+N52</f>
        <v>28.243058037245067</v>
      </c>
      <c r="Q52" s="3"/>
      <c r="R52" s="3"/>
      <c r="S52" s="3"/>
      <c r="U52" s="3"/>
      <c r="V52" s="3"/>
      <c r="W52" s="3"/>
      <c r="X52" s="3"/>
      <c r="Y52" s="3"/>
      <c r="Z52" s="40"/>
      <c r="AG52">
        <f t="shared" si="14"/>
        <v>42</v>
      </c>
      <c r="AH52">
        <f t="shared" si="15"/>
        <v>0</v>
      </c>
      <c r="AI52" s="129" t="str">
        <f t="shared" si="16"/>
        <v/>
      </c>
      <c r="AJ52" s="24" t="str">
        <f t="shared" si="17"/>
        <v/>
      </c>
      <c r="AK52" s="24" t="str">
        <f t="shared" si="18"/>
        <v/>
      </c>
      <c r="AL52">
        <f t="shared" si="19"/>
        <v>0</v>
      </c>
      <c r="AM52">
        <f t="shared" si="20"/>
        <v>0</v>
      </c>
      <c r="AN52">
        <f t="shared" si="21"/>
        <v>0</v>
      </c>
      <c r="AO52" s="47"/>
      <c r="AP52" t="str">
        <f t="shared" si="22"/>
        <v/>
      </c>
      <c r="AQ52" t="str">
        <f t="shared" si="23"/>
        <v/>
      </c>
      <c r="AR52" t="str">
        <f t="shared" si="24"/>
        <v/>
      </c>
      <c r="AS52" t="str">
        <f t="shared" si="25"/>
        <v/>
      </c>
    </row>
    <row r="53" spans="2:45" x14ac:dyDescent="0.2">
      <c r="B53" s="74">
        <f t="shared" si="29"/>
        <v>43</v>
      </c>
      <c r="C53" s="154" t="str">
        <f>IF($L$3,IF(ISNUMBER('var cuantitativa'!C50),'var cuantitativa'!C50,""),"")</f>
        <v/>
      </c>
      <c r="D53" s="154" t="str">
        <f>IF($L$3,IF(ISNUMBER('var cuantitativa'!D50),'var cuantitativa'!D50,""),"")</f>
        <v/>
      </c>
      <c r="E53" s="137" t="str">
        <f t="shared" si="27"/>
        <v/>
      </c>
      <c r="F53" s="154" t="str">
        <f t="shared" si="28"/>
        <v/>
      </c>
      <c r="J53" s="68" t="str">
        <f>"Min("&amp;W8&amp;")"</f>
        <v>Min(Pretest)</v>
      </c>
      <c r="K53" s="69"/>
      <c r="L53" s="70">
        <f>AI313</f>
        <v>12</v>
      </c>
      <c r="M53" s="66">
        <f>$L$41+$L$42*L53</f>
        <v>12.547065337763016</v>
      </c>
      <c r="N53" s="67">
        <f>$V$30*SQRT($L$40*(1+(1/$M$16)+((L53-$O$16)^2)/$O$26))</f>
        <v>4.5482413983580781</v>
      </c>
      <c r="O53" s="66">
        <f>M53-N53</f>
        <v>7.9988239394049376</v>
      </c>
      <c r="P53" s="66">
        <f>M53+N53</f>
        <v>17.095306736121096</v>
      </c>
      <c r="R53" s="3"/>
      <c r="S53" s="3"/>
      <c r="U53" s="3"/>
      <c r="V53" s="3"/>
      <c r="W53" s="3"/>
      <c r="X53" s="3"/>
      <c r="Y53" s="3"/>
      <c r="Z53" s="15"/>
      <c r="AA53" s="14"/>
      <c r="AG53">
        <f t="shared" si="14"/>
        <v>43</v>
      </c>
      <c r="AH53">
        <f t="shared" si="15"/>
        <v>0</v>
      </c>
      <c r="AI53" s="129" t="str">
        <f t="shared" si="16"/>
        <v/>
      </c>
      <c r="AJ53" s="24" t="str">
        <f t="shared" si="17"/>
        <v/>
      </c>
      <c r="AK53" s="24" t="str">
        <f t="shared" si="18"/>
        <v/>
      </c>
      <c r="AL53">
        <f t="shared" si="19"/>
        <v>0</v>
      </c>
      <c r="AM53">
        <f t="shared" si="20"/>
        <v>0</v>
      </c>
      <c r="AN53">
        <f t="shared" si="21"/>
        <v>0</v>
      </c>
      <c r="AO53" s="47"/>
      <c r="AP53" t="str">
        <f t="shared" si="22"/>
        <v/>
      </c>
      <c r="AQ53" t="str">
        <f t="shared" si="23"/>
        <v/>
      </c>
      <c r="AR53" t="str">
        <f t="shared" si="24"/>
        <v/>
      </c>
      <c r="AS53" t="str">
        <f t="shared" si="25"/>
        <v/>
      </c>
    </row>
    <row r="54" spans="2:45" x14ac:dyDescent="0.2">
      <c r="B54" s="74">
        <f t="shared" si="29"/>
        <v>44</v>
      </c>
      <c r="C54" s="154" t="str">
        <f>IF($L$3,IF(ISNUMBER('var cuantitativa'!C51),'var cuantitativa'!C51,""),"")</f>
        <v/>
      </c>
      <c r="D54" s="154" t="str">
        <f>IF($L$3,IF(ISNUMBER('var cuantitativa'!D51),'var cuantitativa'!D51,""),"")</f>
        <v/>
      </c>
      <c r="E54" s="137" t="str">
        <f t="shared" si="27"/>
        <v/>
      </c>
      <c r="F54" s="154" t="str">
        <f t="shared" si="28"/>
        <v/>
      </c>
      <c r="I54" s="11" t="str">
        <f>I45</f>
        <v>●</v>
      </c>
      <c r="J54" s="68" t="str">
        <f>"Max("&amp;W8&amp;")"</f>
        <v>Max(Pretest)</v>
      </c>
      <c r="K54" s="69"/>
      <c r="L54" s="70">
        <f>AI314</f>
        <v>35</v>
      </c>
      <c r="M54" s="66">
        <f>$L$41+$L$42*L54</f>
        <v>38.166297526762641</v>
      </c>
      <c r="N54" s="67">
        <f>$V$30*SQRT($L$40*(1+(1/$M$16)+((L54-$O$16)^2)/$O$26))</f>
        <v>4.7290278865956727</v>
      </c>
      <c r="O54" s="66">
        <f>M54-N54</f>
        <v>33.437269640166967</v>
      </c>
      <c r="P54" s="66">
        <f>M54+N54</f>
        <v>42.895325413358314</v>
      </c>
      <c r="Z54" s="14"/>
      <c r="AA54" s="22" t="str">
        <f>K8</f>
        <v>Pretest</v>
      </c>
      <c r="AG54">
        <f t="shared" si="14"/>
        <v>44</v>
      </c>
      <c r="AH54">
        <f t="shared" si="15"/>
        <v>0</v>
      </c>
      <c r="AI54" s="129" t="str">
        <f t="shared" si="16"/>
        <v/>
      </c>
      <c r="AJ54" s="24" t="str">
        <f t="shared" si="17"/>
        <v/>
      </c>
      <c r="AK54" s="24" t="str">
        <f t="shared" si="18"/>
        <v/>
      </c>
      <c r="AL54">
        <f t="shared" si="19"/>
        <v>0</v>
      </c>
      <c r="AM54">
        <f t="shared" si="20"/>
        <v>0</v>
      </c>
      <c r="AN54">
        <f t="shared" si="21"/>
        <v>0</v>
      </c>
      <c r="AO54" s="47"/>
      <c r="AP54" t="str">
        <f t="shared" si="22"/>
        <v/>
      </c>
      <c r="AQ54" t="str">
        <f t="shared" si="23"/>
        <v/>
      </c>
      <c r="AR54" t="str">
        <f t="shared" si="24"/>
        <v/>
      </c>
      <c r="AS54" t="str">
        <f t="shared" si="25"/>
        <v/>
      </c>
    </row>
    <row r="55" spans="2:45" x14ac:dyDescent="0.2">
      <c r="B55" s="74">
        <f t="shared" si="29"/>
        <v>45</v>
      </c>
      <c r="C55" s="154" t="str">
        <f>IF($L$3,IF(ISNUMBER('var cuantitativa'!C52),'var cuantitativa'!C52,""),"")</f>
        <v/>
      </c>
      <c r="D55" s="154" t="str">
        <f>IF($L$3,IF(ISNUMBER('var cuantitativa'!D52),'var cuantitativa'!D52,""),"")</f>
        <v/>
      </c>
      <c r="E55" s="137" t="str">
        <f t="shared" si="27"/>
        <v/>
      </c>
      <c r="F55" s="154" t="str">
        <f t="shared" si="28"/>
        <v/>
      </c>
      <c r="J55" s="49" t="str">
        <f>"Valor de "&amp;W8</f>
        <v>Valor de Pretest</v>
      </c>
      <c r="K55" s="50"/>
      <c r="L55" s="113">
        <f>'var cuantitativa'!I45</f>
        <v>25</v>
      </c>
      <c r="M55" s="42">
        <f>$L$41+$L$42*L55</f>
        <v>27.027500922849761</v>
      </c>
      <c r="N55" s="38">
        <f>$V$30*SQRT($L$40*(1+(1/$M$16)+((L55-$O$16)^2)/$O$26))</f>
        <v>4.1789172599401478</v>
      </c>
      <c r="O55" s="42">
        <f>M55-N55</f>
        <v>22.848583662909611</v>
      </c>
      <c r="P55" s="42">
        <f>M55+N55</f>
        <v>31.206418182789911</v>
      </c>
      <c r="Z55" s="14"/>
      <c r="AA55" s="14"/>
      <c r="AG55">
        <f t="shared" si="14"/>
        <v>45</v>
      </c>
      <c r="AH55">
        <f t="shared" si="15"/>
        <v>0</v>
      </c>
      <c r="AI55" s="129" t="str">
        <f t="shared" si="16"/>
        <v/>
      </c>
      <c r="AJ55" s="24" t="str">
        <f t="shared" si="17"/>
        <v/>
      </c>
      <c r="AK55" s="24" t="str">
        <f t="shared" si="18"/>
        <v/>
      </c>
      <c r="AL55">
        <f t="shared" si="19"/>
        <v>0</v>
      </c>
      <c r="AM55">
        <f t="shared" si="20"/>
        <v>0</v>
      </c>
      <c r="AN55">
        <f t="shared" si="21"/>
        <v>0</v>
      </c>
      <c r="AO55" s="47"/>
      <c r="AP55" t="str">
        <f t="shared" si="22"/>
        <v/>
      </c>
      <c r="AQ55" t="str">
        <f t="shared" si="23"/>
        <v/>
      </c>
      <c r="AR55" t="str">
        <f t="shared" si="24"/>
        <v/>
      </c>
      <c r="AS55" t="str">
        <f t="shared" si="25"/>
        <v/>
      </c>
    </row>
    <row r="56" spans="2:45" x14ac:dyDescent="0.2">
      <c r="B56" s="74">
        <f t="shared" si="29"/>
        <v>46</v>
      </c>
      <c r="C56" s="154" t="str">
        <f>IF($L$3,IF(ISNUMBER('var cuantitativa'!C53),'var cuantitativa'!C53,""),"")</f>
        <v/>
      </c>
      <c r="D56" s="154" t="str">
        <f>IF($L$3,IF(ISNUMBER('var cuantitativa'!D53),'var cuantitativa'!D53,""),"")</f>
        <v/>
      </c>
      <c r="E56" s="137" t="str">
        <f t="shared" si="27"/>
        <v/>
      </c>
      <c r="F56" s="154" t="str">
        <f t="shared" si="28"/>
        <v/>
      </c>
      <c r="J56" s="139" t="str">
        <f>IF(ISBLANK('var cuantitativa'!I45),"",IF(OR(L55&lt;$AI$313,L55&gt;$AI$314),"Pronóstico fuera del rango de observación de la variable "&amp;U8,""))</f>
        <v/>
      </c>
      <c r="R56" s="3"/>
      <c r="S56" s="3"/>
      <c r="AA56" s="14"/>
      <c r="AG56">
        <f t="shared" si="14"/>
        <v>46</v>
      </c>
      <c r="AH56">
        <f t="shared" si="15"/>
        <v>0</v>
      </c>
      <c r="AI56" s="129" t="str">
        <f t="shared" si="16"/>
        <v/>
      </c>
      <c r="AJ56" s="24" t="str">
        <f t="shared" si="17"/>
        <v/>
      </c>
      <c r="AK56" s="24" t="str">
        <f t="shared" si="18"/>
        <v/>
      </c>
      <c r="AL56">
        <f t="shared" si="19"/>
        <v>0</v>
      </c>
      <c r="AM56">
        <f t="shared" si="20"/>
        <v>0</v>
      </c>
      <c r="AN56">
        <f t="shared" si="21"/>
        <v>0</v>
      </c>
      <c r="AO56" s="47"/>
      <c r="AP56" t="str">
        <f t="shared" si="22"/>
        <v/>
      </c>
      <c r="AQ56" t="str">
        <f t="shared" si="23"/>
        <v/>
      </c>
      <c r="AR56" t="str">
        <f t="shared" si="24"/>
        <v/>
      </c>
      <c r="AS56" t="str">
        <f t="shared" si="25"/>
        <v/>
      </c>
    </row>
    <row r="57" spans="2:45" x14ac:dyDescent="0.2">
      <c r="B57" s="74">
        <f t="shared" si="29"/>
        <v>47</v>
      </c>
      <c r="C57" s="154"/>
      <c r="D57" s="154"/>
      <c r="E57" s="137"/>
      <c r="F57" s="154"/>
      <c r="J57" s="19"/>
      <c r="L57" s="139"/>
      <c r="R57" s="3"/>
      <c r="S57" s="3"/>
      <c r="AA57" s="14"/>
      <c r="AG57">
        <f t="shared" si="14"/>
        <v>47</v>
      </c>
      <c r="AH57">
        <f t="shared" si="15"/>
        <v>0</v>
      </c>
      <c r="AI57" s="129" t="str">
        <f t="shared" si="16"/>
        <v/>
      </c>
      <c r="AJ57" s="24" t="str">
        <f t="shared" si="17"/>
        <v/>
      </c>
      <c r="AK57" s="24" t="str">
        <f t="shared" si="18"/>
        <v/>
      </c>
      <c r="AL57">
        <f t="shared" si="19"/>
        <v>0</v>
      </c>
      <c r="AM57">
        <f t="shared" si="20"/>
        <v>0</v>
      </c>
      <c r="AN57">
        <f t="shared" si="21"/>
        <v>0</v>
      </c>
      <c r="AO57" s="47"/>
      <c r="AP57" t="str">
        <f t="shared" si="22"/>
        <v/>
      </c>
      <c r="AQ57" t="str">
        <f t="shared" si="23"/>
        <v/>
      </c>
      <c r="AR57" t="str">
        <f t="shared" si="24"/>
        <v/>
      </c>
      <c r="AS57" t="str">
        <f t="shared" si="25"/>
        <v/>
      </c>
    </row>
    <row r="58" spans="2:45" x14ac:dyDescent="0.2">
      <c r="B58" s="74">
        <f t="shared" si="29"/>
        <v>48</v>
      </c>
      <c r="C58" s="154"/>
      <c r="D58" s="154"/>
      <c r="E58" s="137"/>
      <c r="F58" s="154"/>
      <c r="J58" s="19"/>
      <c r="L58" s="139"/>
      <c r="R58" s="3"/>
      <c r="S58" s="3"/>
      <c r="AA58" s="14"/>
      <c r="AG58">
        <f t="shared" si="14"/>
        <v>48</v>
      </c>
      <c r="AH58">
        <f t="shared" si="15"/>
        <v>0</v>
      </c>
      <c r="AI58" s="129" t="str">
        <f t="shared" si="16"/>
        <v/>
      </c>
      <c r="AJ58" s="24" t="str">
        <f t="shared" si="17"/>
        <v/>
      </c>
      <c r="AK58" s="24" t="str">
        <f t="shared" si="18"/>
        <v/>
      </c>
      <c r="AL58">
        <f t="shared" si="19"/>
        <v>0</v>
      </c>
      <c r="AM58">
        <f t="shared" si="20"/>
        <v>0</v>
      </c>
      <c r="AN58">
        <f t="shared" si="21"/>
        <v>0</v>
      </c>
      <c r="AO58" s="47"/>
      <c r="AP58" t="str">
        <f t="shared" si="22"/>
        <v/>
      </c>
      <c r="AQ58" t="str">
        <f t="shared" si="23"/>
        <v/>
      </c>
      <c r="AR58" t="str">
        <f t="shared" si="24"/>
        <v/>
      </c>
      <c r="AS58" t="str">
        <f t="shared" si="25"/>
        <v/>
      </c>
    </row>
    <row r="59" spans="2:45" x14ac:dyDescent="0.2">
      <c r="B59" s="74">
        <f t="shared" si="29"/>
        <v>49</v>
      </c>
      <c r="C59" s="154"/>
      <c r="D59" s="154"/>
      <c r="E59" s="137"/>
      <c r="F59" s="154"/>
      <c r="J59" s="19"/>
      <c r="L59" s="139"/>
      <c r="R59" s="3"/>
      <c r="S59" s="3"/>
      <c r="AA59" s="14"/>
      <c r="AG59">
        <f t="shared" si="14"/>
        <v>49</v>
      </c>
      <c r="AH59">
        <f t="shared" si="15"/>
        <v>0</v>
      </c>
      <c r="AI59" s="129" t="str">
        <f t="shared" si="16"/>
        <v/>
      </c>
      <c r="AJ59" s="24" t="str">
        <f t="shared" si="17"/>
        <v/>
      </c>
      <c r="AK59" s="24" t="str">
        <f t="shared" si="18"/>
        <v/>
      </c>
      <c r="AL59">
        <f t="shared" si="19"/>
        <v>0</v>
      </c>
      <c r="AM59">
        <f t="shared" si="20"/>
        <v>0</v>
      </c>
      <c r="AN59">
        <f t="shared" si="21"/>
        <v>0</v>
      </c>
      <c r="AO59" s="47"/>
      <c r="AP59" t="str">
        <f t="shared" si="22"/>
        <v/>
      </c>
      <c r="AQ59" t="str">
        <f t="shared" si="23"/>
        <v/>
      </c>
      <c r="AR59" t="str">
        <f t="shared" si="24"/>
        <v/>
      </c>
      <c r="AS59" t="str">
        <f t="shared" si="25"/>
        <v/>
      </c>
    </row>
    <row r="60" spans="2:45" x14ac:dyDescent="0.2">
      <c r="B60" s="74">
        <f t="shared" si="29"/>
        <v>50</v>
      </c>
      <c r="C60" s="154"/>
      <c r="D60" s="154"/>
      <c r="E60" s="137"/>
      <c r="F60" s="154"/>
      <c r="J60" s="19"/>
      <c r="L60" s="139"/>
      <c r="R60" s="3"/>
      <c r="S60" s="3"/>
      <c r="AA60" s="14"/>
      <c r="AG60">
        <f t="shared" si="14"/>
        <v>50</v>
      </c>
      <c r="AH60">
        <f t="shared" si="15"/>
        <v>0</v>
      </c>
      <c r="AI60" s="129" t="str">
        <f t="shared" si="16"/>
        <v/>
      </c>
      <c r="AJ60" s="24" t="str">
        <f t="shared" si="17"/>
        <v/>
      </c>
      <c r="AK60" s="24" t="str">
        <f t="shared" si="18"/>
        <v/>
      </c>
      <c r="AL60">
        <f t="shared" si="19"/>
        <v>0</v>
      </c>
      <c r="AM60">
        <f t="shared" si="20"/>
        <v>0</v>
      </c>
      <c r="AN60">
        <f t="shared" si="21"/>
        <v>0</v>
      </c>
      <c r="AO60" s="47"/>
      <c r="AP60" t="str">
        <f t="shared" si="22"/>
        <v/>
      </c>
      <c r="AQ60" t="str">
        <f t="shared" si="23"/>
        <v/>
      </c>
      <c r="AR60" t="str">
        <f t="shared" si="24"/>
        <v/>
      </c>
      <c r="AS60" t="str">
        <f t="shared" si="25"/>
        <v/>
      </c>
    </row>
    <row r="61" spans="2:45" x14ac:dyDescent="0.2">
      <c r="B61" s="74">
        <f t="shared" si="29"/>
        <v>51</v>
      </c>
      <c r="C61" s="154"/>
      <c r="D61" s="154"/>
      <c r="E61" s="137"/>
      <c r="F61" s="154"/>
      <c r="J61" s="19"/>
      <c r="L61" s="139"/>
      <c r="R61" s="3"/>
      <c r="S61" s="3"/>
      <c r="AA61" s="14"/>
      <c r="AG61">
        <f t="shared" si="14"/>
        <v>51</v>
      </c>
      <c r="AH61">
        <f t="shared" si="15"/>
        <v>0</v>
      </c>
      <c r="AI61" s="129" t="str">
        <f t="shared" si="16"/>
        <v/>
      </c>
      <c r="AJ61" s="24" t="str">
        <f t="shared" si="17"/>
        <v/>
      </c>
      <c r="AK61" s="24" t="str">
        <f t="shared" si="18"/>
        <v/>
      </c>
      <c r="AL61">
        <f t="shared" si="19"/>
        <v>0</v>
      </c>
      <c r="AM61">
        <f t="shared" si="20"/>
        <v>0</v>
      </c>
      <c r="AN61">
        <f t="shared" si="21"/>
        <v>0</v>
      </c>
      <c r="AO61" s="47"/>
      <c r="AP61" t="str">
        <f t="shared" si="22"/>
        <v/>
      </c>
      <c r="AQ61" t="str">
        <f t="shared" si="23"/>
        <v/>
      </c>
      <c r="AR61" t="str">
        <f t="shared" si="24"/>
        <v/>
      </c>
      <c r="AS61" t="str">
        <f t="shared" si="25"/>
        <v/>
      </c>
    </row>
    <row r="62" spans="2:45" x14ac:dyDescent="0.2">
      <c r="B62" s="74">
        <f t="shared" si="29"/>
        <v>52</v>
      </c>
      <c r="C62" s="154"/>
      <c r="D62" s="154"/>
      <c r="E62" s="137"/>
      <c r="F62" s="154"/>
      <c r="J62" s="19"/>
      <c r="L62" s="139"/>
      <c r="R62" s="3"/>
      <c r="S62" s="3"/>
      <c r="AA62" s="14"/>
      <c r="AG62">
        <f t="shared" si="14"/>
        <v>52</v>
      </c>
      <c r="AH62">
        <f t="shared" si="15"/>
        <v>0</v>
      </c>
      <c r="AI62" s="129" t="str">
        <f t="shared" si="16"/>
        <v/>
      </c>
      <c r="AJ62" s="24" t="str">
        <f t="shared" si="17"/>
        <v/>
      </c>
      <c r="AK62" s="24" t="str">
        <f t="shared" si="18"/>
        <v/>
      </c>
      <c r="AL62">
        <f t="shared" si="19"/>
        <v>0</v>
      </c>
      <c r="AM62">
        <f t="shared" si="20"/>
        <v>0</v>
      </c>
      <c r="AN62">
        <f t="shared" si="21"/>
        <v>0</v>
      </c>
      <c r="AO62" s="47"/>
      <c r="AP62" t="str">
        <f t="shared" si="22"/>
        <v/>
      </c>
      <c r="AQ62" t="str">
        <f t="shared" si="23"/>
        <v/>
      </c>
      <c r="AR62" t="str">
        <f t="shared" si="24"/>
        <v/>
      </c>
      <c r="AS62" t="str">
        <f t="shared" si="25"/>
        <v/>
      </c>
    </row>
    <row r="63" spans="2:45" x14ac:dyDescent="0.2">
      <c r="B63" s="74">
        <f t="shared" si="29"/>
        <v>53</v>
      </c>
      <c r="C63" s="154"/>
      <c r="D63" s="154"/>
      <c r="E63" s="137"/>
      <c r="F63" s="154"/>
      <c r="J63" s="19"/>
      <c r="L63" s="139"/>
      <c r="R63" s="3"/>
      <c r="S63" s="3"/>
      <c r="AA63" s="14"/>
      <c r="AG63">
        <f t="shared" si="14"/>
        <v>53</v>
      </c>
      <c r="AH63">
        <f t="shared" si="15"/>
        <v>0</v>
      </c>
      <c r="AI63" s="129" t="str">
        <f t="shared" si="16"/>
        <v/>
      </c>
      <c r="AJ63" s="24" t="str">
        <f t="shared" si="17"/>
        <v/>
      </c>
      <c r="AK63" s="24" t="str">
        <f t="shared" si="18"/>
        <v/>
      </c>
      <c r="AL63">
        <f t="shared" si="19"/>
        <v>0</v>
      </c>
      <c r="AM63">
        <f t="shared" si="20"/>
        <v>0</v>
      </c>
      <c r="AN63">
        <f t="shared" si="21"/>
        <v>0</v>
      </c>
      <c r="AO63" s="47"/>
      <c r="AP63" t="str">
        <f t="shared" si="22"/>
        <v/>
      </c>
      <c r="AQ63" t="str">
        <f t="shared" si="23"/>
        <v/>
      </c>
      <c r="AR63" t="str">
        <f t="shared" si="24"/>
        <v/>
      </c>
      <c r="AS63" t="str">
        <f t="shared" si="25"/>
        <v/>
      </c>
    </row>
    <row r="64" spans="2:45" x14ac:dyDescent="0.2">
      <c r="B64" s="74">
        <f t="shared" si="29"/>
        <v>54</v>
      </c>
      <c r="C64" s="154"/>
      <c r="D64" s="154"/>
      <c r="E64" s="137"/>
      <c r="F64" s="154"/>
      <c r="J64" s="19"/>
      <c r="L64" s="139"/>
      <c r="R64" s="3"/>
      <c r="S64" s="3"/>
      <c r="AA64" s="14"/>
      <c r="AG64">
        <f t="shared" si="14"/>
        <v>54</v>
      </c>
      <c r="AH64">
        <f t="shared" si="15"/>
        <v>0</v>
      </c>
      <c r="AI64" s="129" t="str">
        <f t="shared" si="16"/>
        <v/>
      </c>
      <c r="AJ64" s="24" t="str">
        <f t="shared" si="17"/>
        <v/>
      </c>
      <c r="AK64" s="24" t="str">
        <f t="shared" si="18"/>
        <v/>
      </c>
      <c r="AL64">
        <f t="shared" si="19"/>
        <v>0</v>
      </c>
      <c r="AM64">
        <f t="shared" si="20"/>
        <v>0</v>
      </c>
      <c r="AN64">
        <f t="shared" si="21"/>
        <v>0</v>
      </c>
      <c r="AO64" s="47"/>
      <c r="AP64" t="str">
        <f t="shared" si="22"/>
        <v/>
      </c>
      <c r="AQ64" t="str">
        <f t="shared" si="23"/>
        <v/>
      </c>
      <c r="AR64" t="str">
        <f t="shared" si="24"/>
        <v/>
      </c>
      <c r="AS64" t="str">
        <f t="shared" si="25"/>
        <v/>
      </c>
    </row>
    <row r="65" spans="2:45" x14ac:dyDescent="0.2">
      <c r="B65" s="74">
        <f t="shared" si="29"/>
        <v>55</v>
      </c>
      <c r="C65" s="154"/>
      <c r="D65" s="154"/>
      <c r="E65" s="137"/>
      <c r="F65" s="154"/>
      <c r="J65" s="19"/>
      <c r="L65" s="139"/>
      <c r="R65" s="3"/>
      <c r="S65" s="3"/>
      <c r="AA65" s="14"/>
      <c r="AG65">
        <f t="shared" si="14"/>
        <v>55</v>
      </c>
      <c r="AH65">
        <f t="shared" si="15"/>
        <v>0</v>
      </c>
      <c r="AI65" s="129" t="str">
        <f t="shared" si="16"/>
        <v/>
      </c>
      <c r="AJ65" s="24" t="str">
        <f t="shared" si="17"/>
        <v/>
      </c>
      <c r="AK65" s="24" t="str">
        <f t="shared" si="18"/>
        <v/>
      </c>
      <c r="AL65">
        <f t="shared" si="19"/>
        <v>0</v>
      </c>
      <c r="AM65">
        <f t="shared" si="20"/>
        <v>0</v>
      </c>
      <c r="AN65">
        <f t="shared" si="21"/>
        <v>0</v>
      </c>
      <c r="AO65" s="47"/>
      <c r="AP65" t="str">
        <f t="shared" si="22"/>
        <v/>
      </c>
      <c r="AQ65" t="str">
        <f t="shared" si="23"/>
        <v/>
      </c>
      <c r="AR65" t="str">
        <f t="shared" si="24"/>
        <v/>
      </c>
      <c r="AS65" t="str">
        <f t="shared" si="25"/>
        <v/>
      </c>
    </row>
    <row r="66" spans="2:45" x14ac:dyDescent="0.2">
      <c r="B66" s="74">
        <f t="shared" si="29"/>
        <v>56</v>
      </c>
      <c r="C66" s="154"/>
      <c r="D66" s="154"/>
      <c r="E66" s="137"/>
      <c r="F66" s="154"/>
      <c r="J66" s="19"/>
      <c r="L66" s="139"/>
      <c r="R66" s="3"/>
      <c r="S66" s="3"/>
      <c r="AA66" s="14"/>
      <c r="AG66">
        <f t="shared" si="14"/>
        <v>56</v>
      </c>
      <c r="AH66">
        <f t="shared" si="15"/>
        <v>0</v>
      </c>
      <c r="AI66" s="129" t="str">
        <f t="shared" si="16"/>
        <v/>
      </c>
      <c r="AJ66" s="24" t="str">
        <f t="shared" si="17"/>
        <v/>
      </c>
      <c r="AK66" s="24" t="str">
        <f t="shared" si="18"/>
        <v/>
      </c>
      <c r="AL66">
        <f t="shared" si="19"/>
        <v>0</v>
      </c>
      <c r="AM66">
        <f t="shared" si="20"/>
        <v>0</v>
      </c>
      <c r="AN66">
        <f t="shared" si="21"/>
        <v>0</v>
      </c>
      <c r="AO66" s="47"/>
      <c r="AP66" t="str">
        <f t="shared" si="22"/>
        <v/>
      </c>
      <c r="AQ66" t="str">
        <f t="shared" si="23"/>
        <v/>
      </c>
      <c r="AR66" t="str">
        <f t="shared" si="24"/>
        <v/>
      </c>
      <c r="AS66" t="str">
        <f t="shared" si="25"/>
        <v/>
      </c>
    </row>
    <row r="67" spans="2:45" x14ac:dyDescent="0.2">
      <c r="B67" s="74">
        <f t="shared" si="29"/>
        <v>57</v>
      </c>
      <c r="C67" s="154"/>
      <c r="D67" s="154"/>
      <c r="E67" s="137"/>
      <c r="F67" s="154"/>
      <c r="J67" s="19"/>
      <c r="L67" s="139"/>
      <c r="R67" s="3"/>
      <c r="S67" s="3"/>
      <c r="AA67" s="14"/>
      <c r="AG67">
        <f t="shared" si="14"/>
        <v>57</v>
      </c>
      <c r="AH67">
        <f t="shared" si="15"/>
        <v>0</v>
      </c>
      <c r="AI67" s="129" t="str">
        <f t="shared" si="16"/>
        <v/>
      </c>
      <c r="AJ67" s="24" t="str">
        <f t="shared" si="17"/>
        <v/>
      </c>
      <c r="AK67" s="24" t="str">
        <f t="shared" si="18"/>
        <v/>
      </c>
      <c r="AL67">
        <f t="shared" si="19"/>
        <v>0</v>
      </c>
      <c r="AM67">
        <f t="shared" si="20"/>
        <v>0</v>
      </c>
      <c r="AN67">
        <f t="shared" si="21"/>
        <v>0</v>
      </c>
      <c r="AO67" s="47"/>
      <c r="AP67" t="str">
        <f t="shared" si="22"/>
        <v/>
      </c>
      <c r="AQ67" t="str">
        <f t="shared" si="23"/>
        <v/>
      </c>
      <c r="AR67" t="str">
        <f t="shared" si="24"/>
        <v/>
      </c>
      <c r="AS67" t="str">
        <f t="shared" si="25"/>
        <v/>
      </c>
    </row>
    <row r="68" spans="2:45" x14ac:dyDescent="0.2">
      <c r="B68" s="74">
        <f t="shared" si="29"/>
        <v>58</v>
      </c>
      <c r="C68" s="154"/>
      <c r="D68" s="154"/>
      <c r="E68" s="137"/>
      <c r="F68" s="154"/>
      <c r="J68" s="19"/>
      <c r="L68" s="139"/>
      <c r="R68" s="3"/>
      <c r="S68" s="3"/>
      <c r="AA68" s="14"/>
      <c r="AG68">
        <f t="shared" si="14"/>
        <v>58</v>
      </c>
      <c r="AH68">
        <f t="shared" si="15"/>
        <v>0</v>
      </c>
      <c r="AI68" s="129" t="str">
        <f t="shared" si="16"/>
        <v/>
      </c>
      <c r="AJ68" s="24" t="str">
        <f t="shared" si="17"/>
        <v/>
      </c>
      <c r="AK68" s="24" t="str">
        <f t="shared" si="18"/>
        <v/>
      </c>
      <c r="AL68">
        <f t="shared" si="19"/>
        <v>0</v>
      </c>
      <c r="AM68">
        <f t="shared" si="20"/>
        <v>0</v>
      </c>
      <c r="AN68">
        <f t="shared" si="21"/>
        <v>0</v>
      </c>
      <c r="AO68" s="47"/>
      <c r="AP68" t="str">
        <f t="shared" si="22"/>
        <v/>
      </c>
      <c r="AQ68" t="str">
        <f t="shared" si="23"/>
        <v/>
      </c>
      <c r="AR68" t="str">
        <f t="shared" si="24"/>
        <v/>
      </c>
      <c r="AS68" t="str">
        <f t="shared" si="25"/>
        <v/>
      </c>
    </row>
    <row r="69" spans="2:45" x14ac:dyDescent="0.2">
      <c r="B69" s="74">
        <f t="shared" si="29"/>
        <v>59</v>
      </c>
      <c r="C69" s="154"/>
      <c r="D69" s="154"/>
      <c r="E69" s="137"/>
      <c r="F69" s="154"/>
      <c r="J69" s="19"/>
      <c r="L69" s="139"/>
      <c r="R69" s="3"/>
      <c r="S69" s="3"/>
      <c r="AA69" s="14"/>
      <c r="AG69">
        <f t="shared" si="14"/>
        <v>59</v>
      </c>
      <c r="AH69">
        <f t="shared" si="15"/>
        <v>0</v>
      </c>
      <c r="AI69" s="129" t="str">
        <f t="shared" si="16"/>
        <v/>
      </c>
      <c r="AJ69" s="24" t="str">
        <f t="shared" si="17"/>
        <v/>
      </c>
      <c r="AK69" s="24" t="str">
        <f t="shared" si="18"/>
        <v/>
      </c>
      <c r="AL69">
        <f t="shared" si="19"/>
        <v>0</v>
      </c>
      <c r="AM69">
        <f t="shared" si="20"/>
        <v>0</v>
      </c>
      <c r="AN69">
        <f t="shared" si="21"/>
        <v>0</v>
      </c>
      <c r="AO69" s="47"/>
      <c r="AP69" t="str">
        <f t="shared" si="22"/>
        <v/>
      </c>
      <c r="AQ69" t="str">
        <f t="shared" si="23"/>
        <v/>
      </c>
      <c r="AR69" t="str">
        <f t="shared" si="24"/>
        <v/>
      </c>
      <c r="AS69" t="str">
        <f t="shared" si="25"/>
        <v/>
      </c>
    </row>
    <row r="70" spans="2:45" x14ac:dyDescent="0.2">
      <c r="B70" s="74">
        <f t="shared" si="29"/>
        <v>60</v>
      </c>
      <c r="C70" s="154"/>
      <c r="D70" s="154"/>
      <c r="E70" s="137"/>
      <c r="F70" s="154"/>
      <c r="J70" s="19"/>
      <c r="L70" s="139"/>
      <c r="R70" s="3"/>
      <c r="S70" s="3"/>
      <c r="AA70" s="14"/>
      <c r="AG70">
        <f t="shared" si="14"/>
        <v>60</v>
      </c>
      <c r="AH70">
        <f t="shared" si="15"/>
        <v>0</v>
      </c>
      <c r="AI70" s="129" t="str">
        <f t="shared" si="16"/>
        <v/>
      </c>
      <c r="AJ70" s="24" t="str">
        <f t="shared" si="17"/>
        <v/>
      </c>
      <c r="AK70" s="24" t="str">
        <f t="shared" si="18"/>
        <v/>
      </c>
      <c r="AL70">
        <f t="shared" si="19"/>
        <v>0</v>
      </c>
      <c r="AM70">
        <f t="shared" si="20"/>
        <v>0</v>
      </c>
      <c r="AN70">
        <f t="shared" si="21"/>
        <v>0</v>
      </c>
      <c r="AO70" s="47"/>
      <c r="AP70" t="str">
        <f t="shared" si="22"/>
        <v/>
      </c>
      <c r="AQ70" t="str">
        <f t="shared" si="23"/>
        <v/>
      </c>
      <c r="AR70" t="str">
        <f t="shared" si="24"/>
        <v/>
      </c>
      <c r="AS70" t="str">
        <f t="shared" si="25"/>
        <v/>
      </c>
    </row>
    <row r="71" spans="2:45" x14ac:dyDescent="0.2">
      <c r="B71" s="74">
        <f t="shared" si="29"/>
        <v>61</v>
      </c>
      <c r="C71" s="154"/>
      <c r="D71" s="154"/>
      <c r="E71" s="137"/>
      <c r="F71" s="154"/>
      <c r="J71" s="19"/>
      <c r="L71" s="139"/>
      <c r="R71" s="3"/>
      <c r="S71" s="3"/>
      <c r="AA71" s="14"/>
      <c r="AG71">
        <f t="shared" si="14"/>
        <v>61</v>
      </c>
      <c r="AH71">
        <f t="shared" si="15"/>
        <v>0</v>
      </c>
      <c r="AI71" s="129" t="str">
        <f t="shared" si="16"/>
        <v/>
      </c>
      <c r="AJ71" s="24" t="str">
        <f t="shared" si="17"/>
        <v/>
      </c>
      <c r="AK71" s="24" t="str">
        <f t="shared" si="18"/>
        <v/>
      </c>
      <c r="AL71">
        <f t="shared" si="19"/>
        <v>0</v>
      </c>
      <c r="AM71">
        <f t="shared" si="20"/>
        <v>0</v>
      </c>
      <c r="AN71">
        <f t="shared" si="21"/>
        <v>0</v>
      </c>
      <c r="AO71" s="47"/>
      <c r="AP71" t="str">
        <f t="shared" si="22"/>
        <v/>
      </c>
      <c r="AQ71" t="str">
        <f t="shared" si="23"/>
        <v/>
      </c>
      <c r="AR71" t="str">
        <f t="shared" si="24"/>
        <v/>
      </c>
      <c r="AS71" t="str">
        <f t="shared" si="25"/>
        <v/>
      </c>
    </row>
    <row r="72" spans="2:45" x14ac:dyDescent="0.2">
      <c r="B72" s="74">
        <f t="shared" si="29"/>
        <v>62</v>
      </c>
      <c r="C72" s="154"/>
      <c r="D72" s="154"/>
      <c r="E72" s="137"/>
      <c r="F72" s="154"/>
      <c r="J72" s="19"/>
      <c r="L72" s="139"/>
      <c r="R72" s="3"/>
      <c r="S72" s="3"/>
      <c r="AA72" s="14"/>
      <c r="AG72">
        <f t="shared" si="14"/>
        <v>62</v>
      </c>
      <c r="AH72">
        <f t="shared" si="15"/>
        <v>0</v>
      </c>
      <c r="AI72" s="129" t="str">
        <f t="shared" si="16"/>
        <v/>
      </c>
      <c r="AJ72" s="24" t="str">
        <f t="shared" si="17"/>
        <v/>
      </c>
      <c r="AK72" s="24" t="str">
        <f t="shared" si="18"/>
        <v/>
      </c>
      <c r="AL72">
        <f t="shared" si="19"/>
        <v>0</v>
      </c>
      <c r="AM72">
        <f t="shared" si="20"/>
        <v>0</v>
      </c>
      <c r="AN72">
        <f t="shared" si="21"/>
        <v>0</v>
      </c>
      <c r="AO72" s="47"/>
      <c r="AP72" t="str">
        <f t="shared" si="22"/>
        <v/>
      </c>
      <c r="AQ72" t="str">
        <f t="shared" si="23"/>
        <v/>
      </c>
      <c r="AR72" t="str">
        <f t="shared" si="24"/>
        <v/>
      </c>
      <c r="AS72" t="str">
        <f t="shared" si="25"/>
        <v/>
      </c>
    </row>
    <row r="73" spans="2:45" x14ac:dyDescent="0.2">
      <c r="B73" s="74">
        <f t="shared" si="29"/>
        <v>63</v>
      </c>
      <c r="C73" s="154"/>
      <c r="D73" s="154"/>
      <c r="E73" s="137"/>
      <c r="F73" s="154"/>
      <c r="J73" s="19"/>
      <c r="L73" s="139"/>
      <c r="R73" s="3"/>
      <c r="S73" s="3"/>
      <c r="AA73" s="14"/>
      <c r="AG73">
        <f t="shared" si="14"/>
        <v>63</v>
      </c>
      <c r="AH73">
        <f t="shared" si="15"/>
        <v>0</v>
      </c>
      <c r="AI73" s="129" t="str">
        <f t="shared" si="16"/>
        <v/>
      </c>
      <c r="AJ73" s="24" t="str">
        <f t="shared" si="17"/>
        <v/>
      </c>
      <c r="AK73" s="24" t="str">
        <f t="shared" si="18"/>
        <v/>
      </c>
      <c r="AL73">
        <f t="shared" si="19"/>
        <v>0</v>
      </c>
      <c r="AM73">
        <f t="shared" si="20"/>
        <v>0</v>
      </c>
      <c r="AN73">
        <f t="shared" si="21"/>
        <v>0</v>
      </c>
      <c r="AO73" s="47"/>
      <c r="AP73" t="str">
        <f t="shared" si="22"/>
        <v/>
      </c>
      <c r="AQ73" t="str">
        <f t="shared" si="23"/>
        <v/>
      </c>
      <c r="AR73" t="str">
        <f t="shared" si="24"/>
        <v/>
      </c>
      <c r="AS73" t="str">
        <f t="shared" si="25"/>
        <v/>
      </c>
    </row>
    <row r="74" spans="2:45" x14ac:dyDescent="0.2">
      <c r="B74" s="74">
        <f t="shared" si="29"/>
        <v>64</v>
      </c>
      <c r="C74" s="154"/>
      <c r="D74" s="154"/>
      <c r="E74" s="137"/>
      <c r="F74" s="154"/>
      <c r="J74" s="19"/>
      <c r="L74" s="139"/>
      <c r="R74" s="3"/>
      <c r="S74" s="3"/>
      <c r="AA74" s="14"/>
      <c r="AG74">
        <f t="shared" si="14"/>
        <v>64</v>
      </c>
      <c r="AH74">
        <f t="shared" si="15"/>
        <v>0</v>
      </c>
      <c r="AI74" s="129" t="str">
        <f t="shared" si="16"/>
        <v/>
      </c>
      <c r="AJ74" s="24" t="str">
        <f t="shared" si="17"/>
        <v/>
      </c>
      <c r="AK74" s="24" t="str">
        <f t="shared" si="18"/>
        <v/>
      </c>
      <c r="AL74">
        <f t="shared" si="19"/>
        <v>0</v>
      </c>
      <c r="AM74">
        <f t="shared" si="20"/>
        <v>0</v>
      </c>
      <c r="AN74">
        <f t="shared" si="21"/>
        <v>0</v>
      </c>
      <c r="AO74" s="47"/>
      <c r="AP74" t="str">
        <f t="shared" si="22"/>
        <v/>
      </c>
      <c r="AQ74" t="str">
        <f t="shared" si="23"/>
        <v/>
      </c>
      <c r="AR74" t="str">
        <f t="shared" si="24"/>
        <v/>
      </c>
      <c r="AS74" t="str">
        <f t="shared" si="25"/>
        <v/>
      </c>
    </row>
    <row r="75" spans="2:45" x14ac:dyDescent="0.2">
      <c r="B75" s="74">
        <f t="shared" si="29"/>
        <v>65</v>
      </c>
      <c r="C75" s="154"/>
      <c r="D75" s="154"/>
      <c r="E75" s="137"/>
      <c r="F75" s="154"/>
      <c r="J75" s="19"/>
      <c r="L75" s="139"/>
      <c r="R75" s="3"/>
      <c r="S75" s="3"/>
      <c r="AA75" s="14"/>
      <c r="AG75">
        <f t="shared" si="14"/>
        <v>65</v>
      </c>
      <c r="AH75">
        <f t="shared" si="15"/>
        <v>0</v>
      </c>
      <c r="AI75" s="129" t="str">
        <f t="shared" si="16"/>
        <v/>
      </c>
      <c r="AJ75" s="24" t="str">
        <f t="shared" si="17"/>
        <v/>
      </c>
      <c r="AK75" s="24" t="str">
        <f t="shared" si="18"/>
        <v/>
      </c>
      <c r="AL75">
        <f t="shared" si="19"/>
        <v>0</v>
      </c>
      <c r="AM75">
        <f t="shared" si="20"/>
        <v>0</v>
      </c>
      <c r="AN75">
        <f t="shared" si="21"/>
        <v>0</v>
      </c>
      <c r="AO75" s="47"/>
      <c r="AP75" t="str">
        <f t="shared" si="22"/>
        <v/>
      </c>
      <c r="AQ75" t="str">
        <f t="shared" si="23"/>
        <v/>
      </c>
      <c r="AR75" t="str">
        <f t="shared" si="24"/>
        <v/>
      </c>
      <c r="AS75" t="str">
        <f t="shared" si="25"/>
        <v/>
      </c>
    </row>
    <row r="76" spans="2:45" x14ac:dyDescent="0.2">
      <c r="B76" s="74">
        <f t="shared" si="29"/>
        <v>66</v>
      </c>
      <c r="C76" s="154"/>
      <c r="D76" s="154"/>
      <c r="E76" s="137"/>
      <c r="F76" s="154"/>
      <c r="J76" s="19"/>
      <c r="L76" s="139"/>
      <c r="R76" s="3"/>
      <c r="S76" s="3"/>
      <c r="AA76" s="14"/>
      <c r="AG76">
        <f t="shared" si="14"/>
        <v>66</v>
      </c>
      <c r="AH76">
        <f t="shared" si="15"/>
        <v>0</v>
      </c>
      <c r="AI76" s="129" t="str">
        <f t="shared" si="16"/>
        <v/>
      </c>
      <c r="AJ76" s="24" t="str">
        <f t="shared" si="17"/>
        <v/>
      </c>
      <c r="AK76" s="24" t="str">
        <f t="shared" si="18"/>
        <v/>
      </c>
      <c r="AL76">
        <f t="shared" si="19"/>
        <v>0</v>
      </c>
      <c r="AM76">
        <f t="shared" si="20"/>
        <v>0</v>
      </c>
      <c r="AN76">
        <f t="shared" si="21"/>
        <v>0</v>
      </c>
      <c r="AO76" s="47"/>
      <c r="AP76" t="str">
        <f t="shared" si="22"/>
        <v/>
      </c>
      <c r="AQ76" t="str">
        <f t="shared" si="23"/>
        <v/>
      </c>
      <c r="AR76" t="str">
        <f t="shared" si="24"/>
        <v/>
      </c>
      <c r="AS76" t="str">
        <f t="shared" si="25"/>
        <v/>
      </c>
    </row>
    <row r="77" spans="2:45" x14ac:dyDescent="0.2">
      <c r="B77" s="74">
        <f t="shared" si="29"/>
        <v>67</v>
      </c>
      <c r="C77" s="154"/>
      <c r="D77" s="154"/>
      <c r="E77" s="137"/>
      <c r="F77" s="154"/>
      <c r="J77" s="19"/>
      <c r="L77" s="139"/>
      <c r="R77" s="3"/>
      <c r="S77" s="3"/>
      <c r="AA77" s="14"/>
      <c r="AG77">
        <f t="shared" si="14"/>
        <v>67</v>
      </c>
      <c r="AH77">
        <f t="shared" si="15"/>
        <v>0</v>
      </c>
      <c r="AI77" s="129" t="str">
        <f t="shared" si="16"/>
        <v/>
      </c>
      <c r="AJ77" s="24" t="str">
        <f t="shared" si="17"/>
        <v/>
      </c>
      <c r="AK77" s="24" t="str">
        <f t="shared" si="18"/>
        <v/>
      </c>
      <c r="AL77">
        <f t="shared" si="19"/>
        <v>0</v>
      </c>
      <c r="AM77">
        <f t="shared" si="20"/>
        <v>0</v>
      </c>
      <c r="AN77">
        <f t="shared" si="21"/>
        <v>0</v>
      </c>
      <c r="AO77" s="47"/>
      <c r="AP77" t="str">
        <f t="shared" si="22"/>
        <v/>
      </c>
      <c r="AQ77" t="str">
        <f t="shared" si="23"/>
        <v/>
      </c>
      <c r="AR77" t="str">
        <f t="shared" si="24"/>
        <v/>
      </c>
      <c r="AS77" t="str">
        <f t="shared" si="25"/>
        <v/>
      </c>
    </row>
    <row r="78" spans="2:45" x14ac:dyDescent="0.2">
      <c r="B78" s="74">
        <f t="shared" si="29"/>
        <v>68</v>
      </c>
      <c r="C78" s="154"/>
      <c r="D78" s="154"/>
      <c r="E78" s="137"/>
      <c r="F78" s="154"/>
      <c r="J78" s="19"/>
      <c r="L78" s="139"/>
      <c r="R78" s="3"/>
      <c r="S78" s="3"/>
      <c r="AA78" s="14"/>
      <c r="AG78">
        <f t="shared" si="14"/>
        <v>68</v>
      </c>
      <c r="AH78">
        <f t="shared" si="15"/>
        <v>0</v>
      </c>
      <c r="AI78" s="129" t="str">
        <f t="shared" si="16"/>
        <v/>
      </c>
      <c r="AJ78" s="24" t="str">
        <f t="shared" si="17"/>
        <v/>
      </c>
      <c r="AK78" s="24" t="str">
        <f t="shared" si="18"/>
        <v/>
      </c>
      <c r="AL78">
        <f t="shared" si="19"/>
        <v>0</v>
      </c>
      <c r="AM78">
        <f t="shared" si="20"/>
        <v>0</v>
      </c>
      <c r="AN78">
        <f t="shared" si="21"/>
        <v>0</v>
      </c>
      <c r="AO78" s="47"/>
      <c r="AP78" t="str">
        <f t="shared" si="22"/>
        <v/>
      </c>
      <c r="AQ78" t="str">
        <f t="shared" si="23"/>
        <v/>
      </c>
      <c r="AR78" t="str">
        <f t="shared" si="24"/>
        <v/>
      </c>
      <c r="AS78" t="str">
        <f t="shared" si="25"/>
        <v/>
      </c>
    </row>
    <row r="79" spans="2:45" x14ac:dyDescent="0.2">
      <c r="B79" s="74">
        <f t="shared" si="29"/>
        <v>69</v>
      </c>
      <c r="C79" s="154"/>
      <c r="D79" s="154"/>
      <c r="E79" s="137"/>
      <c r="F79" s="154"/>
      <c r="J79" s="19"/>
      <c r="L79" s="139"/>
      <c r="R79" s="3"/>
      <c r="S79" s="3"/>
      <c r="AA79" s="14"/>
      <c r="AG79">
        <f t="shared" si="14"/>
        <v>69</v>
      </c>
      <c r="AH79">
        <f t="shared" si="15"/>
        <v>0</v>
      </c>
      <c r="AI79" s="129" t="str">
        <f t="shared" si="16"/>
        <v/>
      </c>
      <c r="AJ79" s="24" t="str">
        <f t="shared" si="17"/>
        <v/>
      </c>
      <c r="AK79" s="24" t="str">
        <f t="shared" si="18"/>
        <v/>
      </c>
      <c r="AL79">
        <f t="shared" si="19"/>
        <v>0</v>
      </c>
      <c r="AM79">
        <f t="shared" si="20"/>
        <v>0</v>
      </c>
      <c r="AN79">
        <f t="shared" si="21"/>
        <v>0</v>
      </c>
      <c r="AO79" s="47"/>
      <c r="AP79" t="str">
        <f t="shared" si="22"/>
        <v/>
      </c>
      <c r="AQ79" t="str">
        <f t="shared" si="23"/>
        <v/>
      </c>
      <c r="AR79" t="str">
        <f t="shared" si="24"/>
        <v/>
      </c>
      <c r="AS79" t="str">
        <f t="shared" si="25"/>
        <v/>
      </c>
    </row>
    <row r="80" spans="2:45" x14ac:dyDescent="0.2">
      <c r="B80" s="74">
        <f t="shared" si="29"/>
        <v>70</v>
      </c>
      <c r="C80" s="154"/>
      <c r="D80" s="154"/>
      <c r="E80" s="137"/>
      <c r="F80" s="154"/>
      <c r="J80" s="19"/>
      <c r="L80" s="139"/>
      <c r="R80" s="3"/>
      <c r="S80" s="3"/>
      <c r="AA80" s="14"/>
      <c r="AG80">
        <f t="shared" si="14"/>
        <v>70</v>
      </c>
      <c r="AH80">
        <f t="shared" si="15"/>
        <v>0</v>
      </c>
      <c r="AI80" s="129" t="str">
        <f t="shared" si="16"/>
        <v/>
      </c>
      <c r="AJ80" s="24" t="str">
        <f t="shared" si="17"/>
        <v/>
      </c>
      <c r="AK80" s="24" t="str">
        <f t="shared" si="18"/>
        <v/>
      </c>
      <c r="AL80">
        <f t="shared" si="19"/>
        <v>0</v>
      </c>
      <c r="AM80">
        <f t="shared" si="20"/>
        <v>0</v>
      </c>
      <c r="AN80">
        <f t="shared" si="21"/>
        <v>0</v>
      </c>
      <c r="AO80" s="47"/>
      <c r="AP80" t="str">
        <f t="shared" si="22"/>
        <v/>
      </c>
      <c r="AQ80" t="str">
        <f t="shared" si="23"/>
        <v/>
      </c>
      <c r="AR80" t="str">
        <f t="shared" si="24"/>
        <v/>
      </c>
      <c r="AS80" t="str">
        <f t="shared" si="25"/>
        <v/>
      </c>
    </row>
    <row r="81" spans="2:45" x14ac:dyDescent="0.2">
      <c r="B81" s="74">
        <f t="shared" si="29"/>
        <v>71</v>
      </c>
      <c r="C81" s="154"/>
      <c r="D81" s="154"/>
      <c r="E81" s="137"/>
      <c r="F81" s="154"/>
      <c r="J81" s="19"/>
      <c r="L81" s="139"/>
      <c r="R81" s="3"/>
      <c r="S81" s="3"/>
      <c r="AA81" s="14"/>
      <c r="AG81">
        <f t="shared" si="14"/>
        <v>71</v>
      </c>
      <c r="AH81">
        <f t="shared" si="15"/>
        <v>0</v>
      </c>
      <c r="AI81" s="129" t="str">
        <f t="shared" si="16"/>
        <v/>
      </c>
      <c r="AJ81" s="24" t="str">
        <f t="shared" si="17"/>
        <v/>
      </c>
      <c r="AK81" s="24" t="str">
        <f t="shared" si="18"/>
        <v/>
      </c>
      <c r="AL81">
        <f t="shared" si="19"/>
        <v>0</v>
      </c>
      <c r="AM81">
        <f t="shared" si="20"/>
        <v>0</v>
      </c>
      <c r="AN81">
        <f t="shared" si="21"/>
        <v>0</v>
      </c>
      <c r="AO81" s="47"/>
      <c r="AP81" t="str">
        <f t="shared" si="22"/>
        <v/>
      </c>
      <c r="AQ81" t="str">
        <f t="shared" si="23"/>
        <v/>
      </c>
      <c r="AR81" t="str">
        <f t="shared" si="24"/>
        <v/>
      </c>
      <c r="AS81" t="str">
        <f t="shared" si="25"/>
        <v/>
      </c>
    </row>
    <row r="82" spans="2:45" x14ac:dyDescent="0.2">
      <c r="B82" s="74">
        <f t="shared" si="29"/>
        <v>72</v>
      </c>
      <c r="C82" s="154"/>
      <c r="D82" s="154"/>
      <c r="E82" s="137"/>
      <c r="F82" s="154"/>
      <c r="J82" s="19"/>
      <c r="L82" s="139"/>
      <c r="R82" s="3"/>
      <c r="S82" s="3"/>
      <c r="AA82" s="14"/>
      <c r="AG82">
        <f t="shared" si="14"/>
        <v>72</v>
      </c>
      <c r="AH82">
        <f t="shared" si="15"/>
        <v>0</v>
      </c>
      <c r="AI82" s="129" t="str">
        <f t="shared" si="16"/>
        <v/>
      </c>
      <c r="AJ82" s="24" t="str">
        <f t="shared" si="17"/>
        <v/>
      </c>
      <c r="AK82" s="24" t="str">
        <f t="shared" si="18"/>
        <v/>
      </c>
      <c r="AL82">
        <f t="shared" si="19"/>
        <v>0</v>
      </c>
      <c r="AM82">
        <f t="shared" si="20"/>
        <v>0</v>
      </c>
      <c r="AN82">
        <f t="shared" si="21"/>
        <v>0</v>
      </c>
      <c r="AO82" s="47"/>
      <c r="AP82" t="str">
        <f t="shared" si="22"/>
        <v/>
      </c>
      <c r="AQ82" t="str">
        <f t="shared" si="23"/>
        <v/>
      </c>
      <c r="AR82" t="str">
        <f t="shared" si="24"/>
        <v/>
      </c>
      <c r="AS82" t="str">
        <f t="shared" si="25"/>
        <v/>
      </c>
    </row>
    <row r="83" spans="2:45" x14ac:dyDescent="0.2">
      <c r="B83" s="74">
        <f t="shared" si="29"/>
        <v>73</v>
      </c>
      <c r="C83" s="154"/>
      <c r="D83" s="154"/>
      <c r="E83" s="137"/>
      <c r="F83" s="154"/>
      <c r="J83" s="19"/>
      <c r="L83" s="139"/>
      <c r="R83" s="3"/>
      <c r="S83" s="3"/>
      <c r="AA83" s="14"/>
      <c r="AG83">
        <f t="shared" si="14"/>
        <v>73</v>
      </c>
      <c r="AH83">
        <f t="shared" si="15"/>
        <v>0</v>
      </c>
      <c r="AI83" s="129" t="str">
        <f t="shared" si="16"/>
        <v/>
      </c>
      <c r="AJ83" s="24" t="str">
        <f t="shared" si="17"/>
        <v/>
      </c>
      <c r="AK83" s="24" t="str">
        <f t="shared" si="18"/>
        <v/>
      </c>
      <c r="AL83">
        <f t="shared" si="19"/>
        <v>0</v>
      </c>
      <c r="AM83">
        <f t="shared" si="20"/>
        <v>0</v>
      </c>
      <c r="AN83">
        <f t="shared" si="21"/>
        <v>0</v>
      </c>
      <c r="AO83" s="47"/>
      <c r="AP83" t="str">
        <f t="shared" si="22"/>
        <v/>
      </c>
      <c r="AQ83" t="str">
        <f t="shared" si="23"/>
        <v/>
      </c>
      <c r="AR83" t="str">
        <f t="shared" si="24"/>
        <v/>
      </c>
      <c r="AS83" t="str">
        <f t="shared" si="25"/>
        <v/>
      </c>
    </row>
    <row r="84" spans="2:45" x14ac:dyDescent="0.2">
      <c r="B84" s="74">
        <f t="shared" si="29"/>
        <v>74</v>
      </c>
      <c r="C84" s="154"/>
      <c r="D84" s="154"/>
      <c r="E84" s="137"/>
      <c r="F84" s="154"/>
      <c r="J84" s="19"/>
      <c r="L84" s="139"/>
      <c r="R84" s="3"/>
      <c r="S84" s="3"/>
      <c r="AA84" s="14"/>
      <c r="AG84">
        <f t="shared" si="14"/>
        <v>74</v>
      </c>
      <c r="AH84">
        <f t="shared" si="15"/>
        <v>0</v>
      </c>
      <c r="AI84" s="129" t="str">
        <f t="shared" si="16"/>
        <v/>
      </c>
      <c r="AJ84" s="24" t="str">
        <f t="shared" si="17"/>
        <v/>
      </c>
      <c r="AK84" s="24" t="str">
        <f t="shared" si="18"/>
        <v/>
      </c>
      <c r="AL84">
        <f t="shared" si="19"/>
        <v>0</v>
      </c>
      <c r="AM84">
        <f t="shared" si="20"/>
        <v>0</v>
      </c>
      <c r="AN84">
        <f t="shared" si="21"/>
        <v>0</v>
      </c>
      <c r="AO84" s="47"/>
      <c r="AP84" t="str">
        <f t="shared" si="22"/>
        <v/>
      </c>
      <c r="AQ84" t="str">
        <f t="shared" si="23"/>
        <v/>
      </c>
      <c r="AR84" t="str">
        <f t="shared" si="24"/>
        <v/>
      </c>
      <c r="AS84" t="str">
        <f t="shared" si="25"/>
        <v/>
      </c>
    </row>
    <row r="85" spans="2:45" x14ac:dyDescent="0.2">
      <c r="B85" s="74">
        <f t="shared" si="29"/>
        <v>75</v>
      </c>
      <c r="C85" s="154"/>
      <c r="D85" s="154"/>
      <c r="E85" s="137"/>
      <c r="F85" s="154"/>
      <c r="J85" s="19"/>
      <c r="L85" s="139"/>
      <c r="R85" s="3"/>
      <c r="S85" s="3"/>
      <c r="AA85" s="14"/>
      <c r="AG85">
        <f t="shared" si="14"/>
        <v>75</v>
      </c>
      <c r="AH85">
        <f t="shared" si="15"/>
        <v>0</v>
      </c>
      <c r="AI85" s="129" t="str">
        <f t="shared" si="16"/>
        <v/>
      </c>
      <c r="AJ85" s="24" t="str">
        <f t="shared" si="17"/>
        <v/>
      </c>
      <c r="AK85" s="24" t="str">
        <f t="shared" si="18"/>
        <v/>
      </c>
      <c r="AL85">
        <f t="shared" si="19"/>
        <v>0</v>
      </c>
      <c r="AM85">
        <f t="shared" si="20"/>
        <v>0</v>
      </c>
      <c r="AN85">
        <f t="shared" si="21"/>
        <v>0</v>
      </c>
      <c r="AO85" s="47"/>
      <c r="AP85" t="str">
        <f t="shared" si="22"/>
        <v/>
      </c>
      <c r="AQ85" t="str">
        <f t="shared" si="23"/>
        <v/>
      </c>
      <c r="AR85" t="str">
        <f t="shared" si="24"/>
        <v/>
      </c>
      <c r="AS85" t="str">
        <f t="shared" si="25"/>
        <v/>
      </c>
    </row>
    <row r="86" spans="2:45" x14ac:dyDescent="0.2">
      <c r="B86" s="74">
        <f t="shared" si="29"/>
        <v>76</v>
      </c>
      <c r="C86" s="154"/>
      <c r="D86" s="154"/>
      <c r="E86" s="137"/>
      <c r="F86" s="154"/>
      <c r="J86" s="19"/>
      <c r="L86" s="139"/>
      <c r="R86" s="3"/>
      <c r="S86" s="3"/>
      <c r="AA86" s="14"/>
      <c r="AG86">
        <f t="shared" si="14"/>
        <v>76</v>
      </c>
      <c r="AH86">
        <f t="shared" si="15"/>
        <v>0</v>
      </c>
      <c r="AI86" s="129" t="str">
        <f t="shared" si="16"/>
        <v/>
      </c>
      <c r="AJ86" s="24" t="str">
        <f t="shared" si="17"/>
        <v/>
      </c>
      <c r="AK86" s="24" t="str">
        <f t="shared" si="18"/>
        <v/>
      </c>
      <c r="AL86">
        <f t="shared" si="19"/>
        <v>0</v>
      </c>
      <c r="AM86">
        <f t="shared" si="20"/>
        <v>0</v>
      </c>
      <c r="AN86">
        <f t="shared" si="21"/>
        <v>0</v>
      </c>
      <c r="AO86" s="47"/>
      <c r="AP86" t="str">
        <f t="shared" si="22"/>
        <v/>
      </c>
      <c r="AQ86" t="str">
        <f t="shared" si="23"/>
        <v/>
      </c>
      <c r="AR86" t="str">
        <f t="shared" si="24"/>
        <v/>
      </c>
      <c r="AS86" t="str">
        <f t="shared" si="25"/>
        <v/>
      </c>
    </row>
    <row r="87" spans="2:45" x14ac:dyDescent="0.2">
      <c r="B87" s="74">
        <f t="shared" si="29"/>
        <v>77</v>
      </c>
      <c r="C87" s="154"/>
      <c r="D87" s="154"/>
      <c r="E87" s="137"/>
      <c r="F87" s="154"/>
      <c r="J87" s="19"/>
      <c r="L87" s="139"/>
      <c r="R87" s="3"/>
      <c r="S87" s="3"/>
      <c r="AA87" s="14"/>
      <c r="AG87">
        <f t="shared" si="14"/>
        <v>77</v>
      </c>
      <c r="AH87">
        <f t="shared" si="15"/>
        <v>0</v>
      </c>
      <c r="AI87" s="129" t="str">
        <f t="shared" si="16"/>
        <v/>
      </c>
      <c r="AJ87" s="24" t="str">
        <f t="shared" si="17"/>
        <v/>
      </c>
      <c r="AK87" s="24" t="str">
        <f t="shared" si="18"/>
        <v/>
      </c>
      <c r="AL87">
        <f t="shared" si="19"/>
        <v>0</v>
      </c>
      <c r="AM87">
        <f t="shared" si="20"/>
        <v>0</v>
      </c>
      <c r="AN87">
        <f t="shared" si="21"/>
        <v>0</v>
      </c>
      <c r="AO87" s="47"/>
      <c r="AP87" t="str">
        <f t="shared" si="22"/>
        <v/>
      </c>
      <c r="AQ87" t="str">
        <f t="shared" si="23"/>
        <v/>
      </c>
      <c r="AR87" t="str">
        <f t="shared" si="24"/>
        <v/>
      </c>
      <c r="AS87" t="str">
        <f t="shared" si="25"/>
        <v/>
      </c>
    </row>
    <row r="88" spans="2:45" x14ac:dyDescent="0.2">
      <c r="B88" s="74">
        <f t="shared" si="29"/>
        <v>78</v>
      </c>
      <c r="C88" s="154"/>
      <c r="D88" s="154"/>
      <c r="E88" s="137"/>
      <c r="F88" s="154"/>
      <c r="J88" s="19"/>
      <c r="L88" s="139"/>
      <c r="R88" s="3"/>
      <c r="S88" s="3"/>
      <c r="AA88" s="14"/>
      <c r="AG88">
        <f t="shared" si="14"/>
        <v>78</v>
      </c>
      <c r="AH88">
        <f t="shared" si="15"/>
        <v>0</v>
      </c>
      <c r="AI88" s="129" t="str">
        <f t="shared" si="16"/>
        <v/>
      </c>
      <c r="AJ88" s="24" t="str">
        <f t="shared" si="17"/>
        <v/>
      </c>
      <c r="AK88" s="24" t="str">
        <f t="shared" si="18"/>
        <v/>
      </c>
      <c r="AL88">
        <f t="shared" si="19"/>
        <v>0</v>
      </c>
      <c r="AM88">
        <f t="shared" si="20"/>
        <v>0</v>
      </c>
      <c r="AN88">
        <f t="shared" si="21"/>
        <v>0</v>
      </c>
      <c r="AO88" s="47"/>
      <c r="AP88" t="str">
        <f t="shared" si="22"/>
        <v/>
      </c>
      <c r="AQ88" t="str">
        <f t="shared" si="23"/>
        <v/>
      </c>
      <c r="AR88" t="str">
        <f t="shared" si="24"/>
        <v/>
      </c>
      <c r="AS88" t="str">
        <f t="shared" si="25"/>
        <v/>
      </c>
    </row>
    <row r="89" spans="2:45" x14ac:dyDescent="0.2">
      <c r="B89" s="74">
        <f t="shared" si="29"/>
        <v>79</v>
      </c>
      <c r="C89" s="154"/>
      <c r="D89" s="154"/>
      <c r="E89" s="137"/>
      <c r="F89" s="154"/>
      <c r="J89" s="19"/>
      <c r="L89" s="139"/>
      <c r="R89" s="3"/>
      <c r="S89" s="3"/>
      <c r="AA89" s="14"/>
      <c r="AG89">
        <f t="shared" si="14"/>
        <v>79</v>
      </c>
      <c r="AH89">
        <f t="shared" si="15"/>
        <v>0</v>
      </c>
      <c r="AI89" s="129" t="str">
        <f t="shared" si="16"/>
        <v/>
      </c>
      <c r="AJ89" s="24" t="str">
        <f t="shared" si="17"/>
        <v/>
      </c>
      <c r="AK89" s="24" t="str">
        <f t="shared" si="18"/>
        <v/>
      </c>
      <c r="AL89">
        <f t="shared" si="19"/>
        <v>0</v>
      </c>
      <c r="AM89">
        <f t="shared" si="20"/>
        <v>0</v>
      </c>
      <c r="AN89">
        <f t="shared" si="21"/>
        <v>0</v>
      </c>
      <c r="AO89" s="47"/>
      <c r="AP89" t="str">
        <f t="shared" si="22"/>
        <v/>
      </c>
      <c r="AQ89" t="str">
        <f t="shared" si="23"/>
        <v/>
      </c>
      <c r="AR89" t="str">
        <f t="shared" si="24"/>
        <v/>
      </c>
      <c r="AS89" t="str">
        <f t="shared" si="25"/>
        <v/>
      </c>
    </row>
    <row r="90" spans="2:45" x14ac:dyDescent="0.2">
      <c r="B90" s="74">
        <f t="shared" si="29"/>
        <v>80</v>
      </c>
      <c r="C90" s="154"/>
      <c r="D90" s="154"/>
      <c r="E90" s="137"/>
      <c r="F90" s="154"/>
      <c r="J90" s="19"/>
      <c r="L90" s="139"/>
      <c r="R90" s="3"/>
      <c r="S90" s="3"/>
      <c r="AA90" s="14"/>
      <c r="AG90">
        <f t="shared" si="14"/>
        <v>80</v>
      </c>
      <c r="AH90">
        <f t="shared" si="15"/>
        <v>0</v>
      </c>
      <c r="AI90" s="129" t="str">
        <f t="shared" si="16"/>
        <v/>
      </c>
      <c r="AJ90" s="24" t="str">
        <f t="shared" si="17"/>
        <v/>
      </c>
      <c r="AK90" s="24" t="str">
        <f t="shared" si="18"/>
        <v/>
      </c>
      <c r="AL90">
        <f t="shared" si="19"/>
        <v>0</v>
      </c>
      <c r="AM90">
        <f t="shared" si="20"/>
        <v>0</v>
      </c>
      <c r="AN90">
        <f t="shared" si="21"/>
        <v>0</v>
      </c>
      <c r="AO90" s="47"/>
      <c r="AP90" t="str">
        <f t="shared" si="22"/>
        <v/>
      </c>
      <c r="AQ90" t="str">
        <f t="shared" si="23"/>
        <v/>
      </c>
      <c r="AR90" t="str">
        <f t="shared" si="24"/>
        <v/>
      </c>
      <c r="AS90" t="str">
        <f t="shared" si="25"/>
        <v/>
      </c>
    </row>
    <row r="91" spans="2:45" x14ac:dyDescent="0.2">
      <c r="B91" s="74">
        <f t="shared" si="29"/>
        <v>81</v>
      </c>
      <c r="C91" s="154"/>
      <c r="D91" s="154"/>
      <c r="E91" s="137"/>
      <c r="F91" s="154"/>
      <c r="J91" s="19"/>
      <c r="L91" s="139"/>
      <c r="R91" s="3"/>
      <c r="S91" s="3"/>
      <c r="AA91" s="14"/>
      <c r="AG91">
        <f t="shared" si="14"/>
        <v>81</v>
      </c>
      <c r="AH91">
        <f t="shared" si="15"/>
        <v>0</v>
      </c>
      <c r="AI91" s="129" t="str">
        <f t="shared" si="16"/>
        <v/>
      </c>
      <c r="AJ91" s="24" t="str">
        <f t="shared" si="17"/>
        <v/>
      </c>
      <c r="AK91" s="24" t="str">
        <f t="shared" si="18"/>
        <v/>
      </c>
      <c r="AL91">
        <f t="shared" si="19"/>
        <v>0</v>
      </c>
      <c r="AM91">
        <f t="shared" si="20"/>
        <v>0</v>
      </c>
      <c r="AN91">
        <f t="shared" si="21"/>
        <v>0</v>
      </c>
      <c r="AO91" s="47"/>
      <c r="AP91" t="str">
        <f t="shared" si="22"/>
        <v/>
      </c>
      <c r="AQ91" t="str">
        <f t="shared" si="23"/>
        <v/>
      </c>
      <c r="AR91" t="str">
        <f t="shared" si="24"/>
        <v/>
      </c>
      <c r="AS91" t="str">
        <f t="shared" si="25"/>
        <v/>
      </c>
    </row>
    <row r="92" spans="2:45" x14ac:dyDescent="0.2">
      <c r="B92" s="74">
        <f t="shared" si="29"/>
        <v>82</v>
      </c>
      <c r="C92" s="154"/>
      <c r="D92" s="154"/>
      <c r="E92" s="137"/>
      <c r="F92" s="154"/>
      <c r="J92" s="19"/>
      <c r="L92" s="139"/>
      <c r="R92" s="3"/>
      <c r="S92" s="3"/>
      <c r="AA92" s="14"/>
      <c r="AG92">
        <f t="shared" si="14"/>
        <v>82</v>
      </c>
      <c r="AH92">
        <f t="shared" si="15"/>
        <v>0</v>
      </c>
      <c r="AI92" s="129" t="str">
        <f t="shared" si="16"/>
        <v/>
      </c>
      <c r="AJ92" s="24" t="str">
        <f t="shared" si="17"/>
        <v/>
      </c>
      <c r="AK92" s="24" t="str">
        <f t="shared" si="18"/>
        <v/>
      </c>
      <c r="AL92">
        <f t="shared" si="19"/>
        <v>0</v>
      </c>
      <c r="AM92">
        <f t="shared" si="20"/>
        <v>0</v>
      </c>
      <c r="AN92">
        <f t="shared" si="21"/>
        <v>0</v>
      </c>
      <c r="AO92" s="47"/>
      <c r="AP92" t="str">
        <f t="shared" si="22"/>
        <v/>
      </c>
      <c r="AQ92" t="str">
        <f t="shared" si="23"/>
        <v/>
      </c>
      <c r="AR92" t="str">
        <f t="shared" si="24"/>
        <v/>
      </c>
      <c r="AS92" t="str">
        <f t="shared" si="25"/>
        <v/>
      </c>
    </row>
    <row r="93" spans="2:45" x14ac:dyDescent="0.2">
      <c r="B93" s="74">
        <f t="shared" si="29"/>
        <v>83</v>
      </c>
      <c r="C93" s="154"/>
      <c r="D93" s="154"/>
      <c r="E93" s="137"/>
      <c r="F93" s="154"/>
      <c r="J93" s="19"/>
      <c r="L93" s="139"/>
      <c r="R93" s="3"/>
      <c r="S93" s="3"/>
      <c r="AA93" s="14"/>
      <c r="AG93">
        <f t="shared" si="14"/>
        <v>83</v>
      </c>
      <c r="AH93">
        <f t="shared" si="15"/>
        <v>0</v>
      </c>
      <c r="AI93" s="129" t="str">
        <f t="shared" si="16"/>
        <v/>
      </c>
      <c r="AJ93" s="24" t="str">
        <f t="shared" si="17"/>
        <v/>
      </c>
      <c r="AK93" s="24" t="str">
        <f t="shared" si="18"/>
        <v/>
      </c>
      <c r="AL93">
        <f t="shared" si="19"/>
        <v>0</v>
      </c>
      <c r="AM93">
        <f t="shared" si="20"/>
        <v>0</v>
      </c>
      <c r="AN93">
        <f t="shared" si="21"/>
        <v>0</v>
      </c>
      <c r="AO93" s="47"/>
      <c r="AP93" t="str">
        <f t="shared" si="22"/>
        <v/>
      </c>
      <c r="AQ93" t="str">
        <f t="shared" si="23"/>
        <v/>
      </c>
      <c r="AR93" t="str">
        <f t="shared" si="24"/>
        <v/>
      </c>
      <c r="AS93" t="str">
        <f t="shared" si="25"/>
        <v/>
      </c>
    </row>
    <row r="94" spans="2:45" x14ac:dyDescent="0.2">
      <c r="B94" s="74">
        <f t="shared" si="29"/>
        <v>84</v>
      </c>
      <c r="C94" s="154"/>
      <c r="D94" s="154"/>
      <c r="E94" s="137"/>
      <c r="F94" s="154"/>
      <c r="J94" s="19"/>
      <c r="L94" s="139"/>
      <c r="R94" s="3"/>
      <c r="S94" s="3"/>
      <c r="AA94" s="14"/>
      <c r="AG94">
        <f t="shared" si="14"/>
        <v>84</v>
      </c>
      <c r="AH94">
        <f t="shared" si="15"/>
        <v>0</v>
      </c>
      <c r="AI94" s="129" t="str">
        <f t="shared" si="16"/>
        <v/>
      </c>
      <c r="AJ94" s="24" t="str">
        <f t="shared" si="17"/>
        <v/>
      </c>
      <c r="AK94" s="24" t="str">
        <f t="shared" si="18"/>
        <v/>
      </c>
      <c r="AL94">
        <f t="shared" si="19"/>
        <v>0</v>
      </c>
      <c r="AM94">
        <f t="shared" si="20"/>
        <v>0</v>
      </c>
      <c r="AN94">
        <f t="shared" si="21"/>
        <v>0</v>
      </c>
      <c r="AO94" s="47"/>
      <c r="AP94" t="str">
        <f t="shared" si="22"/>
        <v/>
      </c>
      <c r="AQ94" t="str">
        <f t="shared" si="23"/>
        <v/>
      </c>
      <c r="AR94" t="str">
        <f t="shared" si="24"/>
        <v/>
      </c>
      <c r="AS94" t="str">
        <f t="shared" si="25"/>
        <v/>
      </c>
    </row>
    <row r="95" spans="2:45" x14ac:dyDescent="0.2">
      <c r="B95" s="74">
        <f t="shared" si="29"/>
        <v>85</v>
      </c>
      <c r="C95" s="154"/>
      <c r="D95" s="154"/>
      <c r="E95" s="137"/>
      <c r="F95" s="154"/>
      <c r="J95" s="19"/>
      <c r="L95" s="139"/>
      <c r="R95" s="3"/>
      <c r="S95" s="3"/>
      <c r="AA95" s="14"/>
      <c r="AG95">
        <f t="shared" si="14"/>
        <v>85</v>
      </c>
      <c r="AH95">
        <f t="shared" si="15"/>
        <v>0</v>
      </c>
      <c r="AI95" s="129" t="str">
        <f t="shared" si="16"/>
        <v/>
      </c>
      <c r="AJ95" s="24" t="str">
        <f t="shared" si="17"/>
        <v/>
      </c>
      <c r="AK95" s="24" t="str">
        <f t="shared" si="18"/>
        <v/>
      </c>
      <c r="AL95">
        <f t="shared" si="19"/>
        <v>0</v>
      </c>
      <c r="AM95">
        <f t="shared" si="20"/>
        <v>0</v>
      </c>
      <c r="AN95">
        <f t="shared" si="21"/>
        <v>0</v>
      </c>
      <c r="AO95" s="47"/>
      <c r="AP95" t="str">
        <f t="shared" si="22"/>
        <v/>
      </c>
      <c r="AQ95" t="str">
        <f t="shared" si="23"/>
        <v/>
      </c>
      <c r="AR95" t="str">
        <f t="shared" si="24"/>
        <v/>
      </c>
      <c r="AS95" t="str">
        <f t="shared" si="25"/>
        <v/>
      </c>
    </row>
    <row r="96" spans="2:45" x14ac:dyDescent="0.2">
      <c r="B96" s="74">
        <f t="shared" si="29"/>
        <v>86</v>
      </c>
      <c r="C96" s="154"/>
      <c r="D96" s="154"/>
      <c r="E96" s="137"/>
      <c r="F96" s="154"/>
      <c r="J96" s="19"/>
      <c r="L96" s="139"/>
      <c r="R96" s="3"/>
      <c r="S96" s="3"/>
      <c r="AA96" s="14"/>
      <c r="AG96">
        <f t="shared" si="14"/>
        <v>86</v>
      </c>
      <c r="AH96">
        <f t="shared" si="15"/>
        <v>0</v>
      </c>
      <c r="AI96" s="129" t="str">
        <f t="shared" si="16"/>
        <v/>
      </c>
      <c r="AJ96" s="24" t="str">
        <f t="shared" si="17"/>
        <v/>
      </c>
      <c r="AK96" s="24" t="str">
        <f t="shared" si="18"/>
        <v/>
      </c>
      <c r="AL96">
        <f t="shared" si="19"/>
        <v>0</v>
      </c>
      <c r="AM96">
        <f t="shared" si="20"/>
        <v>0</v>
      </c>
      <c r="AN96">
        <f t="shared" si="21"/>
        <v>0</v>
      </c>
      <c r="AO96" s="47"/>
      <c r="AP96" t="str">
        <f t="shared" si="22"/>
        <v/>
      </c>
      <c r="AQ96" t="str">
        <f t="shared" si="23"/>
        <v/>
      </c>
      <c r="AR96" t="str">
        <f t="shared" si="24"/>
        <v/>
      </c>
      <c r="AS96" t="str">
        <f t="shared" si="25"/>
        <v/>
      </c>
    </row>
    <row r="97" spans="2:45" x14ac:dyDescent="0.2">
      <c r="B97" s="74">
        <f t="shared" si="29"/>
        <v>87</v>
      </c>
      <c r="C97" s="154"/>
      <c r="D97" s="154"/>
      <c r="E97" s="137"/>
      <c r="F97" s="154"/>
      <c r="J97" s="19"/>
      <c r="L97" s="139"/>
      <c r="R97" s="3"/>
      <c r="S97" s="3"/>
      <c r="AA97" s="14"/>
      <c r="AG97">
        <f t="shared" si="14"/>
        <v>87</v>
      </c>
      <c r="AH97">
        <f t="shared" si="15"/>
        <v>0</v>
      </c>
      <c r="AI97" s="129" t="str">
        <f t="shared" si="16"/>
        <v/>
      </c>
      <c r="AJ97" s="24" t="str">
        <f t="shared" si="17"/>
        <v/>
      </c>
      <c r="AK97" s="24" t="str">
        <f t="shared" si="18"/>
        <v/>
      </c>
      <c r="AL97">
        <f t="shared" si="19"/>
        <v>0</v>
      </c>
      <c r="AM97">
        <f t="shared" si="20"/>
        <v>0</v>
      </c>
      <c r="AN97">
        <f t="shared" si="21"/>
        <v>0</v>
      </c>
      <c r="AO97" s="47"/>
      <c r="AP97" t="str">
        <f t="shared" si="22"/>
        <v/>
      </c>
      <c r="AQ97" t="str">
        <f t="shared" si="23"/>
        <v/>
      </c>
      <c r="AR97" t="str">
        <f t="shared" si="24"/>
        <v/>
      </c>
      <c r="AS97" t="str">
        <f t="shared" si="25"/>
        <v/>
      </c>
    </row>
    <row r="98" spans="2:45" x14ac:dyDescent="0.2">
      <c r="B98" s="74">
        <f t="shared" si="29"/>
        <v>88</v>
      </c>
      <c r="C98" s="154"/>
      <c r="D98" s="154"/>
      <c r="E98" s="137"/>
      <c r="F98" s="154"/>
      <c r="J98" s="19"/>
      <c r="L98" s="139"/>
      <c r="R98" s="3"/>
      <c r="S98" s="3"/>
      <c r="AA98" s="14"/>
      <c r="AG98">
        <f t="shared" si="14"/>
        <v>88</v>
      </c>
      <c r="AH98">
        <f t="shared" si="15"/>
        <v>0</v>
      </c>
      <c r="AI98" s="129" t="str">
        <f t="shared" si="16"/>
        <v/>
      </c>
      <c r="AJ98" s="24" t="str">
        <f t="shared" si="17"/>
        <v/>
      </c>
      <c r="AK98" s="24" t="str">
        <f t="shared" si="18"/>
        <v/>
      </c>
      <c r="AL98">
        <f t="shared" si="19"/>
        <v>0</v>
      </c>
      <c r="AM98">
        <f t="shared" si="20"/>
        <v>0</v>
      </c>
      <c r="AN98">
        <f t="shared" si="21"/>
        <v>0</v>
      </c>
      <c r="AO98" s="47"/>
      <c r="AP98" t="str">
        <f t="shared" si="22"/>
        <v/>
      </c>
      <c r="AQ98" t="str">
        <f t="shared" si="23"/>
        <v/>
      </c>
      <c r="AR98" t="str">
        <f t="shared" si="24"/>
        <v/>
      </c>
      <c r="AS98" t="str">
        <f t="shared" si="25"/>
        <v/>
      </c>
    </row>
    <row r="99" spans="2:45" x14ac:dyDescent="0.2">
      <c r="B99" s="74">
        <f t="shared" si="29"/>
        <v>89</v>
      </c>
      <c r="C99" s="154"/>
      <c r="D99" s="154"/>
      <c r="E99" s="137"/>
      <c r="F99" s="154"/>
      <c r="J99" s="19"/>
      <c r="L99" s="139"/>
      <c r="R99" s="3"/>
      <c r="S99" s="3"/>
      <c r="AA99" s="14"/>
      <c r="AG99">
        <f t="shared" ref="AG99:AG162" si="30">B99</f>
        <v>89</v>
      </c>
      <c r="AH99">
        <f t="shared" ref="AH99:AH162" si="31">IF(AND(ISNUMBER(C99),ISNUMBER(D99)),1,0)</f>
        <v>0</v>
      </c>
      <c r="AI99" s="129" t="str">
        <f t="shared" ref="AI99:AI162" si="32">IF(AH99,IF($R$8=1,C99,D99),"")</f>
        <v/>
      </c>
      <c r="AJ99" s="24" t="str">
        <f t="shared" ref="AJ99:AJ162" si="33">IF(AH99,IF($R$8=1,D99,C99),"")</f>
        <v/>
      </c>
      <c r="AK99" s="24" t="str">
        <f t="shared" ref="AK99:AK162" si="34">IF(AH99,IF($R$8=1,E99,D99),"")</f>
        <v/>
      </c>
      <c r="AL99">
        <f t="shared" ref="AL99:AL162" si="35">IF(AH99,AI99*AI99,0)</f>
        <v>0</v>
      </c>
      <c r="AM99">
        <f t="shared" ref="AM99:AM162" si="36">IF(AH99,AJ99*AJ99,0)</f>
        <v>0</v>
      </c>
      <c r="AN99">
        <f t="shared" ref="AN99:AN162" si="37">IF(AH99,AI99*AJ99,0)</f>
        <v>0</v>
      </c>
      <c r="AO99" s="47"/>
      <c r="AP99" t="str">
        <f t="shared" ref="AP99:AP162" si="38">IF(ISBLANK(AI99),"",AI99)</f>
        <v/>
      </c>
      <c r="AQ99" t="str">
        <f t="shared" ref="AQ99:AQ162" si="39">IF(ISBLANK(AJ99),"",AJ99)</f>
        <v/>
      </c>
      <c r="AR99" t="str">
        <f t="shared" ref="AR99:AR162" si="40">IF(AP99="","",AP99*$L$42+$L$41)</f>
        <v/>
      </c>
      <c r="AS99" t="str">
        <f t="shared" ref="AS99:AS162" si="41">IF(AQ99="","",AQ99*$L$42+$L$41)</f>
        <v/>
      </c>
    </row>
    <row r="100" spans="2:45" x14ac:dyDescent="0.2">
      <c r="B100" s="74">
        <f t="shared" si="29"/>
        <v>90</v>
      </c>
      <c r="C100" s="154"/>
      <c r="D100" s="154"/>
      <c r="E100" s="137"/>
      <c r="F100" s="154"/>
      <c r="J100" s="19"/>
      <c r="L100" s="139"/>
      <c r="R100" s="3"/>
      <c r="S100" s="3"/>
      <c r="AA100" s="14"/>
      <c r="AG100">
        <f t="shared" si="30"/>
        <v>90</v>
      </c>
      <c r="AH100">
        <f t="shared" si="31"/>
        <v>0</v>
      </c>
      <c r="AI100" s="129" t="str">
        <f t="shared" si="32"/>
        <v/>
      </c>
      <c r="AJ100" s="24" t="str">
        <f t="shared" si="33"/>
        <v/>
      </c>
      <c r="AK100" s="24" t="str">
        <f t="shared" si="34"/>
        <v/>
      </c>
      <c r="AL100">
        <f t="shared" si="35"/>
        <v>0</v>
      </c>
      <c r="AM100">
        <f t="shared" si="36"/>
        <v>0</v>
      </c>
      <c r="AN100">
        <f t="shared" si="37"/>
        <v>0</v>
      </c>
      <c r="AO100" s="47"/>
      <c r="AP100" t="str">
        <f t="shared" si="38"/>
        <v/>
      </c>
      <c r="AQ100" t="str">
        <f t="shared" si="39"/>
        <v/>
      </c>
      <c r="AR100" t="str">
        <f t="shared" si="40"/>
        <v/>
      </c>
      <c r="AS100" t="str">
        <f t="shared" si="41"/>
        <v/>
      </c>
    </row>
    <row r="101" spans="2:45" x14ac:dyDescent="0.2">
      <c r="B101" s="74">
        <f t="shared" si="29"/>
        <v>91</v>
      </c>
      <c r="C101" s="154"/>
      <c r="D101" s="154"/>
      <c r="E101" s="137"/>
      <c r="F101" s="154"/>
      <c r="J101" s="19"/>
      <c r="L101" s="139"/>
      <c r="R101" s="3"/>
      <c r="S101" s="3"/>
      <c r="AA101" s="14"/>
      <c r="AG101">
        <f t="shared" si="30"/>
        <v>91</v>
      </c>
      <c r="AH101">
        <f t="shared" si="31"/>
        <v>0</v>
      </c>
      <c r="AI101" s="129" t="str">
        <f t="shared" si="32"/>
        <v/>
      </c>
      <c r="AJ101" s="24" t="str">
        <f t="shared" si="33"/>
        <v/>
      </c>
      <c r="AK101" s="24" t="str">
        <f t="shared" si="34"/>
        <v/>
      </c>
      <c r="AL101">
        <f t="shared" si="35"/>
        <v>0</v>
      </c>
      <c r="AM101">
        <f t="shared" si="36"/>
        <v>0</v>
      </c>
      <c r="AN101">
        <f t="shared" si="37"/>
        <v>0</v>
      </c>
      <c r="AO101" s="47"/>
      <c r="AP101" t="str">
        <f t="shared" si="38"/>
        <v/>
      </c>
      <c r="AQ101" t="str">
        <f t="shared" si="39"/>
        <v/>
      </c>
      <c r="AR101" t="str">
        <f t="shared" si="40"/>
        <v/>
      </c>
      <c r="AS101" t="str">
        <f t="shared" si="41"/>
        <v/>
      </c>
    </row>
    <row r="102" spans="2:45" x14ac:dyDescent="0.2">
      <c r="B102" s="74">
        <f t="shared" si="29"/>
        <v>92</v>
      </c>
      <c r="C102" s="154"/>
      <c r="D102" s="154"/>
      <c r="E102" s="137"/>
      <c r="F102" s="154"/>
      <c r="J102" s="19"/>
      <c r="L102" s="139"/>
      <c r="R102" s="3"/>
      <c r="S102" s="3"/>
      <c r="AA102" s="14"/>
      <c r="AG102">
        <f t="shared" si="30"/>
        <v>92</v>
      </c>
      <c r="AH102">
        <f t="shared" si="31"/>
        <v>0</v>
      </c>
      <c r="AI102" s="129" t="str">
        <f t="shared" si="32"/>
        <v/>
      </c>
      <c r="AJ102" s="24" t="str">
        <f t="shared" si="33"/>
        <v/>
      </c>
      <c r="AK102" s="24" t="str">
        <f t="shared" si="34"/>
        <v/>
      </c>
      <c r="AL102">
        <f t="shared" si="35"/>
        <v>0</v>
      </c>
      <c r="AM102">
        <f t="shared" si="36"/>
        <v>0</v>
      </c>
      <c r="AN102">
        <f t="shared" si="37"/>
        <v>0</v>
      </c>
      <c r="AO102" s="47"/>
      <c r="AP102" t="str">
        <f t="shared" si="38"/>
        <v/>
      </c>
      <c r="AQ102" t="str">
        <f t="shared" si="39"/>
        <v/>
      </c>
      <c r="AR102" t="str">
        <f t="shared" si="40"/>
        <v/>
      </c>
      <c r="AS102" t="str">
        <f t="shared" si="41"/>
        <v/>
      </c>
    </row>
    <row r="103" spans="2:45" x14ac:dyDescent="0.2">
      <c r="B103" s="74">
        <f t="shared" si="29"/>
        <v>93</v>
      </c>
      <c r="C103" s="154"/>
      <c r="D103" s="154"/>
      <c r="E103" s="137"/>
      <c r="F103" s="154"/>
      <c r="J103" s="19"/>
      <c r="L103" s="139"/>
      <c r="R103" s="3"/>
      <c r="S103" s="3"/>
      <c r="AA103" s="14"/>
      <c r="AG103">
        <f t="shared" si="30"/>
        <v>93</v>
      </c>
      <c r="AH103">
        <f t="shared" si="31"/>
        <v>0</v>
      </c>
      <c r="AI103" s="129" t="str">
        <f t="shared" si="32"/>
        <v/>
      </c>
      <c r="AJ103" s="24" t="str">
        <f t="shared" si="33"/>
        <v/>
      </c>
      <c r="AK103" s="24" t="str">
        <f t="shared" si="34"/>
        <v/>
      </c>
      <c r="AL103">
        <f t="shared" si="35"/>
        <v>0</v>
      </c>
      <c r="AM103">
        <f t="shared" si="36"/>
        <v>0</v>
      </c>
      <c r="AN103">
        <f t="shared" si="37"/>
        <v>0</v>
      </c>
      <c r="AO103" s="47"/>
      <c r="AP103" t="str">
        <f t="shared" si="38"/>
        <v/>
      </c>
      <c r="AQ103" t="str">
        <f t="shared" si="39"/>
        <v/>
      </c>
      <c r="AR103" t="str">
        <f t="shared" si="40"/>
        <v/>
      </c>
      <c r="AS103" t="str">
        <f t="shared" si="41"/>
        <v/>
      </c>
    </row>
    <row r="104" spans="2:45" x14ac:dyDescent="0.2">
      <c r="B104" s="74">
        <f t="shared" si="29"/>
        <v>94</v>
      </c>
      <c r="C104" s="154"/>
      <c r="D104" s="154"/>
      <c r="E104" s="137"/>
      <c r="F104" s="154"/>
      <c r="J104" s="19"/>
      <c r="L104" s="139"/>
      <c r="R104" s="3"/>
      <c r="S104" s="3"/>
      <c r="AA104" s="14"/>
      <c r="AG104">
        <f t="shared" si="30"/>
        <v>94</v>
      </c>
      <c r="AH104">
        <f t="shared" si="31"/>
        <v>0</v>
      </c>
      <c r="AI104" s="129" t="str">
        <f t="shared" si="32"/>
        <v/>
      </c>
      <c r="AJ104" s="24" t="str">
        <f t="shared" si="33"/>
        <v/>
      </c>
      <c r="AK104" s="24" t="str">
        <f t="shared" si="34"/>
        <v/>
      </c>
      <c r="AL104">
        <f t="shared" si="35"/>
        <v>0</v>
      </c>
      <c r="AM104">
        <f t="shared" si="36"/>
        <v>0</v>
      </c>
      <c r="AN104">
        <f t="shared" si="37"/>
        <v>0</v>
      </c>
      <c r="AO104" s="47"/>
      <c r="AP104" t="str">
        <f t="shared" si="38"/>
        <v/>
      </c>
      <c r="AQ104" t="str">
        <f t="shared" si="39"/>
        <v/>
      </c>
      <c r="AR104" t="str">
        <f t="shared" si="40"/>
        <v/>
      </c>
      <c r="AS104" t="str">
        <f t="shared" si="41"/>
        <v/>
      </c>
    </row>
    <row r="105" spans="2:45" x14ac:dyDescent="0.2">
      <c r="B105" s="74">
        <f t="shared" si="29"/>
        <v>95</v>
      </c>
      <c r="C105" s="154"/>
      <c r="D105" s="154"/>
      <c r="E105" s="137"/>
      <c r="F105" s="154"/>
      <c r="J105" s="19"/>
      <c r="L105" s="139"/>
      <c r="R105" s="3"/>
      <c r="S105" s="3"/>
      <c r="AA105" s="14"/>
      <c r="AG105">
        <f t="shared" si="30"/>
        <v>95</v>
      </c>
      <c r="AH105">
        <f t="shared" si="31"/>
        <v>0</v>
      </c>
      <c r="AI105" s="129" t="str">
        <f t="shared" si="32"/>
        <v/>
      </c>
      <c r="AJ105" s="24" t="str">
        <f t="shared" si="33"/>
        <v/>
      </c>
      <c r="AK105" s="24" t="str">
        <f t="shared" si="34"/>
        <v/>
      </c>
      <c r="AL105">
        <f t="shared" si="35"/>
        <v>0</v>
      </c>
      <c r="AM105">
        <f t="shared" si="36"/>
        <v>0</v>
      </c>
      <c r="AN105">
        <f t="shared" si="37"/>
        <v>0</v>
      </c>
      <c r="AO105" s="47"/>
      <c r="AP105" t="str">
        <f t="shared" si="38"/>
        <v/>
      </c>
      <c r="AQ105" t="str">
        <f t="shared" si="39"/>
        <v/>
      </c>
      <c r="AR105" t="str">
        <f t="shared" si="40"/>
        <v/>
      </c>
      <c r="AS105" t="str">
        <f t="shared" si="41"/>
        <v/>
      </c>
    </row>
    <row r="106" spans="2:45" x14ac:dyDescent="0.2">
      <c r="B106" s="74">
        <f t="shared" si="29"/>
        <v>96</v>
      </c>
      <c r="C106" s="154"/>
      <c r="D106" s="154"/>
      <c r="E106" s="137"/>
      <c r="F106" s="154"/>
      <c r="J106" s="19"/>
      <c r="L106" s="139"/>
      <c r="R106" s="3"/>
      <c r="S106" s="3"/>
      <c r="AA106" s="14"/>
      <c r="AG106">
        <f t="shared" si="30"/>
        <v>96</v>
      </c>
      <c r="AH106">
        <f t="shared" si="31"/>
        <v>0</v>
      </c>
      <c r="AI106" s="129" t="str">
        <f t="shared" si="32"/>
        <v/>
      </c>
      <c r="AJ106" s="24" t="str">
        <f t="shared" si="33"/>
        <v/>
      </c>
      <c r="AK106" s="24" t="str">
        <f t="shared" si="34"/>
        <v/>
      </c>
      <c r="AL106">
        <f t="shared" si="35"/>
        <v>0</v>
      </c>
      <c r="AM106">
        <f t="shared" si="36"/>
        <v>0</v>
      </c>
      <c r="AN106">
        <f t="shared" si="37"/>
        <v>0</v>
      </c>
      <c r="AO106" s="47"/>
      <c r="AP106" t="str">
        <f t="shared" si="38"/>
        <v/>
      </c>
      <c r="AQ106" t="str">
        <f t="shared" si="39"/>
        <v/>
      </c>
      <c r="AR106" t="str">
        <f t="shared" si="40"/>
        <v/>
      </c>
      <c r="AS106" t="str">
        <f t="shared" si="41"/>
        <v/>
      </c>
    </row>
    <row r="107" spans="2:45" x14ac:dyDescent="0.2">
      <c r="B107" s="74">
        <f t="shared" si="29"/>
        <v>97</v>
      </c>
      <c r="C107" s="154"/>
      <c r="D107" s="154"/>
      <c r="E107" s="137"/>
      <c r="F107" s="154"/>
      <c r="J107" s="19"/>
      <c r="L107" s="139"/>
      <c r="R107" s="3"/>
      <c r="S107" s="3"/>
      <c r="AA107" s="14"/>
      <c r="AG107">
        <f t="shared" si="30"/>
        <v>97</v>
      </c>
      <c r="AH107">
        <f t="shared" si="31"/>
        <v>0</v>
      </c>
      <c r="AI107" s="129" t="str">
        <f t="shared" si="32"/>
        <v/>
      </c>
      <c r="AJ107" s="24" t="str">
        <f t="shared" si="33"/>
        <v/>
      </c>
      <c r="AK107" s="24" t="str">
        <f t="shared" si="34"/>
        <v/>
      </c>
      <c r="AL107">
        <f t="shared" si="35"/>
        <v>0</v>
      </c>
      <c r="AM107">
        <f t="shared" si="36"/>
        <v>0</v>
      </c>
      <c r="AN107">
        <f t="shared" si="37"/>
        <v>0</v>
      </c>
      <c r="AO107" s="47"/>
      <c r="AP107" t="str">
        <f t="shared" si="38"/>
        <v/>
      </c>
      <c r="AQ107" t="str">
        <f t="shared" si="39"/>
        <v/>
      </c>
      <c r="AR107" t="str">
        <f t="shared" si="40"/>
        <v/>
      </c>
      <c r="AS107" t="str">
        <f t="shared" si="41"/>
        <v/>
      </c>
    </row>
    <row r="108" spans="2:45" x14ac:dyDescent="0.2">
      <c r="B108" s="74">
        <f t="shared" si="29"/>
        <v>98</v>
      </c>
      <c r="C108" s="154"/>
      <c r="D108" s="154"/>
      <c r="E108" s="137"/>
      <c r="F108" s="154"/>
      <c r="J108" s="19"/>
      <c r="L108" s="139"/>
      <c r="R108" s="3"/>
      <c r="S108" s="3"/>
      <c r="AA108" s="14"/>
      <c r="AG108">
        <f t="shared" si="30"/>
        <v>98</v>
      </c>
      <c r="AH108">
        <f t="shared" si="31"/>
        <v>0</v>
      </c>
      <c r="AI108" s="129" t="str">
        <f t="shared" si="32"/>
        <v/>
      </c>
      <c r="AJ108" s="24" t="str">
        <f t="shared" si="33"/>
        <v/>
      </c>
      <c r="AK108" s="24" t="str">
        <f t="shared" si="34"/>
        <v/>
      </c>
      <c r="AL108">
        <f t="shared" si="35"/>
        <v>0</v>
      </c>
      <c r="AM108">
        <f t="shared" si="36"/>
        <v>0</v>
      </c>
      <c r="AN108">
        <f t="shared" si="37"/>
        <v>0</v>
      </c>
      <c r="AO108" s="47"/>
      <c r="AP108" t="str">
        <f t="shared" si="38"/>
        <v/>
      </c>
      <c r="AQ108" t="str">
        <f t="shared" si="39"/>
        <v/>
      </c>
      <c r="AR108" t="str">
        <f t="shared" si="40"/>
        <v/>
      </c>
      <c r="AS108" t="str">
        <f t="shared" si="41"/>
        <v/>
      </c>
    </row>
    <row r="109" spans="2:45" x14ac:dyDescent="0.2">
      <c r="B109" s="74">
        <f t="shared" si="29"/>
        <v>99</v>
      </c>
      <c r="C109" s="154"/>
      <c r="D109" s="154"/>
      <c r="E109" s="137"/>
      <c r="F109" s="154"/>
      <c r="J109" s="19"/>
      <c r="L109" s="139"/>
      <c r="R109" s="3"/>
      <c r="S109" s="3"/>
      <c r="AA109" s="14"/>
      <c r="AG109">
        <f t="shared" si="30"/>
        <v>99</v>
      </c>
      <c r="AH109">
        <f t="shared" si="31"/>
        <v>0</v>
      </c>
      <c r="AI109" s="129" t="str">
        <f t="shared" si="32"/>
        <v/>
      </c>
      <c r="AJ109" s="24" t="str">
        <f t="shared" si="33"/>
        <v/>
      </c>
      <c r="AK109" s="24" t="str">
        <f t="shared" si="34"/>
        <v/>
      </c>
      <c r="AL109">
        <f t="shared" si="35"/>
        <v>0</v>
      </c>
      <c r="AM109">
        <f t="shared" si="36"/>
        <v>0</v>
      </c>
      <c r="AN109">
        <f t="shared" si="37"/>
        <v>0</v>
      </c>
      <c r="AO109" s="47"/>
      <c r="AP109" t="str">
        <f t="shared" si="38"/>
        <v/>
      </c>
      <c r="AQ109" t="str">
        <f t="shared" si="39"/>
        <v/>
      </c>
      <c r="AR109" t="str">
        <f t="shared" si="40"/>
        <v/>
      </c>
      <c r="AS109" t="str">
        <f t="shared" si="41"/>
        <v/>
      </c>
    </row>
    <row r="110" spans="2:45" x14ac:dyDescent="0.2">
      <c r="B110" s="74">
        <f t="shared" si="29"/>
        <v>100</v>
      </c>
      <c r="C110" s="154"/>
      <c r="D110" s="154"/>
      <c r="E110" s="137"/>
      <c r="F110" s="154"/>
      <c r="J110" s="19"/>
      <c r="L110" s="139"/>
      <c r="R110" s="3"/>
      <c r="S110" s="3"/>
      <c r="AA110" s="14"/>
      <c r="AG110">
        <f t="shared" si="30"/>
        <v>100</v>
      </c>
      <c r="AH110">
        <f t="shared" si="31"/>
        <v>0</v>
      </c>
      <c r="AI110" s="129" t="str">
        <f t="shared" si="32"/>
        <v/>
      </c>
      <c r="AJ110" s="24" t="str">
        <f t="shared" si="33"/>
        <v/>
      </c>
      <c r="AK110" s="24" t="str">
        <f t="shared" si="34"/>
        <v/>
      </c>
      <c r="AL110">
        <f t="shared" si="35"/>
        <v>0</v>
      </c>
      <c r="AM110">
        <f t="shared" si="36"/>
        <v>0</v>
      </c>
      <c r="AN110">
        <f t="shared" si="37"/>
        <v>0</v>
      </c>
      <c r="AO110" s="47"/>
      <c r="AP110" t="str">
        <f t="shared" si="38"/>
        <v/>
      </c>
      <c r="AQ110" t="str">
        <f t="shared" si="39"/>
        <v/>
      </c>
      <c r="AR110" t="str">
        <f t="shared" si="40"/>
        <v/>
      </c>
      <c r="AS110" t="str">
        <f t="shared" si="41"/>
        <v/>
      </c>
    </row>
    <row r="111" spans="2:45" x14ac:dyDescent="0.2">
      <c r="B111" s="74">
        <f t="shared" si="29"/>
        <v>101</v>
      </c>
      <c r="C111" s="154"/>
      <c r="D111" s="154"/>
      <c r="E111" s="137"/>
      <c r="F111" s="154"/>
      <c r="J111" s="19"/>
      <c r="L111" s="139"/>
      <c r="R111" s="3"/>
      <c r="S111" s="3"/>
      <c r="AA111" s="14"/>
      <c r="AG111">
        <f t="shared" si="30"/>
        <v>101</v>
      </c>
      <c r="AH111">
        <f t="shared" si="31"/>
        <v>0</v>
      </c>
      <c r="AI111" s="129" t="str">
        <f t="shared" si="32"/>
        <v/>
      </c>
      <c r="AJ111" s="24" t="str">
        <f t="shared" si="33"/>
        <v/>
      </c>
      <c r="AK111" s="24" t="str">
        <f t="shared" si="34"/>
        <v/>
      </c>
      <c r="AL111">
        <f t="shared" si="35"/>
        <v>0</v>
      </c>
      <c r="AM111">
        <f t="shared" si="36"/>
        <v>0</v>
      </c>
      <c r="AN111">
        <f t="shared" si="37"/>
        <v>0</v>
      </c>
      <c r="AO111" s="47"/>
      <c r="AP111" t="str">
        <f t="shared" si="38"/>
        <v/>
      </c>
      <c r="AQ111" t="str">
        <f t="shared" si="39"/>
        <v/>
      </c>
      <c r="AR111" t="str">
        <f t="shared" si="40"/>
        <v/>
      </c>
      <c r="AS111" t="str">
        <f t="shared" si="41"/>
        <v/>
      </c>
    </row>
    <row r="112" spans="2:45" x14ac:dyDescent="0.2">
      <c r="B112" s="74">
        <f t="shared" si="29"/>
        <v>102</v>
      </c>
      <c r="C112" s="154"/>
      <c r="D112" s="154"/>
      <c r="E112" s="137"/>
      <c r="F112" s="154"/>
      <c r="J112" s="19"/>
      <c r="L112" s="139"/>
      <c r="R112" s="3"/>
      <c r="S112" s="3"/>
      <c r="AA112" s="14"/>
      <c r="AG112">
        <f t="shared" si="30"/>
        <v>102</v>
      </c>
      <c r="AH112">
        <f t="shared" si="31"/>
        <v>0</v>
      </c>
      <c r="AI112" s="129" t="str">
        <f t="shared" si="32"/>
        <v/>
      </c>
      <c r="AJ112" s="24" t="str">
        <f t="shared" si="33"/>
        <v/>
      </c>
      <c r="AK112" s="24" t="str">
        <f t="shared" si="34"/>
        <v/>
      </c>
      <c r="AL112">
        <f t="shared" si="35"/>
        <v>0</v>
      </c>
      <c r="AM112">
        <f t="shared" si="36"/>
        <v>0</v>
      </c>
      <c r="AN112">
        <f t="shared" si="37"/>
        <v>0</v>
      </c>
      <c r="AO112" s="47"/>
      <c r="AP112" t="str">
        <f t="shared" si="38"/>
        <v/>
      </c>
      <c r="AQ112" t="str">
        <f t="shared" si="39"/>
        <v/>
      </c>
      <c r="AR112" t="str">
        <f t="shared" si="40"/>
        <v/>
      </c>
      <c r="AS112" t="str">
        <f t="shared" si="41"/>
        <v/>
      </c>
    </row>
    <row r="113" spans="2:45" x14ac:dyDescent="0.2">
      <c r="B113" s="74">
        <f t="shared" si="29"/>
        <v>103</v>
      </c>
      <c r="C113" s="154"/>
      <c r="D113" s="154"/>
      <c r="E113" s="137"/>
      <c r="F113" s="154"/>
      <c r="J113" s="19"/>
      <c r="L113" s="139"/>
      <c r="R113" s="3"/>
      <c r="S113" s="3"/>
      <c r="AA113" s="14"/>
      <c r="AG113">
        <f t="shared" si="30"/>
        <v>103</v>
      </c>
      <c r="AH113">
        <f t="shared" si="31"/>
        <v>0</v>
      </c>
      <c r="AI113" s="129" t="str">
        <f t="shared" si="32"/>
        <v/>
      </c>
      <c r="AJ113" s="24" t="str">
        <f t="shared" si="33"/>
        <v/>
      </c>
      <c r="AK113" s="24" t="str">
        <f t="shared" si="34"/>
        <v/>
      </c>
      <c r="AL113">
        <f t="shared" si="35"/>
        <v>0</v>
      </c>
      <c r="AM113">
        <f t="shared" si="36"/>
        <v>0</v>
      </c>
      <c r="AN113">
        <f t="shared" si="37"/>
        <v>0</v>
      </c>
      <c r="AO113" s="47"/>
      <c r="AP113" t="str">
        <f t="shared" si="38"/>
        <v/>
      </c>
      <c r="AQ113" t="str">
        <f t="shared" si="39"/>
        <v/>
      </c>
      <c r="AR113" t="str">
        <f t="shared" si="40"/>
        <v/>
      </c>
      <c r="AS113" t="str">
        <f t="shared" si="41"/>
        <v/>
      </c>
    </row>
    <row r="114" spans="2:45" x14ac:dyDescent="0.2">
      <c r="B114" s="74">
        <f t="shared" si="29"/>
        <v>104</v>
      </c>
      <c r="C114" s="154"/>
      <c r="D114" s="154"/>
      <c r="E114" s="137"/>
      <c r="F114" s="154"/>
      <c r="J114" s="19"/>
      <c r="L114" s="139"/>
      <c r="R114" s="3"/>
      <c r="S114" s="3"/>
      <c r="AA114" s="14"/>
      <c r="AG114">
        <f t="shared" si="30"/>
        <v>104</v>
      </c>
      <c r="AH114">
        <f t="shared" si="31"/>
        <v>0</v>
      </c>
      <c r="AI114" s="129" t="str">
        <f t="shared" si="32"/>
        <v/>
      </c>
      <c r="AJ114" s="24" t="str">
        <f t="shared" si="33"/>
        <v/>
      </c>
      <c r="AK114" s="24" t="str">
        <f t="shared" si="34"/>
        <v/>
      </c>
      <c r="AL114">
        <f t="shared" si="35"/>
        <v>0</v>
      </c>
      <c r="AM114">
        <f t="shared" si="36"/>
        <v>0</v>
      </c>
      <c r="AN114">
        <f t="shared" si="37"/>
        <v>0</v>
      </c>
      <c r="AO114" s="47"/>
      <c r="AP114" t="str">
        <f t="shared" si="38"/>
        <v/>
      </c>
      <c r="AQ114" t="str">
        <f t="shared" si="39"/>
        <v/>
      </c>
      <c r="AR114" t="str">
        <f t="shared" si="40"/>
        <v/>
      </c>
      <c r="AS114" t="str">
        <f t="shared" si="41"/>
        <v/>
      </c>
    </row>
    <row r="115" spans="2:45" x14ac:dyDescent="0.2">
      <c r="B115" s="74">
        <f t="shared" si="29"/>
        <v>105</v>
      </c>
      <c r="C115" s="154"/>
      <c r="D115" s="154"/>
      <c r="E115" s="137"/>
      <c r="F115" s="154"/>
      <c r="J115" s="19"/>
      <c r="L115" s="139"/>
      <c r="R115" s="3"/>
      <c r="S115" s="3"/>
      <c r="AA115" s="14"/>
      <c r="AG115">
        <f t="shared" si="30"/>
        <v>105</v>
      </c>
      <c r="AH115">
        <f t="shared" si="31"/>
        <v>0</v>
      </c>
      <c r="AI115" s="129" t="str">
        <f t="shared" si="32"/>
        <v/>
      </c>
      <c r="AJ115" s="24" t="str">
        <f t="shared" si="33"/>
        <v/>
      </c>
      <c r="AK115" s="24" t="str">
        <f t="shared" si="34"/>
        <v/>
      </c>
      <c r="AL115">
        <f t="shared" si="35"/>
        <v>0</v>
      </c>
      <c r="AM115">
        <f t="shared" si="36"/>
        <v>0</v>
      </c>
      <c r="AN115">
        <f t="shared" si="37"/>
        <v>0</v>
      </c>
      <c r="AO115" s="47"/>
      <c r="AP115" t="str">
        <f t="shared" si="38"/>
        <v/>
      </c>
      <c r="AQ115" t="str">
        <f t="shared" si="39"/>
        <v/>
      </c>
      <c r="AR115" t="str">
        <f t="shared" si="40"/>
        <v/>
      </c>
      <c r="AS115" t="str">
        <f t="shared" si="41"/>
        <v/>
      </c>
    </row>
    <row r="116" spans="2:45" x14ac:dyDescent="0.2">
      <c r="B116" s="74">
        <f t="shared" si="29"/>
        <v>106</v>
      </c>
      <c r="C116" s="154"/>
      <c r="D116" s="154"/>
      <c r="E116" s="137"/>
      <c r="F116" s="154"/>
      <c r="J116" s="19"/>
      <c r="L116" s="139"/>
      <c r="R116" s="3"/>
      <c r="S116" s="3"/>
      <c r="AA116" s="14"/>
      <c r="AG116">
        <f t="shared" si="30"/>
        <v>106</v>
      </c>
      <c r="AH116">
        <f t="shared" si="31"/>
        <v>0</v>
      </c>
      <c r="AI116" s="129" t="str">
        <f t="shared" si="32"/>
        <v/>
      </c>
      <c r="AJ116" s="24" t="str">
        <f t="shared" si="33"/>
        <v/>
      </c>
      <c r="AK116" s="24" t="str">
        <f t="shared" si="34"/>
        <v/>
      </c>
      <c r="AL116">
        <f t="shared" si="35"/>
        <v>0</v>
      </c>
      <c r="AM116">
        <f t="shared" si="36"/>
        <v>0</v>
      </c>
      <c r="AN116">
        <f t="shared" si="37"/>
        <v>0</v>
      </c>
      <c r="AO116" s="47"/>
      <c r="AP116" t="str">
        <f t="shared" si="38"/>
        <v/>
      </c>
      <c r="AQ116" t="str">
        <f t="shared" si="39"/>
        <v/>
      </c>
      <c r="AR116" t="str">
        <f t="shared" si="40"/>
        <v/>
      </c>
      <c r="AS116" t="str">
        <f t="shared" si="41"/>
        <v/>
      </c>
    </row>
    <row r="117" spans="2:45" x14ac:dyDescent="0.2">
      <c r="B117" s="74">
        <f t="shared" si="29"/>
        <v>107</v>
      </c>
      <c r="C117" s="154"/>
      <c r="D117" s="154"/>
      <c r="E117" s="137"/>
      <c r="F117" s="154"/>
      <c r="J117" s="19"/>
      <c r="L117" s="139"/>
      <c r="R117" s="3"/>
      <c r="S117" s="3"/>
      <c r="AA117" s="14"/>
      <c r="AG117">
        <f t="shared" si="30"/>
        <v>107</v>
      </c>
      <c r="AH117">
        <f t="shared" si="31"/>
        <v>0</v>
      </c>
      <c r="AI117" s="129" t="str">
        <f t="shared" si="32"/>
        <v/>
      </c>
      <c r="AJ117" s="24" t="str">
        <f t="shared" si="33"/>
        <v/>
      </c>
      <c r="AK117" s="24" t="str">
        <f t="shared" si="34"/>
        <v/>
      </c>
      <c r="AL117">
        <f t="shared" si="35"/>
        <v>0</v>
      </c>
      <c r="AM117">
        <f t="shared" si="36"/>
        <v>0</v>
      </c>
      <c r="AN117">
        <f t="shared" si="37"/>
        <v>0</v>
      </c>
      <c r="AO117" s="47"/>
      <c r="AP117" t="str">
        <f t="shared" si="38"/>
        <v/>
      </c>
      <c r="AQ117" t="str">
        <f t="shared" si="39"/>
        <v/>
      </c>
      <c r="AR117" t="str">
        <f t="shared" si="40"/>
        <v/>
      </c>
      <c r="AS117" t="str">
        <f t="shared" si="41"/>
        <v/>
      </c>
    </row>
    <row r="118" spans="2:45" x14ac:dyDescent="0.2">
      <c r="B118" s="74">
        <f t="shared" si="29"/>
        <v>108</v>
      </c>
      <c r="C118" s="154"/>
      <c r="D118" s="154"/>
      <c r="E118" s="137"/>
      <c r="F118" s="154"/>
      <c r="J118" s="19"/>
      <c r="L118" s="139"/>
      <c r="R118" s="3"/>
      <c r="S118" s="3"/>
      <c r="AA118" s="14"/>
      <c r="AG118">
        <f t="shared" si="30"/>
        <v>108</v>
      </c>
      <c r="AH118">
        <f t="shared" si="31"/>
        <v>0</v>
      </c>
      <c r="AI118" s="129" t="str">
        <f t="shared" si="32"/>
        <v/>
      </c>
      <c r="AJ118" s="24" t="str">
        <f t="shared" si="33"/>
        <v/>
      </c>
      <c r="AK118" s="24" t="str">
        <f t="shared" si="34"/>
        <v/>
      </c>
      <c r="AL118">
        <f t="shared" si="35"/>
        <v>0</v>
      </c>
      <c r="AM118">
        <f t="shared" si="36"/>
        <v>0</v>
      </c>
      <c r="AN118">
        <f t="shared" si="37"/>
        <v>0</v>
      </c>
      <c r="AO118" s="47"/>
      <c r="AP118" t="str">
        <f t="shared" si="38"/>
        <v/>
      </c>
      <c r="AQ118" t="str">
        <f t="shared" si="39"/>
        <v/>
      </c>
      <c r="AR118" t="str">
        <f t="shared" si="40"/>
        <v/>
      </c>
      <c r="AS118" t="str">
        <f t="shared" si="41"/>
        <v/>
      </c>
    </row>
    <row r="119" spans="2:45" x14ac:dyDescent="0.2">
      <c r="B119" s="74">
        <f t="shared" si="29"/>
        <v>109</v>
      </c>
      <c r="C119" s="154"/>
      <c r="D119" s="154"/>
      <c r="E119" s="137"/>
      <c r="F119" s="154"/>
      <c r="J119" s="19"/>
      <c r="L119" s="139"/>
      <c r="R119" s="3"/>
      <c r="S119" s="3"/>
      <c r="AA119" s="14"/>
      <c r="AG119">
        <f t="shared" si="30"/>
        <v>109</v>
      </c>
      <c r="AH119">
        <f t="shared" si="31"/>
        <v>0</v>
      </c>
      <c r="AI119" s="129" t="str">
        <f t="shared" si="32"/>
        <v/>
      </c>
      <c r="AJ119" s="24" t="str">
        <f t="shared" si="33"/>
        <v/>
      </c>
      <c r="AK119" s="24" t="str">
        <f t="shared" si="34"/>
        <v/>
      </c>
      <c r="AL119">
        <f t="shared" si="35"/>
        <v>0</v>
      </c>
      <c r="AM119">
        <f t="shared" si="36"/>
        <v>0</v>
      </c>
      <c r="AN119">
        <f t="shared" si="37"/>
        <v>0</v>
      </c>
      <c r="AO119" s="47"/>
      <c r="AP119" t="str">
        <f t="shared" si="38"/>
        <v/>
      </c>
      <c r="AQ119" t="str">
        <f t="shared" si="39"/>
        <v/>
      </c>
      <c r="AR119" t="str">
        <f t="shared" si="40"/>
        <v/>
      </c>
      <c r="AS119" t="str">
        <f t="shared" si="41"/>
        <v/>
      </c>
    </row>
    <row r="120" spans="2:45" x14ac:dyDescent="0.2">
      <c r="B120" s="74">
        <f t="shared" si="29"/>
        <v>110</v>
      </c>
      <c r="C120" s="154"/>
      <c r="D120" s="154"/>
      <c r="E120" s="137"/>
      <c r="F120" s="154"/>
      <c r="J120" s="19"/>
      <c r="L120" s="139"/>
      <c r="R120" s="3"/>
      <c r="S120" s="3"/>
      <c r="AA120" s="14"/>
      <c r="AG120">
        <f t="shared" si="30"/>
        <v>110</v>
      </c>
      <c r="AH120">
        <f t="shared" si="31"/>
        <v>0</v>
      </c>
      <c r="AI120" s="129" t="str">
        <f t="shared" si="32"/>
        <v/>
      </c>
      <c r="AJ120" s="24" t="str">
        <f t="shared" si="33"/>
        <v/>
      </c>
      <c r="AK120" s="24" t="str">
        <f t="shared" si="34"/>
        <v/>
      </c>
      <c r="AL120">
        <f t="shared" si="35"/>
        <v>0</v>
      </c>
      <c r="AM120">
        <f t="shared" si="36"/>
        <v>0</v>
      </c>
      <c r="AN120">
        <f t="shared" si="37"/>
        <v>0</v>
      </c>
      <c r="AO120" s="47"/>
      <c r="AP120" t="str">
        <f t="shared" si="38"/>
        <v/>
      </c>
      <c r="AQ120" t="str">
        <f t="shared" si="39"/>
        <v/>
      </c>
      <c r="AR120" t="str">
        <f t="shared" si="40"/>
        <v/>
      </c>
      <c r="AS120" t="str">
        <f t="shared" si="41"/>
        <v/>
      </c>
    </row>
    <row r="121" spans="2:45" x14ac:dyDescent="0.2">
      <c r="B121" s="74">
        <f t="shared" si="29"/>
        <v>111</v>
      </c>
      <c r="C121" s="154"/>
      <c r="D121" s="154"/>
      <c r="E121" s="137"/>
      <c r="F121" s="154"/>
      <c r="J121" s="19"/>
      <c r="L121" s="139"/>
      <c r="R121" s="3"/>
      <c r="S121" s="3"/>
      <c r="AA121" s="14"/>
      <c r="AG121">
        <f t="shared" si="30"/>
        <v>111</v>
      </c>
      <c r="AH121">
        <f t="shared" si="31"/>
        <v>0</v>
      </c>
      <c r="AI121" s="129" t="str">
        <f t="shared" si="32"/>
        <v/>
      </c>
      <c r="AJ121" s="24" t="str">
        <f t="shared" si="33"/>
        <v/>
      </c>
      <c r="AK121" s="24" t="str">
        <f t="shared" si="34"/>
        <v/>
      </c>
      <c r="AL121">
        <f t="shared" si="35"/>
        <v>0</v>
      </c>
      <c r="AM121">
        <f t="shared" si="36"/>
        <v>0</v>
      </c>
      <c r="AN121">
        <f t="shared" si="37"/>
        <v>0</v>
      </c>
      <c r="AO121" s="47"/>
      <c r="AP121" t="str">
        <f t="shared" si="38"/>
        <v/>
      </c>
      <c r="AQ121" t="str">
        <f t="shared" si="39"/>
        <v/>
      </c>
      <c r="AR121" t="str">
        <f t="shared" si="40"/>
        <v/>
      </c>
      <c r="AS121" t="str">
        <f t="shared" si="41"/>
        <v/>
      </c>
    </row>
    <row r="122" spans="2:45" x14ac:dyDescent="0.2">
      <c r="B122" s="74">
        <f t="shared" si="29"/>
        <v>112</v>
      </c>
      <c r="C122" s="154"/>
      <c r="D122" s="154"/>
      <c r="E122" s="137"/>
      <c r="F122" s="154"/>
      <c r="J122" s="19"/>
      <c r="L122" s="139"/>
      <c r="R122" s="3"/>
      <c r="S122" s="3"/>
      <c r="AA122" s="14"/>
      <c r="AG122">
        <f t="shared" si="30"/>
        <v>112</v>
      </c>
      <c r="AH122">
        <f t="shared" si="31"/>
        <v>0</v>
      </c>
      <c r="AI122" s="129" t="str">
        <f t="shared" si="32"/>
        <v/>
      </c>
      <c r="AJ122" s="24" t="str">
        <f t="shared" si="33"/>
        <v/>
      </c>
      <c r="AK122" s="24" t="str">
        <f t="shared" si="34"/>
        <v/>
      </c>
      <c r="AL122">
        <f t="shared" si="35"/>
        <v>0</v>
      </c>
      <c r="AM122">
        <f t="shared" si="36"/>
        <v>0</v>
      </c>
      <c r="AN122">
        <f t="shared" si="37"/>
        <v>0</v>
      </c>
      <c r="AO122" s="47"/>
      <c r="AP122" t="str">
        <f t="shared" si="38"/>
        <v/>
      </c>
      <c r="AQ122" t="str">
        <f t="shared" si="39"/>
        <v/>
      </c>
      <c r="AR122" t="str">
        <f t="shared" si="40"/>
        <v/>
      </c>
      <c r="AS122" t="str">
        <f t="shared" si="41"/>
        <v/>
      </c>
    </row>
    <row r="123" spans="2:45" x14ac:dyDescent="0.2">
      <c r="B123" s="74">
        <f t="shared" si="29"/>
        <v>113</v>
      </c>
      <c r="C123" s="154"/>
      <c r="D123" s="154"/>
      <c r="E123" s="137"/>
      <c r="F123" s="154"/>
      <c r="J123" s="19"/>
      <c r="L123" s="139"/>
      <c r="R123" s="3"/>
      <c r="S123" s="3"/>
      <c r="AA123" s="14"/>
      <c r="AG123">
        <f t="shared" si="30"/>
        <v>113</v>
      </c>
      <c r="AH123">
        <f t="shared" si="31"/>
        <v>0</v>
      </c>
      <c r="AI123" s="129" t="str">
        <f t="shared" si="32"/>
        <v/>
      </c>
      <c r="AJ123" s="24" t="str">
        <f t="shared" si="33"/>
        <v/>
      </c>
      <c r="AK123" s="24" t="str">
        <f t="shared" si="34"/>
        <v/>
      </c>
      <c r="AL123">
        <f t="shared" si="35"/>
        <v>0</v>
      </c>
      <c r="AM123">
        <f t="shared" si="36"/>
        <v>0</v>
      </c>
      <c r="AN123">
        <f t="shared" si="37"/>
        <v>0</v>
      </c>
      <c r="AO123" s="47"/>
      <c r="AP123" t="str">
        <f t="shared" si="38"/>
        <v/>
      </c>
      <c r="AQ123" t="str">
        <f t="shared" si="39"/>
        <v/>
      </c>
      <c r="AR123" t="str">
        <f t="shared" si="40"/>
        <v/>
      </c>
      <c r="AS123" t="str">
        <f t="shared" si="41"/>
        <v/>
      </c>
    </row>
    <row r="124" spans="2:45" x14ac:dyDescent="0.2">
      <c r="B124" s="74">
        <f t="shared" si="29"/>
        <v>114</v>
      </c>
      <c r="C124" s="154"/>
      <c r="D124" s="154"/>
      <c r="E124" s="137"/>
      <c r="F124" s="154"/>
      <c r="J124" s="19"/>
      <c r="L124" s="139"/>
      <c r="R124" s="3"/>
      <c r="S124" s="3"/>
      <c r="AA124" s="14"/>
      <c r="AG124">
        <f t="shared" si="30"/>
        <v>114</v>
      </c>
      <c r="AH124">
        <f t="shared" si="31"/>
        <v>0</v>
      </c>
      <c r="AI124" s="129" t="str">
        <f t="shared" si="32"/>
        <v/>
      </c>
      <c r="AJ124" s="24" t="str">
        <f t="shared" si="33"/>
        <v/>
      </c>
      <c r="AK124" s="24" t="str">
        <f t="shared" si="34"/>
        <v/>
      </c>
      <c r="AL124">
        <f t="shared" si="35"/>
        <v>0</v>
      </c>
      <c r="AM124">
        <f t="shared" si="36"/>
        <v>0</v>
      </c>
      <c r="AN124">
        <f t="shared" si="37"/>
        <v>0</v>
      </c>
      <c r="AO124" s="47"/>
      <c r="AP124" t="str">
        <f t="shared" si="38"/>
        <v/>
      </c>
      <c r="AQ124" t="str">
        <f t="shared" si="39"/>
        <v/>
      </c>
      <c r="AR124" t="str">
        <f t="shared" si="40"/>
        <v/>
      </c>
      <c r="AS124" t="str">
        <f t="shared" si="41"/>
        <v/>
      </c>
    </row>
    <row r="125" spans="2:45" x14ac:dyDescent="0.2">
      <c r="B125" s="74">
        <f t="shared" si="29"/>
        <v>115</v>
      </c>
      <c r="C125" s="154"/>
      <c r="D125" s="154"/>
      <c r="E125" s="137"/>
      <c r="F125" s="154"/>
      <c r="J125" s="19"/>
      <c r="L125" s="139"/>
      <c r="R125" s="3"/>
      <c r="S125" s="3"/>
      <c r="AA125" s="14"/>
      <c r="AG125">
        <f t="shared" si="30"/>
        <v>115</v>
      </c>
      <c r="AH125">
        <f t="shared" si="31"/>
        <v>0</v>
      </c>
      <c r="AI125" s="129" t="str">
        <f t="shared" si="32"/>
        <v/>
      </c>
      <c r="AJ125" s="24" t="str">
        <f t="shared" si="33"/>
        <v/>
      </c>
      <c r="AK125" s="24" t="str">
        <f t="shared" si="34"/>
        <v/>
      </c>
      <c r="AL125">
        <f t="shared" si="35"/>
        <v>0</v>
      </c>
      <c r="AM125">
        <f t="shared" si="36"/>
        <v>0</v>
      </c>
      <c r="AN125">
        <f t="shared" si="37"/>
        <v>0</v>
      </c>
      <c r="AO125" s="47"/>
      <c r="AP125" t="str">
        <f t="shared" si="38"/>
        <v/>
      </c>
      <c r="AQ125" t="str">
        <f t="shared" si="39"/>
        <v/>
      </c>
      <c r="AR125" t="str">
        <f t="shared" si="40"/>
        <v/>
      </c>
      <c r="AS125" t="str">
        <f t="shared" si="41"/>
        <v/>
      </c>
    </row>
    <row r="126" spans="2:45" x14ac:dyDescent="0.2">
      <c r="B126" s="74">
        <f t="shared" si="29"/>
        <v>116</v>
      </c>
      <c r="C126" s="154"/>
      <c r="D126" s="154"/>
      <c r="E126" s="137"/>
      <c r="F126" s="154"/>
      <c r="J126" s="19"/>
      <c r="L126" s="139"/>
      <c r="R126" s="3"/>
      <c r="S126" s="3"/>
      <c r="AA126" s="14"/>
      <c r="AG126">
        <f t="shared" si="30"/>
        <v>116</v>
      </c>
      <c r="AH126">
        <f t="shared" si="31"/>
        <v>0</v>
      </c>
      <c r="AI126" s="129" t="str">
        <f t="shared" si="32"/>
        <v/>
      </c>
      <c r="AJ126" s="24" t="str">
        <f t="shared" si="33"/>
        <v/>
      </c>
      <c r="AK126" s="24" t="str">
        <f t="shared" si="34"/>
        <v/>
      </c>
      <c r="AL126">
        <f t="shared" si="35"/>
        <v>0</v>
      </c>
      <c r="AM126">
        <f t="shared" si="36"/>
        <v>0</v>
      </c>
      <c r="AN126">
        <f t="shared" si="37"/>
        <v>0</v>
      </c>
      <c r="AO126" s="47"/>
      <c r="AP126" t="str">
        <f t="shared" si="38"/>
        <v/>
      </c>
      <c r="AQ126" t="str">
        <f t="shared" si="39"/>
        <v/>
      </c>
      <c r="AR126" t="str">
        <f t="shared" si="40"/>
        <v/>
      </c>
      <c r="AS126" t="str">
        <f t="shared" si="41"/>
        <v/>
      </c>
    </row>
    <row r="127" spans="2:45" x14ac:dyDescent="0.2">
      <c r="B127" s="74">
        <f t="shared" si="29"/>
        <v>117</v>
      </c>
      <c r="C127" s="154"/>
      <c r="D127" s="154"/>
      <c r="E127" s="137"/>
      <c r="F127" s="154"/>
      <c r="J127" s="19"/>
      <c r="L127" s="139"/>
      <c r="R127" s="3"/>
      <c r="S127" s="3"/>
      <c r="AA127" s="14"/>
      <c r="AG127">
        <f t="shared" si="30"/>
        <v>117</v>
      </c>
      <c r="AH127">
        <f t="shared" si="31"/>
        <v>0</v>
      </c>
      <c r="AI127" s="129" t="str">
        <f t="shared" si="32"/>
        <v/>
      </c>
      <c r="AJ127" s="24" t="str">
        <f t="shared" si="33"/>
        <v/>
      </c>
      <c r="AK127" s="24" t="str">
        <f t="shared" si="34"/>
        <v/>
      </c>
      <c r="AL127">
        <f t="shared" si="35"/>
        <v>0</v>
      </c>
      <c r="AM127">
        <f t="shared" si="36"/>
        <v>0</v>
      </c>
      <c r="AN127">
        <f t="shared" si="37"/>
        <v>0</v>
      </c>
      <c r="AO127" s="47"/>
      <c r="AP127" t="str">
        <f t="shared" si="38"/>
        <v/>
      </c>
      <c r="AQ127" t="str">
        <f t="shared" si="39"/>
        <v/>
      </c>
      <c r="AR127" t="str">
        <f t="shared" si="40"/>
        <v/>
      </c>
      <c r="AS127" t="str">
        <f t="shared" si="41"/>
        <v/>
      </c>
    </row>
    <row r="128" spans="2:45" x14ac:dyDescent="0.2">
      <c r="B128" s="74">
        <f t="shared" si="29"/>
        <v>118</v>
      </c>
      <c r="C128" s="154"/>
      <c r="D128" s="154"/>
      <c r="E128" s="137"/>
      <c r="F128" s="154"/>
      <c r="J128" s="19"/>
      <c r="L128" s="139"/>
      <c r="R128" s="3"/>
      <c r="S128" s="3"/>
      <c r="AA128" s="14"/>
      <c r="AG128">
        <f t="shared" si="30"/>
        <v>118</v>
      </c>
      <c r="AH128">
        <f t="shared" si="31"/>
        <v>0</v>
      </c>
      <c r="AI128" s="129" t="str">
        <f t="shared" si="32"/>
        <v/>
      </c>
      <c r="AJ128" s="24" t="str">
        <f t="shared" si="33"/>
        <v/>
      </c>
      <c r="AK128" s="24" t="str">
        <f t="shared" si="34"/>
        <v/>
      </c>
      <c r="AL128">
        <f t="shared" si="35"/>
        <v>0</v>
      </c>
      <c r="AM128">
        <f t="shared" si="36"/>
        <v>0</v>
      </c>
      <c r="AN128">
        <f t="shared" si="37"/>
        <v>0</v>
      </c>
      <c r="AO128" s="47"/>
      <c r="AP128" t="str">
        <f t="shared" si="38"/>
        <v/>
      </c>
      <c r="AQ128" t="str">
        <f t="shared" si="39"/>
        <v/>
      </c>
      <c r="AR128" t="str">
        <f t="shared" si="40"/>
        <v/>
      </c>
      <c r="AS128" t="str">
        <f t="shared" si="41"/>
        <v/>
      </c>
    </row>
    <row r="129" spans="2:45" x14ac:dyDescent="0.2">
      <c r="B129" s="74">
        <f t="shared" si="29"/>
        <v>119</v>
      </c>
      <c r="C129" s="154"/>
      <c r="D129" s="154"/>
      <c r="E129" s="137"/>
      <c r="F129" s="154"/>
      <c r="J129" s="19"/>
      <c r="L129" s="139"/>
      <c r="R129" s="3"/>
      <c r="S129" s="3"/>
      <c r="AA129" s="14"/>
      <c r="AG129">
        <f t="shared" si="30"/>
        <v>119</v>
      </c>
      <c r="AH129">
        <f t="shared" si="31"/>
        <v>0</v>
      </c>
      <c r="AI129" s="129" t="str">
        <f t="shared" si="32"/>
        <v/>
      </c>
      <c r="AJ129" s="24" t="str">
        <f t="shared" si="33"/>
        <v/>
      </c>
      <c r="AK129" s="24" t="str">
        <f t="shared" si="34"/>
        <v/>
      </c>
      <c r="AL129">
        <f t="shared" si="35"/>
        <v>0</v>
      </c>
      <c r="AM129">
        <f t="shared" si="36"/>
        <v>0</v>
      </c>
      <c r="AN129">
        <f t="shared" si="37"/>
        <v>0</v>
      </c>
      <c r="AO129" s="47"/>
      <c r="AP129" t="str">
        <f t="shared" si="38"/>
        <v/>
      </c>
      <c r="AQ129" t="str">
        <f t="shared" si="39"/>
        <v/>
      </c>
      <c r="AR129" t="str">
        <f t="shared" si="40"/>
        <v/>
      </c>
      <c r="AS129" t="str">
        <f t="shared" si="41"/>
        <v/>
      </c>
    </row>
    <row r="130" spans="2:45" x14ac:dyDescent="0.2">
      <c r="B130" s="74">
        <f t="shared" si="29"/>
        <v>120</v>
      </c>
      <c r="C130" s="154"/>
      <c r="D130" s="154"/>
      <c r="E130" s="137"/>
      <c r="F130" s="154"/>
      <c r="J130" s="19"/>
      <c r="L130" s="139"/>
      <c r="R130" s="3"/>
      <c r="S130" s="3"/>
      <c r="AA130" s="14"/>
      <c r="AG130">
        <f t="shared" si="30"/>
        <v>120</v>
      </c>
      <c r="AH130">
        <f t="shared" si="31"/>
        <v>0</v>
      </c>
      <c r="AI130" s="129" t="str">
        <f t="shared" si="32"/>
        <v/>
      </c>
      <c r="AJ130" s="24" t="str">
        <f t="shared" si="33"/>
        <v/>
      </c>
      <c r="AK130" s="24" t="str">
        <f t="shared" si="34"/>
        <v/>
      </c>
      <c r="AL130">
        <f t="shared" si="35"/>
        <v>0</v>
      </c>
      <c r="AM130">
        <f t="shared" si="36"/>
        <v>0</v>
      </c>
      <c r="AN130">
        <f t="shared" si="37"/>
        <v>0</v>
      </c>
      <c r="AO130" s="47"/>
      <c r="AP130" t="str">
        <f t="shared" si="38"/>
        <v/>
      </c>
      <c r="AQ130" t="str">
        <f t="shared" si="39"/>
        <v/>
      </c>
      <c r="AR130" t="str">
        <f t="shared" si="40"/>
        <v/>
      </c>
      <c r="AS130" t="str">
        <f t="shared" si="41"/>
        <v/>
      </c>
    </row>
    <row r="131" spans="2:45" x14ac:dyDescent="0.2">
      <c r="B131" s="74">
        <f t="shared" si="29"/>
        <v>121</v>
      </c>
      <c r="C131" s="154"/>
      <c r="D131" s="154"/>
      <c r="E131" s="137"/>
      <c r="F131" s="154"/>
      <c r="J131" s="19"/>
      <c r="L131" s="139"/>
      <c r="R131" s="3"/>
      <c r="S131" s="3"/>
      <c r="AA131" s="14"/>
      <c r="AG131">
        <f t="shared" si="30"/>
        <v>121</v>
      </c>
      <c r="AH131">
        <f t="shared" si="31"/>
        <v>0</v>
      </c>
      <c r="AI131" s="129" t="str">
        <f t="shared" si="32"/>
        <v/>
      </c>
      <c r="AJ131" s="24" t="str">
        <f t="shared" si="33"/>
        <v/>
      </c>
      <c r="AK131" s="24" t="str">
        <f t="shared" si="34"/>
        <v/>
      </c>
      <c r="AL131">
        <f t="shared" si="35"/>
        <v>0</v>
      </c>
      <c r="AM131">
        <f t="shared" si="36"/>
        <v>0</v>
      </c>
      <c r="AN131">
        <f t="shared" si="37"/>
        <v>0</v>
      </c>
      <c r="AO131" s="47"/>
      <c r="AP131" t="str">
        <f t="shared" si="38"/>
        <v/>
      </c>
      <c r="AQ131" t="str">
        <f t="shared" si="39"/>
        <v/>
      </c>
      <c r="AR131" t="str">
        <f t="shared" si="40"/>
        <v/>
      </c>
      <c r="AS131" t="str">
        <f t="shared" si="41"/>
        <v/>
      </c>
    </row>
    <row r="132" spans="2:45" x14ac:dyDescent="0.2">
      <c r="B132" s="74">
        <f t="shared" si="29"/>
        <v>122</v>
      </c>
      <c r="C132" s="154"/>
      <c r="D132" s="154"/>
      <c r="E132" s="137"/>
      <c r="F132" s="154"/>
      <c r="J132" s="19"/>
      <c r="L132" s="139"/>
      <c r="R132" s="3"/>
      <c r="S132" s="3"/>
      <c r="AA132" s="14"/>
      <c r="AG132">
        <f t="shared" si="30"/>
        <v>122</v>
      </c>
      <c r="AH132">
        <f t="shared" si="31"/>
        <v>0</v>
      </c>
      <c r="AI132" s="129" t="str">
        <f t="shared" si="32"/>
        <v/>
      </c>
      <c r="AJ132" s="24" t="str">
        <f t="shared" si="33"/>
        <v/>
      </c>
      <c r="AK132" s="24" t="str">
        <f t="shared" si="34"/>
        <v/>
      </c>
      <c r="AL132">
        <f t="shared" si="35"/>
        <v>0</v>
      </c>
      <c r="AM132">
        <f t="shared" si="36"/>
        <v>0</v>
      </c>
      <c r="AN132">
        <f t="shared" si="37"/>
        <v>0</v>
      </c>
      <c r="AO132" s="47"/>
      <c r="AP132" t="str">
        <f t="shared" si="38"/>
        <v/>
      </c>
      <c r="AQ132" t="str">
        <f t="shared" si="39"/>
        <v/>
      </c>
      <c r="AR132" t="str">
        <f t="shared" si="40"/>
        <v/>
      </c>
      <c r="AS132" t="str">
        <f t="shared" si="41"/>
        <v/>
      </c>
    </row>
    <row r="133" spans="2:45" x14ac:dyDescent="0.2">
      <c r="B133" s="74">
        <f t="shared" si="29"/>
        <v>123</v>
      </c>
      <c r="C133" s="154"/>
      <c r="D133" s="154"/>
      <c r="E133" s="137"/>
      <c r="F133" s="154"/>
      <c r="J133" s="19"/>
      <c r="L133" s="139"/>
      <c r="R133" s="3"/>
      <c r="S133" s="3"/>
      <c r="AA133" s="14"/>
      <c r="AG133">
        <f t="shared" si="30"/>
        <v>123</v>
      </c>
      <c r="AH133">
        <f t="shared" si="31"/>
        <v>0</v>
      </c>
      <c r="AI133" s="129" t="str">
        <f t="shared" si="32"/>
        <v/>
      </c>
      <c r="AJ133" s="24" t="str">
        <f t="shared" si="33"/>
        <v/>
      </c>
      <c r="AK133" s="24" t="str">
        <f t="shared" si="34"/>
        <v/>
      </c>
      <c r="AL133">
        <f t="shared" si="35"/>
        <v>0</v>
      </c>
      <c r="AM133">
        <f t="shared" si="36"/>
        <v>0</v>
      </c>
      <c r="AN133">
        <f t="shared" si="37"/>
        <v>0</v>
      </c>
      <c r="AO133" s="47"/>
      <c r="AP133" t="str">
        <f t="shared" si="38"/>
        <v/>
      </c>
      <c r="AQ133" t="str">
        <f t="shared" si="39"/>
        <v/>
      </c>
      <c r="AR133" t="str">
        <f t="shared" si="40"/>
        <v/>
      </c>
      <c r="AS133" t="str">
        <f t="shared" si="41"/>
        <v/>
      </c>
    </row>
    <row r="134" spans="2:45" x14ac:dyDescent="0.2">
      <c r="B134" s="74">
        <f t="shared" si="29"/>
        <v>124</v>
      </c>
      <c r="C134" s="154"/>
      <c r="D134" s="154"/>
      <c r="E134" s="137"/>
      <c r="F134" s="154"/>
      <c r="J134" s="19"/>
      <c r="L134" s="139"/>
      <c r="R134" s="3"/>
      <c r="S134" s="3"/>
      <c r="AA134" s="14"/>
      <c r="AG134">
        <f t="shared" si="30"/>
        <v>124</v>
      </c>
      <c r="AH134">
        <f t="shared" si="31"/>
        <v>0</v>
      </c>
      <c r="AI134" s="129" t="str">
        <f t="shared" si="32"/>
        <v/>
      </c>
      <c r="AJ134" s="24" t="str">
        <f t="shared" si="33"/>
        <v/>
      </c>
      <c r="AK134" s="24" t="str">
        <f t="shared" si="34"/>
        <v/>
      </c>
      <c r="AL134">
        <f t="shared" si="35"/>
        <v>0</v>
      </c>
      <c r="AM134">
        <f t="shared" si="36"/>
        <v>0</v>
      </c>
      <c r="AN134">
        <f t="shared" si="37"/>
        <v>0</v>
      </c>
      <c r="AO134" s="47"/>
      <c r="AP134" t="str">
        <f t="shared" si="38"/>
        <v/>
      </c>
      <c r="AQ134" t="str">
        <f t="shared" si="39"/>
        <v/>
      </c>
      <c r="AR134" t="str">
        <f t="shared" si="40"/>
        <v/>
      </c>
      <c r="AS134" t="str">
        <f t="shared" si="41"/>
        <v/>
      </c>
    </row>
    <row r="135" spans="2:45" x14ac:dyDescent="0.2">
      <c r="B135" s="74">
        <f t="shared" si="29"/>
        <v>125</v>
      </c>
      <c r="C135" s="154"/>
      <c r="D135" s="154"/>
      <c r="E135" s="137"/>
      <c r="F135" s="154"/>
      <c r="J135" s="19"/>
      <c r="L135" s="139"/>
      <c r="R135" s="3"/>
      <c r="S135" s="3"/>
      <c r="AA135" s="14"/>
      <c r="AG135">
        <f t="shared" si="30"/>
        <v>125</v>
      </c>
      <c r="AH135">
        <f t="shared" si="31"/>
        <v>0</v>
      </c>
      <c r="AI135" s="129" t="str">
        <f t="shared" si="32"/>
        <v/>
      </c>
      <c r="AJ135" s="24" t="str">
        <f t="shared" si="33"/>
        <v/>
      </c>
      <c r="AK135" s="24" t="str">
        <f t="shared" si="34"/>
        <v/>
      </c>
      <c r="AL135">
        <f t="shared" si="35"/>
        <v>0</v>
      </c>
      <c r="AM135">
        <f t="shared" si="36"/>
        <v>0</v>
      </c>
      <c r="AN135">
        <f t="shared" si="37"/>
        <v>0</v>
      </c>
      <c r="AO135" s="47"/>
      <c r="AP135" t="str">
        <f t="shared" si="38"/>
        <v/>
      </c>
      <c r="AQ135" t="str">
        <f t="shared" si="39"/>
        <v/>
      </c>
      <c r="AR135" t="str">
        <f t="shared" si="40"/>
        <v/>
      </c>
      <c r="AS135" t="str">
        <f t="shared" si="41"/>
        <v/>
      </c>
    </row>
    <row r="136" spans="2:45" x14ac:dyDescent="0.2">
      <c r="B136" s="74">
        <f t="shared" si="29"/>
        <v>126</v>
      </c>
      <c r="C136" s="154"/>
      <c r="D136" s="154"/>
      <c r="E136" s="137"/>
      <c r="F136" s="154"/>
      <c r="J136" s="19"/>
      <c r="L136" s="139"/>
      <c r="R136" s="3"/>
      <c r="S136" s="3"/>
      <c r="AA136" s="14"/>
      <c r="AG136">
        <f t="shared" si="30"/>
        <v>126</v>
      </c>
      <c r="AH136">
        <f t="shared" si="31"/>
        <v>0</v>
      </c>
      <c r="AI136" s="129" t="str">
        <f t="shared" si="32"/>
        <v/>
      </c>
      <c r="AJ136" s="24" t="str">
        <f t="shared" si="33"/>
        <v/>
      </c>
      <c r="AK136" s="24" t="str">
        <f t="shared" si="34"/>
        <v/>
      </c>
      <c r="AL136">
        <f t="shared" si="35"/>
        <v>0</v>
      </c>
      <c r="AM136">
        <f t="shared" si="36"/>
        <v>0</v>
      </c>
      <c r="AN136">
        <f t="shared" si="37"/>
        <v>0</v>
      </c>
      <c r="AO136" s="47"/>
      <c r="AP136" t="str">
        <f t="shared" si="38"/>
        <v/>
      </c>
      <c r="AQ136" t="str">
        <f t="shared" si="39"/>
        <v/>
      </c>
      <c r="AR136" t="str">
        <f t="shared" si="40"/>
        <v/>
      </c>
      <c r="AS136" t="str">
        <f t="shared" si="41"/>
        <v/>
      </c>
    </row>
    <row r="137" spans="2:45" x14ac:dyDescent="0.2">
      <c r="B137" s="74">
        <f t="shared" si="29"/>
        <v>127</v>
      </c>
      <c r="C137" s="154"/>
      <c r="D137" s="154"/>
      <c r="E137" s="137"/>
      <c r="F137" s="154"/>
      <c r="J137" s="19"/>
      <c r="L137" s="139"/>
      <c r="R137" s="3"/>
      <c r="S137" s="3"/>
      <c r="AA137" s="14"/>
      <c r="AG137">
        <f t="shared" si="30"/>
        <v>127</v>
      </c>
      <c r="AH137">
        <f t="shared" si="31"/>
        <v>0</v>
      </c>
      <c r="AI137" s="129" t="str">
        <f t="shared" si="32"/>
        <v/>
      </c>
      <c r="AJ137" s="24" t="str">
        <f t="shared" si="33"/>
        <v/>
      </c>
      <c r="AK137" s="24" t="str">
        <f t="shared" si="34"/>
        <v/>
      </c>
      <c r="AL137">
        <f t="shared" si="35"/>
        <v>0</v>
      </c>
      <c r="AM137">
        <f t="shared" si="36"/>
        <v>0</v>
      </c>
      <c r="AN137">
        <f t="shared" si="37"/>
        <v>0</v>
      </c>
      <c r="AO137" s="47"/>
      <c r="AP137" t="str">
        <f t="shared" si="38"/>
        <v/>
      </c>
      <c r="AQ137" t="str">
        <f t="shared" si="39"/>
        <v/>
      </c>
      <c r="AR137" t="str">
        <f t="shared" si="40"/>
        <v/>
      </c>
      <c r="AS137" t="str">
        <f t="shared" si="41"/>
        <v/>
      </c>
    </row>
    <row r="138" spans="2:45" x14ac:dyDescent="0.2">
      <c r="B138" s="74">
        <f t="shared" si="29"/>
        <v>128</v>
      </c>
      <c r="C138" s="154"/>
      <c r="D138" s="154"/>
      <c r="E138" s="137"/>
      <c r="F138" s="154"/>
      <c r="J138" s="19"/>
      <c r="L138" s="139"/>
      <c r="R138" s="3"/>
      <c r="S138" s="3"/>
      <c r="AA138" s="14"/>
      <c r="AG138">
        <f t="shared" si="30"/>
        <v>128</v>
      </c>
      <c r="AH138">
        <f t="shared" si="31"/>
        <v>0</v>
      </c>
      <c r="AI138" s="129" t="str">
        <f t="shared" si="32"/>
        <v/>
      </c>
      <c r="AJ138" s="24" t="str">
        <f t="shared" si="33"/>
        <v/>
      </c>
      <c r="AK138" s="24" t="str">
        <f t="shared" si="34"/>
        <v/>
      </c>
      <c r="AL138">
        <f t="shared" si="35"/>
        <v>0</v>
      </c>
      <c r="AM138">
        <f t="shared" si="36"/>
        <v>0</v>
      </c>
      <c r="AN138">
        <f t="shared" si="37"/>
        <v>0</v>
      </c>
      <c r="AO138" s="47"/>
      <c r="AP138" t="str">
        <f t="shared" si="38"/>
        <v/>
      </c>
      <c r="AQ138" t="str">
        <f t="shared" si="39"/>
        <v/>
      </c>
      <c r="AR138" t="str">
        <f t="shared" si="40"/>
        <v/>
      </c>
      <c r="AS138" t="str">
        <f t="shared" si="41"/>
        <v/>
      </c>
    </row>
    <row r="139" spans="2:45" x14ac:dyDescent="0.2">
      <c r="B139" s="74">
        <f t="shared" si="29"/>
        <v>129</v>
      </c>
      <c r="C139" s="154"/>
      <c r="D139" s="154"/>
      <c r="E139" s="137"/>
      <c r="F139" s="154"/>
      <c r="J139" s="19"/>
      <c r="L139" s="139"/>
      <c r="R139" s="3"/>
      <c r="S139" s="3"/>
      <c r="AA139" s="14"/>
      <c r="AG139">
        <f t="shared" si="30"/>
        <v>129</v>
      </c>
      <c r="AH139">
        <f t="shared" si="31"/>
        <v>0</v>
      </c>
      <c r="AI139" s="129" t="str">
        <f t="shared" si="32"/>
        <v/>
      </c>
      <c r="AJ139" s="24" t="str">
        <f t="shared" si="33"/>
        <v/>
      </c>
      <c r="AK139" s="24" t="str">
        <f t="shared" si="34"/>
        <v/>
      </c>
      <c r="AL139">
        <f t="shared" si="35"/>
        <v>0</v>
      </c>
      <c r="AM139">
        <f t="shared" si="36"/>
        <v>0</v>
      </c>
      <c r="AN139">
        <f t="shared" si="37"/>
        <v>0</v>
      </c>
      <c r="AO139" s="47"/>
      <c r="AP139" t="str">
        <f t="shared" si="38"/>
        <v/>
      </c>
      <c r="AQ139" t="str">
        <f t="shared" si="39"/>
        <v/>
      </c>
      <c r="AR139" t="str">
        <f t="shared" si="40"/>
        <v/>
      </c>
      <c r="AS139" t="str">
        <f t="shared" si="41"/>
        <v/>
      </c>
    </row>
    <row r="140" spans="2:45" x14ac:dyDescent="0.2">
      <c r="B140" s="74">
        <f t="shared" si="29"/>
        <v>130</v>
      </c>
      <c r="C140" s="154"/>
      <c r="D140" s="154"/>
      <c r="E140" s="137"/>
      <c r="F140" s="154"/>
      <c r="J140" s="19"/>
      <c r="L140" s="139"/>
      <c r="R140" s="3"/>
      <c r="S140" s="3"/>
      <c r="AA140" s="14"/>
      <c r="AG140">
        <f t="shared" si="30"/>
        <v>130</v>
      </c>
      <c r="AH140">
        <f t="shared" si="31"/>
        <v>0</v>
      </c>
      <c r="AI140" s="129" t="str">
        <f t="shared" si="32"/>
        <v/>
      </c>
      <c r="AJ140" s="24" t="str">
        <f t="shared" si="33"/>
        <v/>
      </c>
      <c r="AK140" s="24" t="str">
        <f t="shared" si="34"/>
        <v/>
      </c>
      <c r="AL140">
        <f t="shared" si="35"/>
        <v>0</v>
      </c>
      <c r="AM140">
        <f t="shared" si="36"/>
        <v>0</v>
      </c>
      <c r="AN140">
        <f t="shared" si="37"/>
        <v>0</v>
      </c>
      <c r="AO140" s="47"/>
      <c r="AP140" t="str">
        <f t="shared" si="38"/>
        <v/>
      </c>
      <c r="AQ140" t="str">
        <f t="shared" si="39"/>
        <v/>
      </c>
      <c r="AR140" t="str">
        <f t="shared" si="40"/>
        <v/>
      </c>
      <c r="AS140" t="str">
        <f t="shared" si="41"/>
        <v/>
      </c>
    </row>
    <row r="141" spans="2:45" x14ac:dyDescent="0.2">
      <c r="B141" s="74">
        <f t="shared" si="29"/>
        <v>131</v>
      </c>
      <c r="C141" s="154"/>
      <c r="D141" s="154"/>
      <c r="E141" s="137"/>
      <c r="F141" s="154"/>
      <c r="J141" s="19"/>
      <c r="L141" s="139"/>
      <c r="R141" s="3"/>
      <c r="S141" s="3"/>
      <c r="AA141" s="14"/>
      <c r="AG141">
        <f t="shared" si="30"/>
        <v>131</v>
      </c>
      <c r="AH141">
        <f t="shared" si="31"/>
        <v>0</v>
      </c>
      <c r="AI141" s="129" t="str">
        <f t="shared" si="32"/>
        <v/>
      </c>
      <c r="AJ141" s="24" t="str">
        <f t="shared" si="33"/>
        <v/>
      </c>
      <c r="AK141" s="24" t="str">
        <f t="shared" si="34"/>
        <v/>
      </c>
      <c r="AL141">
        <f t="shared" si="35"/>
        <v>0</v>
      </c>
      <c r="AM141">
        <f t="shared" si="36"/>
        <v>0</v>
      </c>
      <c r="AN141">
        <f t="shared" si="37"/>
        <v>0</v>
      </c>
      <c r="AO141" s="47"/>
      <c r="AP141" t="str">
        <f t="shared" si="38"/>
        <v/>
      </c>
      <c r="AQ141" t="str">
        <f t="shared" si="39"/>
        <v/>
      </c>
      <c r="AR141" t="str">
        <f t="shared" si="40"/>
        <v/>
      </c>
      <c r="AS141" t="str">
        <f t="shared" si="41"/>
        <v/>
      </c>
    </row>
    <row r="142" spans="2:45" x14ac:dyDescent="0.2">
      <c r="B142" s="74">
        <f t="shared" si="29"/>
        <v>132</v>
      </c>
      <c r="C142" s="154"/>
      <c r="D142" s="154"/>
      <c r="E142" s="137"/>
      <c r="F142" s="154"/>
      <c r="J142" s="19"/>
      <c r="L142" s="139"/>
      <c r="R142" s="3"/>
      <c r="S142" s="3"/>
      <c r="AA142" s="14"/>
      <c r="AG142">
        <f t="shared" si="30"/>
        <v>132</v>
      </c>
      <c r="AH142">
        <f t="shared" si="31"/>
        <v>0</v>
      </c>
      <c r="AI142" s="129" t="str">
        <f t="shared" si="32"/>
        <v/>
      </c>
      <c r="AJ142" s="24" t="str">
        <f t="shared" si="33"/>
        <v/>
      </c>
      <c r="AK142" s="24" t="str">
        <f t="shared" si="34"/>
        <v/>
      </c>
      <c r="AL142">
        <f t="shared" si="35"/>
        <v>0</v>
      </c>
      <c r="AM142">
        <f t="shared" si="36"/>
        <v>0</v>
      </c>
      <c r="AN142">
        <f t="shared" si="37"/>
        <v>0</v>
      </c>
      <c r="AO142" s="47"/>
      <c r="AP142" t="str">
        <f t="shared" si="38"/>
        <v/>
      </c>
      <c r="AQ142" t="str">
        <f t="shared" si="39"/>
        <v/>
      </c>
      <c r="AR142" t="str">
        <f t="shared" si="40"/>
        <v/>
      </c>
      <c r="AS142" t="str">
        <f t="shared" si="41"/>
        <v/>
      </c>
    </row>
    <row r="143" spans="2:45" x14ac:dyDescent="0.2">
      <c r="B143" s="74">
        <f t="shared" si="29"/>
        <v>133</v>
      </c>
      <c r="C143" s="154"/>
      <c r="D143" s="154"/>
      <c r="E143" s="137"/>
      <c r="F143" s="154"/>
      <c r="J143" s="19"/>
      <c r="L143" s="139"/>
      <c r="R143" s="3"/>
      <c r="S143" s="3"/>
      <c r="AA143" s="14"/>
      <c r="AG143">
        <f t="shared" si="30"/>
        <v>133</v>
      </c>
      <c r="AH143">
        <f t="shared" si="31"/>
        <v>0</v>
      </c>
      <c r="AI143" s="129" t="str">
        <f t="shared" si="32"/>
        <v/>
      </c>
      <c r="AJ143" s="24" t="str">
        <f t="shared" si="33"/>
        <v/>
      </c>
      <c r="AK143" s="24" t="str">
        <f t="shared" si="34"/>
        <v/>
      </c>
      <c r="AL143">
        <f t="shared" si="35"/>
        <v>0</v>
      </c>
      <c r="AM143">
        <f t="shared" si="36"/>
        <v>0</v>
      </c>
      <c r="AN143">
        <f t="shared" si="37"/>
        <v>0</v>
      </c>
      <c r="AO143" s="47"/>
      <c r="AP143" t="str">
        <f t="shared" si="38"/>
        <v/>
      </c>
      <c r="AQ143" t="str">
        <f t="shared" si="39"/>
        <v/>
      </c>
      <c r="AR143" t="str">
        <f t="shared" si="40"/>
        <v/>
      </c>
      <c r="AS143" t="str">
        <f t="shared" si="41"/>
        <v/>
      </c>
    </row>
    <row r="144" spans="2:45" x14ac:dyDescent="0.2">
      <c r="B144" s="74">
        <f t="shared" si="29"/>
        <v>134</v>
      </c>
      <c r="C144" s="154"/>
      <c r="D144" s="154"/>
      <c r="E144" s="137"/>
      <c r="F144" s="154"/>
      <c r="J144" s="19"/>
      <c r="L144" s="139"/>
      <c r="R144" s="3"/>
      <c r="S144" s="3"/>
      <c r="AA144" s="14"/>
      <c r="AG144">
        <f t="shared" si="30"/>
        <v>134</v>
      </c>
      <c r="AH144">
        <f t="shared" si="31"/>
        <v>0</v>
      </c>
      <c r="AI144" s="129" t="str">
        <f t="shared" si="32"/>
        <v/>
      </c>
      <c r="AJ144" s="24" t="str">
        <f t="shared" si="33"/>
        <v/>
      </c>
      <c r="AK144" s="24" t="str">
        <f t="shared" si="34"/>
        <v/>
      </c>
      <c r="AL144">
        <f t="shared" si="35"/>
        <v>0</v>
      </c>
      <c r="AM144">
        <f t="shared" si="36"/>
        <v>0</v>
      </c>
      <c r="AN144">
        <f t="shared" si="37"/>
        <v>0</v>
      </c>
      <c r="AO144" s="47"/>
      <c r="AP144" t="str">
        <f t="shared" si="38"/>
        <v/>
      </c>
      <c r="AQ144" t="str">
        <f t="shared" si="39"/>
        <v/>
      </c>
      <c r="AR144" t="str">
        <f t="shared" si="40"/>
        <v/>
      </c>
      <c r="AS144" t="str">
        <f t="shared" si="41"/>
        <v/>
      </c>
    </row>
    <row r="145" spans="2:45" x14ac:dyDescent="0.2">
      <c r="B145" s="74">
        <f t="shared" si="29"/>
        <v>135</v>
      </c>
      <c r="C145" s="154"/>
      <c r="D145" s="154"/>
      <c r="E145" s="137"/>
      <c r="F145" s="154"/>
      <c r="J145" s="19"/>
      <c r="L145" s="139"/>
      <c r="R145" s="3"/>
      <c r="S145" s="3"/>
      <c r="AA145" s="14"/>
      <c r="AG145">
        <f t="shared" si="30"/>
        <v>135</v>
      </c>
      <c r="AH145">
        <f t="shared" si="31"/>
        <v>0</v>
      </c>
      <c r="AI145" s="129" t="str">
        <f t="shared" si="32"/>
        <v/>
      </c>
      <c r="AJ145" s="24" t="str">
        <f t="shared" si="33"/>
        <v/>
      </c>
      <c r="AK145" s="24" t="str">
        <f t="shared" si="34"/>
        <v/>
      </c>
      <c r="AL145">
        <f t="shared" si="35"/>
        <v>0</v>
      </c>
      <c r="AM145">
        <f t="shared" si="36"/>
        <v>0</v>
      </c>
      <c r="AN145">
        <f t="shared" si="37"/>
        <v>0</v>
      </c>
      <c r="AO145" s="47"/>
      <c r="AP145" t="str">
        <f t="shared" si="38"/>
        <v/>
      </c>
      <c r="AQ145" t="str">
        <f t="shared" si="39"/>
        <v/>
      </c>
      <c r="AR145" t="str">
        <f t="shared" si="40"/>
        <v/>
      </c>
      <c r="AS145" t="str">
        <f t="shared" si="41"/>
        <v/>
      </c>
    </row>
    <row r="146" spans="2:45" x14ac:dyDescent="0.2">
      <c r="B146" s="74">
        <f t="shared" si="29"/>
        <v>136</v>
      </c>
      <c r="C146" s="154"/>
      <c r="D146" s="154"/>
      <c r="E146" s="137"/>
      <c r="F146" s="154"/>
      <c r="J146" s="19"/>
      <c r="L146" s="139"/>
      <c r="R146" s="3"/>
      <c r="S146" s="3"/>
      <c r="AA146" s="14"/>
      <c r="AG146">
        <f t="shared" si="30"/>
        <v>136</v>
      </c>
      <c r="AH146">
        <f t="shared" si="31"/>
        <v>0</v>
      </c>
      <c r="AI146" s="129" t="str">
        <f t="shared" si="32"/>
        <v/>
      </c>
      <c r="AJ146" s="24" t="str">
        <f t="shared" si="33"/>
        <v/>
      </c>
      <c r="AK146" s="24" t="str">
        <f t="shared" si="34"/>
        <v/>
      </c>
      <c r="AL146">
        <f t="shared" si="35"/>
        <v>0</v>
      </c>
      <c r="AM146">
        <f t="shared" si="36"/>
        <v>0</v>
      </c>
      <c r="AN146">
        <f t="shared" si="37"/>
        <v>0</v>
      </c>
      <c r="AO146" s="47"/>
      <c r="AP146" t="str">
        <f t="shared" si="38"/>
        <v/>
      </c>
      <c r="AQ146" t="str">
        <f t="shared" si="39"/>
        <v/>
      </c>
      <c r="AR146" t="str">
        <f t="shared" si="40"/>
        <v/>
      </c>
      <c r="AS146" t="str">
        <f t="shared" si="41"/>
        <v/>
      </c>
    </row>
    <row r="147" spans="2:45" x14ac:dyDescent="0.2">
      <c r="B147" s="74">
        <f t="shared" si="29"/>
        <v>137</v>
      </c>
      <c r="C147" s="154"/>
      <c r="D147" s="154"/>
      <c r="E147" s="137"/>
      <c r="F147" s="154"/>
      <c r="J147" s="19"/>
      <c r="L147" s="139"/>
      <c r="R147" s="3"/>
      <c r="S147" s="3"/>
      <c r="AA147" s="14"/>
      <c r="AG147">
        <f t="shared" si="30"/>
        <v>137</v>
      </c>
      <c r="AH147">
        <f t="shared" si="31"/>
        <v>0</v>
      </c>
      <c r="AI147" s="129" t="str">
        <f t="shared" si="32"/>
        <v/>
      </c>
      <c r="AJ147" s="24" t="str">
        <f t="shared" si="33"/>
        <v/>
      </c>
      <c r="AK147" s="24" t="str">
        <f t="shared" si="34"/>
        <v/>
      </c>
      <c r="AL147">
        <f t="shared" si="35"/>
        <v>0</v>
      </c>
      <c r="AM147">
        <f t="shared" si="36"/>
        <v>0</v>
      </c>
      <c r="AN147">
        <f t="shared" si="37"/>
        <v>0</v>
      </c>
      <c r="AO147" s="47"/>
      <c r="AP147" t="str">
        <f t="shared" si="38"/>
        <v/>
      </c>
      <c r="AQ147" t="str">
        <f t="shared" si="39"/>
        <v/>
      </c>
      <c r="AR147" t="str">
        <f t="shared" si="40"/>
        <v/>
      </c>
      <c r="AS147" t="str">
        <f t="shared" si="41"/>
        <v/>
      </c>
    </row>
    <row r="148" spans="2:45" x14ac:dyDescent="0.2">
      <c r="B148" s="74">
        <f t="shared" si="29"/>
        <v>138</v>
      </c>
      <c r="C148" s="154"/>
      <c r="D148" s="154"/>
      <c r="E148" s="137"/>
      <c r="F148" s="154"/>
      <c r="J148" s="19"/>
      <c r="L148" s="139"/>
      <c r="R148" s="3"/>
      <c r="S148" s="3"/>
      <c r="AA148" s="14"/>
      <c r="AG148">
        <f t="shared" si="30"/>
        <v>138</v>
      </c>
      <c r="AH148">
        <f t="shared" si="31"/>
        <v>0</v>
      </c>
      <c r="AI148" s="129" t="str">
        <f t="shared" si="32"/>
        <v/>
      </c>
      <c r="AJ148" s="24" t="str">
        <f t="shared" si="33"/>
        <v/>
      </c>
      <c r="AK148" s="24" t="str">
        <f t="shared" si="34"/>
        <v/>
      </c>
      <c r="AL148">
        <f t="shared" si="35"/>
        <v>0</v>
      </c>
      <c r="AM148">
        <f t="shared" si="36"/>
        <v>0</v>
      </c>
      <c r="AN148">
        <f t="shared" si="37"/>
        <v>0</v>
      </c>
      <c r="AO148" s="47"/>
      <c r="AP148" t="str">
        <f t="shared" si="38"/>
        <v/>
      </c>
      <c r="AQ148" t="str">
        <f t="shared" si="39"/>
        <v/>
      </c>
      <c r="AR148" t="str">
        <f t="shared" si="40"/>
        <v/>
      </c>
      <c r="AS148" t="str">
        <f t="shared" si="41"/>
        <v/>
      </c>
    </row>
    <row r="149" spans="2:45" x14ac:dyDescent="0.2">
      <c r="B149" s="74">
        <f t="shared" si="29"/>
        <v>139</v>
      </c>
      <c r="C149" s="154"/>
      <c r="D149" s="154"/>
      <c r="E149" s="137"/>
      <c r="F149" s="154"/>
      <c r="J149" s="19"/>
      <c r="L149" s="139"/>
      <c r="R149" s="3"/>
      <c r="S149" s="3"/>
      <c r="AA149" s="14"/>
      <c r="AG149">
        <f t="shared" si="30"/>
        <v>139</v>
      </c>
      <c r="AH149">
        <f t="shared" si="31"/>
        <v>0</v>
      </c>
      <c r="AI149" s="129" t="str">
        <f t="shared" si="32"/>
        <v/>
      </c>
      <c r="AJ149" s="24" t="str">
        <f t="shared" si="33"/>
        <v/>
      </c>
      <c r="AK149" s="24" t="str">
        <f t="shared" si="34"/>
        <v/>
      </c>
      <c r="AL149">
        <f t="shared" si="35"/>
        <v>0</v>
      </c>
      <c r="AM149">
        <f t="shared" si="36"/>
        <v>0</v>
      </c>
      <c r="AN149">
        <f t="shared" si="37"/>
        <v>0</v>
      </c>
      <c r="AO149" s="47"/>
      <c r="AP149" t="str">
        <f t="shared" si="38"/>
        <v/>
      </c>
      <c r="AQ149" t="str">
        <f t="shared" si="39"/>
        <v/>
      </c>
      <c r="AR149" t="str">
        <f t="shared" si="40"/>
        <v/>
      </c>
      <c r="AS149" t="str">
        <f t="shared" si="41"/>
        <v/>
      </c>
    </row>
    <row r="150" spans="2:45" x14ac:dyDescent="0.2">
      <c r="B150" s="74">
        <f t="shared" si="29"/>
        <v>140</v>
      </c>
      <c r="C150" s="154"/>
      <c r="D150" s="154"/>
      <c r="E150" s="137"/>
      <c r="F150" s="154"/>
      <c r="J150" s="19"/>
      <c r="L150" s="139"/>
      <c r="R150" s="3"/>
      <c r="S150" s="3"/>
      <c r="AA150" s="14"/>
      <c r="AG150">
        <f t="shared" si="30"/>
        <v>140</v>
      </c>
      <c r="AH150">
        <f t="shared" si="31"/>
        <v>0</v>
      </c>
      <c r="AI150" s="129" t="str">
        <f t="shared" si="32"/>
        <v/>
      </c>
      <c r="AJ150" s="24" t="str">
        <f t="shared" si="33"/>
        <v/>
      </c>
      <c r="AK150" s="24" t="str">
        <f t="shared" si="34"/>
        <v/>
      </c>
      <c r="AL150">
        <f t="shared" si="35"/>
        <v>0</v>
      </c>
      <c r="AM150">
        <f t="shared" si="36"/>
        <v>0</v>
      </c>
      <c r="AN150">
        <f t="shared" si="37"/>
        <v>0</v>
      </c>
      <c r="AO150" s="47"/>
      <c r="AP150" t="str">
        <f t="shared" si="38"/>
        <v/>
      </c>
      <c r="AQ150" t="str">
        <f t="shared" si="39"/>
        <v/>
      </c>
      <c r="AR150" t="str">
        <f t="shared" si="40"/>
        <v/>
      </c>
      <c r="AS150" t="str">
        <f t="shared" si="41"/>
        <v/>
      </c>
    </row>
    <row r="151" spans="2:45" x14ac:dyDescent="0.2">
      <c r="B151" s="74">
        <f t="shared" si="29"/>
        <v>141</v>
      </c>
      <c r="C151" s="154"/>
      <c r="D151" s="154"/>
      <c r="E151" s="137"/>
      <c r="F151" s="154"/>
      <c r="J151" s="19"/>
      <c r="L151" s="139"/>
      <c r="R151" s="3"/>
      <c r="S151" s="3"/>
      <c r="AA151" s="14"/>
      <c r="AG151">
        <f t="shared" si="30"/>
        <v>141</v>
      </c>
      <c r="AH151">
        <f t="shared" si="31"/>
        <v>0</v>
      </c>
      <c r="AI151" s="129" t="str">
        <f t="shared" si="32"/>
        <v/>
      </c>
      <c r="AJ151" s="24" t="str">
        <f t="shared" si="33"/>
        <v/>
      </c>
      <c r="AK151" s="24" t="str">
        <f t="shared" si="34"/>
        <v/>
      </c>
      <c r="AL151">
        <f t="shared" si="35"/>
        <v>0</v>
      </c>
      <c r="AM151">
        <f t="shared" si="36"/>
        <v>0</v>
      </c>
      <c r="AN151">
        <f t="shared" si="37"/>
        <v>0</v>
      </c>
      <c r="AO151" s="47"/>
      <c r="AP151" t="str">
        <f t="shared" si="38"/>
        <v/>
      </c>
      <c r="AQ151" t="str">
        <f t="shared" si="39"/>
        <v/>
      </c>
      <c r="AR151" t="str">
        <f t="shared" si="40"/>
        <v/>
      </c>
      <c r="AS151" t="str">
        <f t="shared" si="41"/>
        <v/>
      </c>
    </row>
    <row r="152" spans="2:45" x14ac:dyDescent="0.2">
      <c r="B152" s="74">
        <f t="shared" si="29"/>
        <v>142</v>
      </c>
      <c r="C152" s="154"/>
      <c r="D152" s="154"/>
      <c r="E152" s="137"/>
      <c r="F152" s="154"/>
      <c r="J152" s="19"/>
      <c r="L152" s="139"/>
      <c r="R152" s="3"/>
      <c r="S152" s="3"/>
      <c r="AA152" s="14"/>
      <c r="AG152">
        <f t="shared" si="30"/>
        <v>142</v>
      </c>
      <c r="AH152">
        <f t="shared" si="31"/>
        <v>0</v>
      </c>
      <c r="AI152" s="129" t="str">
        <f t="shared" si="32"/>
        <v/>
      </c>
      <c r="AJ152" s="24" t="str">
        <f t="shared" si="33"/>
        <v/>
      </c>
      <c r="AK152" s="24" t="str">
        <f t="shared" si="34"/>
        <v/>
      </c>
      <c r="AL152">
        <f t="shared" si="35"/>
        <v>0</v>
      </c>
      <c r="AM152">
        <f t="shared" si="36"/>
        <v>0</v>
      </c>
      <c r="AN152">
        <f t="shared" si="37"/>
        <v>0</v>
      </c>
      <c r="AO152" s="47"/>
      <c r="AP152" t="str">
        <f t="shared" si="38"/>
        <v/>
      </c>
      <c r="AQ152" t="str">
        <f t="shared" si="39"/>
        <v/>
      </c>
      <c r="AR152" t="str">
        <f t="shared" si="40"/>
        <v/>
      </c>
      <c r="AS152" t="str">
        <f t="shared" si="41"/>
        <v/>
      </c>
    </row>
    <row r="153" spans="2:45" x14ac:dyDescent="0.2">
      <c r="B153" s="74">
        <f t="shared" si="29"/>
        <v>143</v>
      </c>
      <c r="C153" s="154"/>
      <c r="D153" s="154"/>
      <c r="E153" s="137"/>
      <c r="F153" s="154"/>
      <c r="J153" s="19"/>
      <c r="L153" s="139"/>
      <c r="R153" s="3"/>
      <c r="S153" s="3"/>
      <c r="AA153" s="14"/>
      <c r="AG153">
        <f t="shared" si="30"/>
        <v>143</v>
      </c>
      <c r="AH153">
        <f t="shared" si="31"/>
        <v>0</v>
      </c>
      <c r="AI153" s="129" t="str">
        <f t="shared" si="32"/>
        <v/>
      </c>
      <c r="AJ153" s="24" t="str">
        <f t="shared" si="33"/>
        <v/>
      </c>
      <c r="AK153" s="24" t="str">
        <f t="shared" si="34"/>
        <v/>
      </c>
      <c r="AL153">
        <f t="shared" si="35"/>
        <v>0</v>
      </c>
      <c r="AM153">
        <f t="shared" si="36"/>
        <v>0</v>
      </c>
      <c r="AN153">
        <f t="shared" si="37"/>
        <v>0</v>
      </c>
      <c r="AO153" s="47"/>
      <c r="AP153" t="str">
        <f t="shared" si="38"/>
        <v/>
      </c>
      <c r="AQ153" t="str">
        <f t="shared" si="39"/>
        <v/>
      </c>
      <c r="AR153" t="str">
        <f t="shared" si="40"/>
        <v/>
      </c>
      <c r="AS153" t="str">
        <f t="shared" si="41"/>
        <v/>
      </c>
    </row>
    <row r="154" spans="2:45" x14ac:dyDescent="0.2">
      <c r="B154" s="74">
        <f t="shared" si="29"/>
        <v>144</v>
      </c>
      <c r="C154" s="154"/>
      <c r="D154" s="154"/>
      <c r="E154" s="137"/>
      <c r="F154" s="154"/>
      <c r="J154" s="19"/>
      <c r="L154" s="139"/>
      <c r="R154" s="3"/>
      <c r="S154" s="3"/>
      <c r="AA154" s="14"/>
      <c r="AG154">
        <f t="shared" si="30"/>
        <v>144</v>
      </c>
      <c r="AH154">
        <f t="shared" si="31"/>
        <v>0</v>
      </c>
      <c r="AI154" s="129" t="str">
        <f t="shared" si="32"/>
        <v/>
      </c>
      <c r="AJ154" s="24" t="str">
        <f t="shared" si="33"/>
        <v/>
      </c>
      <c r="AK154" s="24" t="str">
        <f t="shared" si="34"/>
        <v/>
      </c>
      <c r="AL154">
        <f t="shared" si="35"/>
        <v>0</v>
      </c>
      <c r="AM154">
        <f t="shared" si="36"/>
        <v>0</v>
      </c>
      <c r="AN154">
        <f t="shared" si="37"/>
        <v>0</v>
      </c>
      <c r="AO154" s="47"/>
      <c r="AP154" t="str">
        <f t="shared" si="38"/>
        <v/>
      </c>
      <c r="AQ154" t="str">
        <f t="shared" si="39"/>
        <v/>
      </c>
      <c r="AR154" t="str">
        <f t="shared" si="40"/>
        <v/>
      </c>
      <c r="AS154" t="str">
        <f t="shared" si="41"/>
        <v/>
      </c>
    </row>
    <row r="155" spans="2:45" x14ac:dyDescent="0.2">
      <c r="B155" s="74">
        <f t="shared" si="29"/>
        <v>145</v>
      </c>
      <c r="C155" s="154"/>
      <c r="D155" s="154"/>
      <c r="E155" s="137"/>
      <c r="F155" s="154"/>
      <c r="J155" s="19"/>
      <c r="L155" s="139"/>
      <c r="R155" s="3"/>
      <c r="S155" s="3"/>
      <c r="AA155" s="14"/>
      <c r="AG155">
        <f t="shared" si="30"/>
        <v>145</v>
      </c>
      <c r="AH155">
        <f t="shared" si="31"/>
        <v>0</v>
      </c>
      <c r="AI155" s="129" t="str">
        <f t="shared" si="32"/>
        <v/>
      </c>
      <c r="AJ155" s="24" t="str">
        <f t="shared" si="33"/>
        <v/>
      </c>
      <c r="AK155" s="24" t="str">
        <f t="shared" si="34"/>
        <v/>
      </c>
      <c r="AL155">
        <f t="shared" si="35"/>
        <v>0</v>
      </c>
      <c r="AM155">
        <f t="shared" si="36"/>
        <v>0</v>
      </c>
      <c r="AN155">
        <f t="shared" si="37"/>
        <v>0</v>
      </c>
      <c r="AO155" s="47"/>
      <c r="AP155" t="str">
        <f t="shared" si="38"/>
        <v/>
      </c>
      <c r="AQ155" t="str">
        <f t="shared" si="39"/>
        <v/>
      </c>
      <c r="AR155" t="str">
        <f t="shared" si="40"/>
        <v/>
      </c>
      <c r="AS155" t="str">
        <f t="shared" si="41"/>
        <v/>
      </c>
    </row>
    <row r="156" spans="2:45" x14ac:dyDescent="0.2">
      <c r="B156" s="74">
        <f t="shared" si="29"/>
        <v>146</v>
      </c>
      <c r="C156" s="154"/>
      <c r="D156" s="154"/>
      <c r="E156" s="137"/>
      <c r="F156" s="154"/>
      <c r="J156" s="19"/>
      <c r="L156" s="139"/>
      <c r="R156" s="3"/>
      <c r="S156" s="3"/>
      <c r="AA156" s="14"/>
      <c r="AG156">
        <f t="shared" si="30"/>
        <v>146</v>
      </c>
      <c r="AH156">
        <f t="shared" si="31"/>
        <v>0</v>
      </c>
      <c r="AI156" s="129" t="str">
        <f t="shared" si="32"/>
        <v/>
      </c>
      <c r="AJ156" s="24" t="str">
        <f t="shared" si="33"/>
        <v/>
      </c>
      <c r="AK156" s="24" t="str">
        <f t="shared" si="34"/>
        <v/>
      </c>
      <c r="AL156">
        <f t="shared" si="35"/>
        <v>0</v>
      </c>
      <c r="AM156">
        <f t="shared" si="36"/>
        <v>0</v>
      </c>
      <c r="AN156">
        <f t="shared" si="37"/>
        <v>0</v>
      </c>
      <c r="AO156" s="47"/>
      <c r="AP156" t="str">
        <f t="shared" si="38"/>
        <v/>
      </c>
      <c r="AQ156" t="str">
        <f t="shared" si="39"/>
        <v/>
      </c>
      <c r="AR156" t="str">
        <f t="shared" si="40"/>
        <v/>
      </c>
      <c r="AS156" t="str">
        <f t="shared" si="41"/>
        <v/>
      </c>
    </row>
    <row r="157" spans="2:45" x14ac:dyDescent="0.2">
      <c r="B157" s="74">
        <f t="shared" si="29"/>
        <v>147</v>
      </c>
      <c r="C157" s="154"/>
      <c r="D157" s="154"/>
      <c r="E157" s="137"/>
      <c r="F157" s="154"/>
      <c r="J157" s="19"/>
      <c r="L157" s="139"/>
      <c r="R157" s="3"/>
      <c r="S157" s="3"/>
      <c r="AA157" s="14"/>
      <c r="AG157">
        <f t="shared" si="30"/>
        <v>147</v>
      </c>
      <c r="AH157">
        <f t="shared" si="31"/>
        <v>0</v>
      </c>
      <c r="AI157" s="129" t="str">
        <f t="shared" si="32"/>
        <v/>
      </c>
      <c r="AJ157" s="24" t="str">
        <f t="shared" si="33"/>
        <v/>
      </c>
      <c r="AK157" s="24" t="str">
        <f t="shared" si="34"/>
        <v/>
      </c>
      <c r="AL157">
        <f t="shared" si="35"/>
        <v>0</v>
      </c>
      <c r="AM157">
        <f t="shared" si="36"/>
        <v>0</v>
      </c>
      <c r="AN157">
        <f t="shared" si="37"/>
        <v>0</v>
      </c>
      <c r="AO157" s="47"/>
      <c r="AP157" t="str">
        <f t="shared" si="38"/>
        <v/>
      </c>
      <c r="AQ157" t="str">
        <f t="shared" si="39"/>
        <v/>
      </c>
      <c r="AR157" t="str">
        <f t="shared" si="40"/>
        <v/>
      </c>
      <c r="AS157" t="str">
        <f t="shared" si="41"/>
        <v/>
      </c>
    </row>
    <row r="158" spans="2:45" x14ac:dyDescent="0.2">
      <c r="B158" s="74">
        <f t="shared" si="29"/>
        <v>148</v>
      </c>
      <c r="C158" s="154"/>
      <c r="D158" s="154"/>
      <c r="E158" s="137"/>
      <c r="F158" s="154"/>
      <c r="J158" s="19"/>
      <c r="L158" s="139"/>
      <c r="R158" s="3"/>
      <c r="S158" s="3"/>
      <c r="AA158" s="14"/>
      <c r="AG158">
        <f t="shared" si="30"/>
        <v>148</v>
      </c>
      <c r="AH158">
        <f t="shared" si="31"/>
        <v>0</v>
      </c>
      <c r="AI158" s="129" t="str">
        <f t="shared" si="32"/>
        <v/>
      </c>
      <c r="AJ158" s="24" t="str">
        <f t="shared" si="33"/>
        <v/>
      </c>
      <c r="AK158" s="24" t="str">
        <f t="shared" si="34"/>
        <v/>
      </c>
      <c r="AL158">
        <f t="shared" si="35"/>
        <v>0</v>
      </c>
      <c r="AM158">
        <f t="shared" si="36"/>
        <v>0</v>
      </c>
      <c r="AN158">
        <f t="shared" si="37"/>
        <v>0</v>
      </c>
      <c r="AO158" s="47"/>
      <c r="AP158" t="str">
        <f t="shared" si="38"/>
        <v/>
      </c>
      <c r="AQ158" t="str">
        <f t="shared" si="39"/>
        <v/>
      </c>
      <c r="AR158" t="str">
        <f t="shared" si="40"/>
        <v/>
      </c>
      <c r="AS158" t="str">
        <f t="shared" si="41"/>
        <v/>
      </c>
    </row>
    <row r="159" spans="2:45" x14ac:dyDescent="0.2">
      <c r="B159" s="74">
        <f t="shared" si="29"/>
        <v>149</v>
      </c>
      <c r="C159" s="154"/>
      <c r="D159" s="154"/>
      <c r="E159" s="137"/>
      <c r="F159" s="154"/>
      <c r="J159" s="19"/>
      <c r="L159" s="139"/>
      <c r="R159" s="3"/>
      <c r="S159" s="3"/>
      <c r="AA159" s="14"/>
      <c r="AG159">
        <f t="shared" si="30"/>
        <v>149</v>
      </c>
      <c r="AH159">
        <f t="shared" si="31"/>
        <v>0</v>
      </c>
      <c r="AI159" s="129" t="str">
        <f t="shared" si="32"/>
        <v/>
      </c>
      <c r="AJ159" s="24" t="str">
        <f t="shared" si="33"/>
        <v/>
      </c>
      <c r="AK159" s="24" t="str">
        <f t="shared" si="34"/>
        <v/>
      </c>
      <c r="AL159">
        <f t="shared" si="35"/>
        <v>0</v>
      </c>
      <c r="AM159">
        <f t="shared" si="36"/>
        <v>0</v>
      </c>
      <c r="AN159">
        <f t="shared" si="37"/>
        <v>0</v>
      </c>
      <c r="AO159" s="47"/>
      <c r="AP159" t="str">
        <f t="shared" si="38"/>
        <v/>
      </c>
      <c r="AQ159" t="str">
        <f t="shared" si="39"/>
        <v/>
      </c>
      <c r="AR159" t="str">
        <f t="shared" si="40"/>
        <v/>
      </c>
      <c r="AS159" t="str">
        <f t="shared" si="41"/>
        <v/>
      </c>
    </row>
    <row r="160" spans="2:45" x14ac:dyDescent="0.2">
      <c r="B160" s="74">
        <f t="shared" si="29"/>
        <v>150</v>
      </c>
      <c r="C160" s="154"/>
      <c r="D160" s="154"/>
      <c r="E160" s="137"/>
      <c r="F160" s="154"/>
      <c r="J160" s="19"/>
      <c r="L160" s="139"/>
      <c r="R160" s="3"/>
      <c r="S160" s="3"/>
      <c r="AA160" s="14"/>
      <c r="AG160">
        <f t="shared" si="30"/>
        <v>150</v>
      </c>
      <c r="AH160">
        <f t="shared" si="31"/>
        <v>0</v>
      </c>
      <c r="AI160" s="129" t="str">
        <f t="shared" si="32"/>
        <v/>
      </c>
      <c r="AJ160" s="24" t="str">
        <f t="shared" si="33"/>
        <v/>
      </c>
      <c r="AK160" s="24" t="str">
        <f t="shared" si="34"/>
        <v/>
      </c>
      <c r="AL160">
        <f t="shared" si="35"/>
        <v>0</v>
      </c>
      <c r="AM160">
        <f t="shared" si="36"/>
        <v>0</v>
      </c>
      <c r="AN160">
        <f t="shared" si="37"/>
        <v>0</v>
      </c>
      <c r="AO160" s="47"/>
      <c r="AP160" t="str">
        <f t="shared" si="38"/>
        <v/>
      </c>
      <c r="AQ160" t="str">
        <f t="shared" si="39"/>
        <v/>
      </c>
      <c r="AR160" t="str">
        <f t="shared" si="40"/>
        <v/>
      </c>
      <c r="AS160" t="str">
        <f t="shared" si="41"/>
        <v/>
      </c>
    </row>
    <row r="161" spans="2:45" x14ac:dyDescent="0.2">
      <c r="B161" s="74">
        <f t="shared" ref="B161:B224" si="42">B160+1</f>
        <v>151</v>
      </c>
      <c r="C161" s="154"/>
      <c r="D161" s="154"/>
      <c r="E161" s="137"/>
      <c r="F161" s="154"/>
      <c r="J161" s="19"/>
      <c r="L161" s="139"/>
      <c r="R161" s="3"/>
      <c r="S161" s="3"/>
      <c r="AA161" s="14"/>
      <c r="AG161">
        <f t="shared" si="30"/>
        <v>151</v>
      </c>
      <c r="AH161">
        <f t="shared" si="31"/>
        <v>0</v>
      </c>
      <c r="AI161" s="129" t="str">
        <f t="shared" si="32"/>
        <v/>
      </c>
      <c r="AJ161" s="24" t="str">
        <f t="shared" si="33"/>
        <v/>
      </c>
      <c r="AK161" s="24" t="str">
        <f t="shared" si="34"/>
        <v/>
      </c>
      <c r="AL161">
        <f t="shared" si="35"/>
        <v>0</v>
      </c>
      <c r="AM161">
        <f t="shared" si="36"/>
        <v>0</v>
      </c>
      <c r="AN161">
        <f t="shared" si="37"/>
        <v>0</v>
      </c>
      <c r="AO161" s="47"/>
      <c r="AP161" t="str">
        <f t="shared" si="38"/>
        <v/>
      </c>
      <c r="AQ161" t="str">
        <f t="shared" si="39"/>
        <v/>
      </c>
      <c r="AR161" t="str">
        <f t="shared" si="40"/>
        <v/>
      </c>
      <c r="AS161" t="str">
        <f t="shared" si="41"/>
        <v/>
      </c>
    </row>
    <row r="162" spans="2:45" x14ac:dyDescent="0.2">
      <c r="B162" s="74">
        <f t="shared" si="42"/>
        <v>152</v>
      </c>
      <c r="C162" s="154"/>
      <c r="D162" s="154"/>
      <c r="E162" s="137"/>
      <c r="F162" s="154"/>
      <c r="J162" s="19"/>
      <c r="L162" s="139"/>
      <c r="R162" s="3"/>
      <c r="S162" s="3"/>
      <c r="AA162" s="14"/>
      <c r="AG162">
        <f t="shared" si="30"/>
        <v>152</v>
      </c>
      <c r="AH162">
        <f t="shared" si="31"/>
        <v>0</v>
      </c>
      <c r="AI162" s="129" t="str">
        <f t="shared" si="32"/>
        <v/>
      </c>
      <c r="AJ162" s="24" t="str">
        <f t="shared" si="33"/>
        <v/>
      </c>
      <c r="AK162" s="24" t="str">
        <f t="shared" si="34"/>
        <v/>
      </c>
      <c r="AL162">
        <f t="shared" si="35"/>
        <v>0</v>
      </c>
      <c r="AM162">
        <f t="shared" si="36"/>
        <v>0</v>
      </c>
      <c r="AN162">
        <f t="shared" si="37"/>
        <v>0</v>
      </c>
      <c r="AO162" s="47"/>
      <c r="AP162" t="str">
        <f t="shared" si="38"/>
        <v/>
      </c>
      <c r="AQ162" t="str">
        <f t="shared" si="39"/>
        <v/>
      </c>
      <c r="AR162" t="str">
        <f t="shared" si="40"/>
        <v/>
      </c>
      <c r="AS162" t="str">
        <f t="shared" si="41"/>
        <v/>
      </c>
    </row>
    <row r="163" spans="2:45" x14ac:dyDescent="0.2">
      <c r="B163" s="74">
        <f t="shared" si="42"/>
        <v>153</v>
      </c>
      <c r="C163" s="154"/>
      <c r="D163" s="154"/>
      <c r="E163" s="137"/>
      <c r="F163" s="154"/>
      <c r="J163" s="19"/>
      <c r="L163" s="139"/>
      <c r="R163" s="3"/>
      <c r="S163" s="3"/>
      <c r="AA163" s="14"/>
      <c r="AG163">
        <f t="shared" ref="AG163:AG226" si="43">B163</f>
        <v>153</v>
      </c>
      <c r="AH163">
        <f t="shared" ref="AH163:AH226" si="44">IF(AND(ISNUMBER(C163),ISNUMBER(D163)),1,0)</f>
        <v>0</v>
      </c>
      <c r="AI163" s="129" t="str">
        <f t="shared" ref="AI163:AI226" si="45">IF(AH163,IF($R$8=1,C163,D163),"")</f>
        <v/>
      </c>
      <c r="AJ163" s="24" t="str">
        <f t="shared" ref="AJ163:AJ226" si="46">IF(AH163,IF($R$8=1,D163,C163),"")</f>
        <v/>
      </c>
      <c r="AK163" s="24" t="str">
        <f t="shared" ref="AK163:AK226" si="47">IF(AH163,IF($R$8=1,E163,D163),"")</f>
        <v/>
      </c>
      <c r="AL163">
        <f t="shared" ref="AL163:AL226" si="48">IF(AH163,AI163*AI163,0)</f>
        <v>0</v>
      </c>
      <c r="AM163">
        <f t="shared" ref="AM163:AM226" si="49">IF(AH163,AJ163*AJ163,0)</f>
        <v>0</v>
      </c>
      <c r="AN163">
        <f t="shared" ref="AN163:AN226" si="50">IF(AH163,AI163*AJ163,0)</f>
        <v>0</v>
      </c>
      <c r="AO163" s="47"/>
      <c r="AP163" t="str">
        <f t="shared" ref="AP163:AP226" si="51">IF(ISBLANK(AI163),"",AI163)</f>
        <v/>
      </c>
      <c r="AQ163" t="str">
        <f t="shared" ref="AQ163:AQ226" si="52">IF(ISBLANK(AJ163),"",AJ163)</f>
        <v/>
      </c>
      <c r="AR163" t="str">
        <f t="shared" ref="AR163:AR226" si="53">IF(AP163="","",AP163*$L$42+$L$41)</f>
        <v/>
      </c>
      <c r="AS163" t="str">
        <f t="shared" ref="AS163:AS226" si="54">IF(AQ163="","",AQ163*$L$42+$L$41)</f>
        <v/>
      </c>
    </row>
    <row r="164" spans="2:45" x14ac:dyDescent="0.2">
      <c r="B164" s="74">
        <f t="shared" si="42"/>
        <v>154</v>
      </c>
      <c r="C164" s="154"/>
      <c r="D164" s="154"/>
      <c r="E164" s="137"/>
      <c r="F164" s="154"/>
      <c r="J164" s="19"/>
      <c r="L164" s="139"/>
      <c r="R164" s="3"/>
      <c r="S164" s="3"/>
      <c r="AA164" s="14"/>
      <c r="AG164">
        <f t="shared" si="43"/>
        <v>154</v>
      </c>
      <c r="AH164">
        <f t="shared" si="44"/>
        <v>0</v>
      </c>
      <c r="AI164" s="129" t="str">
        <f t="shared" si="45"/>
        <v/>
      </c>
      <c r="AJ164" s="24" t="str">
        <f t="shared" si="46"/>
        <v/>
      </c>
      <c r="AK164" s="24" t="str">
        <f t="shared" si="47"/>
        <v/>
      </c>
      <c r="AL164">
        <f t="shared" si="48"/>
        <v>0</v>
      </c>
      <c r="AM164">
        <f t="shared" si="49"/>
        <v>0</v>
      </c>
      <c r="AN164">
        <f t="shared" si="50"/>
        <v>0</v>
      </c>
      <c r="AO164" s="47"/>
      <c r="AP164" t="str">
        <f t="shared" si="51"/>
        <v/>
      </c>
      <c r="AQ164" t="str">
        <f t="shared" si="52"/>
        <v/>
      </c>
      <c r="AR164" t="str">
        <f t="shared" si="53"/>
        <v/>
      </c>
      <c r="AS164" t="str">
        <f t="shared" si="54"/>
        <v/>
      </c>
    </row>
    <row r="165" spans="2:45" x14ac:dyDescent="0.2">
      <c r="B165" s="74">
        <f t="shared" si="42"/>
        <v>155</v>
      </c>
      <c r="C165" s="154"/>
      <c r="D165" s="154"/>
      <c r="E165" s="137"/>
      <c r="F165" s="154"/>
      <c r="J165" s="19"/>
      <c r="L165" s="139"/>
      <c r="R165" s="3"/>
      <c r="S165" s="3"/>
      <c r="AA165" s="14"/>
      <c r="AG165">
        <f t="shared" si="43"/>
        <v>155</v>
      </c>
      <c r="AH165">
        <f t="shared" si="44"/>
        <v>0</v>
      </c>
      <c r="AI165" s="129" t="str">
        <f t="shared" si="45"/>
        <v/>
      </c>
      <c r="AJ165" s="24" t="str">
        <f t="shared" si="46"/>
        <v/>
      </c>
      <c r="AK165" s="24" t="str">
        <f t="shared" si="47"/>
        <v/>
      </c>
      <c r="AL165">
        <f t="shared" si="48"/>
        <v>0</v>
      </c>
      <c r="AM165">
        <f t="shared" si="49"/>
        <v>0</v>
      </c>
      <c r="AN165">
        <f t="shared" si="50"/>
        <v>0</v>
      </c>
      <c r="AO165" s="47"/>
      <c r="AP165" t="str">
        <f t="shared" si="51"/>
        <v/>
      </c>
      <c r="AQ165" t="str">
        <f t="shared" si="52"/>
        <v/>
      </c>
      <c r="AR165" t="str">
        <f t="shared" si="53"/>
        <v/>
      </c>
      <c r="AS165" t="str">
        <f t="shared" si="54"/>
        <v/>
      </c>
    </row>
    <row r="166" spans="2:45" x14ac:dyDescent="0.2">
      <c r="B166" s="74">
        <f t="shared" si="42"/>
        <v>156</v>
      </c>
      <c r="C166" s="154"/>
      <c r="D166" s="154"/>
      <c r="E166" s="137"/>
      <c r="F166" s="154"/>
      <c r="J166" s="19"/>
      <c r="L166" s="139"/>
      <c r="R166" s="3"/>
      <c r="S166" s="3"/>
      <c r="AA166" s="14"/>
      <c r="AG166">
        <f t="shared" si="43"/>
        <v>156</v>
      </c>
      <c r="AH166">
        <f t="shared" si="44"/>
        <v>0</v>
      </c>
      <c r="AI166" s="129" t="str">
        <f t="shared" si="45"/>
        <v/>
      </c>
      <c r="AJ166" s="24" t="str">
        <f t="shared" si="46"/>
        <v/>
      </c>
      <c r="AK166" s="24" t="str">
        <f t="shared" si="47"/>
        <v/>
      </c>
      <c r="AL166">
        <f t="shared" si="48"/>
        <v>0</v>
      </c>
      <c r="AM166">
        <f t="shared" si="49"/>
        <v>0</v>
      </c>
      <c r="AN166">
        <f t="shared" si="50"/>
        <v>0</v>
      </c>
      <c r="AO166" s="47"/>
      <c r="AP166" t="str">
        <f t="shared" si="51"/>
        <v/>
      </c>
      <c r="AQ166" t="str">
        <f t="shared" si="52"/>
        <v/>
      </c>
      <c r="AR166" t="str">
        <f t="shared" si="53"/>
        <v/>
      </c>
      <c r="AS166" t="str">
        <f t="shared" si="54"/>
        <v/>
      </c>
    </row>
    <row r="167" spans="2:45" x14ac:dyDescent="0.2">
      <c r="B167" s="74">
        <f t="shared" si="42"/>
        <v>157</v>
      </c>
      <c r="C167" s="154"/>
      <c r="D167" s="154"/>
      <c r="E167" s="137"/>
      <c r="F167" s="154"/>
      <c r="J167" s="19"/>
      <c r="L167" s="139"/>
      <c r="R167" s="3"/>
      <c r="S167" s="3"/>
      <c r="AA167" s="14"/>
      <c r="AG167">
        <f t="shared" si="43"/>
        <v>157</v>
      </c>
      <c r="AH167">
        <f t="shared" si="44"/>
        <v>0</v>
      </c>
      <c r="AI167" s="129" t="str">
        <f t="shared" si="45"/>
        <v/>
      </c>
      <c r="AJ167" s="24" t="str">
        <f t="shared" si="46"/>
        <v/>
      </c>
      <c r="AK167" s="24" t="str">
        <f t="shared" si="47"/>
        <v/>
      </c>
      <c r="AL167">
        <f t="shared" si="48"/>
        <v>0</v>
      </c>
      <c r="AM167">
        <f t="shared" si="49"/>
        <v>0</v>
      </c>
      <c r="AN167">
        <f t="shared" si="50"/>
        <v>0</v>
      </c>
      <c r="AO167" s="47"/>
      <c r="AP167" t="str">
        <f t="shared" si="51"/>
        <v/>
      </c>
      <c r="AQ167" t="str">
        <f t="shared" si="52"/>
        <v/>
      </c>
      <c r="AR167" t="str">
        <f t="shared" si="53"/>
        <v/>
      </c>
      <c r="AS167" t="str">
        <f t="shared" si="54"/>
        <v/>
      </c>
    </row>
    <row r="168" spans="2:45" x14ac:dyDescent="0.2">
      <c r="B168" s="74">
        <f t="shared" si="42"/>
        <v>158</v>
      </c>
      <c r="C168" s="154"/>
      <c r="D168" s="154"/>
      <c r="E168" s="137"/>
      <c r="F168" s="154"/>
      <c r="J168" s="19"/>
      <c r="L168" s="139"/>
      <c r="R168" s="3"/>
      <c r="S168" s="3"/>
      <c r="AA168" s="14"/>
      <c r="AG168">
        <f t="shared" si="43"/>
        <v>158</v>
      </c>
      <c r="AH168">
        <f t="shared" si="44"/>
        <v>0</v>
      </c>
      <c r="AI168" s="129" t="str">
        <f t="shared" si="45"/>
        <v/>
      </c>
      <c r="AJ168" s="24" t="str">
        <f t="shared" si="46"/>
        <v/>
      </c>
      <c r="AK168" s="24" t="str">
        <f t="shared" si="47"/>
        <v/>
      </c>
      <c r="AL168">
        <f t="shared" si="48"/>
        <v>0</v>
      </c>
      <c r="AM168">
        <f t="shared" si="49"/>
        <v>0</v>
      </c>
      <c r="AN168">
        <f t="shared" si="50"/>
        <v>0</v>
      </c>
      <c r="AO168" s="47"/>
      <c r="AP168" t="str">
        <f t="shared" si="51"/>
        <v/>
      </c>
      <c r="AQ168" t="str">
        <f t="shared" si="52"/>
        <v/>
      </c>
      <c r="AR168" t="str">
        <f t="shared" si="53"/>
        <v/>
      </c>
      <c r="AS168" t="str">
        <f t="shared" si="54"/>
        <v/>
      </c>
    </row>
    <row r="169" spans="2:45" x14ac:dyDescent="0.2">
      <c r="B169" s="74">
        <f t="shared" si="42"/>
        <v>159</v>
      </c>
      <c r="C169" s="154"/>
      <c r="D169" s="154"/>
      <c r="E169" s="137"/>
      <c r="F169" s="154"/>
      <c r="J169" s="19"/>
      <c r="L169" s="139"/>
      <c r="R169" s="3"/>
      <c r="S169" s="3"/>
      <c r="AA169" s="14"/>
      <c r="AG169">
        <f t="shared" si="43"/>
        <v>159</v>
      </c>
      <c r="AH169">
        <f t="shared" si="44"/>
        <v>0</v>
      </c>
      <c r="AI169" s="129" t="str">
        <f t="shared" si="45"/>
        <v/>
      </c>
      <c r="AJ169" s="24" t="str">
        <f t="shared" si="46"/>
        <v/>
      </c>
      <c r="AK169" s="24" t="str">
        <f t="shared" si="47"/>
        <v/>
      </c>
      <c r="AL169">
        <f t="shared" si="48"/>
        <v>0</v>
      </c>
      <c r="AM169">
        <f t="shared" si="49"/>
        <v>0</v>
      </c>
      <c r="AN169">
        <f t="shared" si="50"/>
        <v>0</v>
      </c>
      <c r="AO169" s="47"/>
      <c r="AP169" t="str">
        <f t="shared" si="51"/>
        <v/>
      </c>
      <c r="AQ169" t="str">
        <f t="shared" si="52"/>
        <v/>
      </c>
      <c r="AR169" t="str">
        <f t="shared" si="53"/>
        <v/>
      </c>
      <c r="AS169" t="str">
        <f t="shared" si="54"/>
        <v/>
      </c>
    </row>
    <row r="170" spans="2:45" x14ac:dyDescent="0.2">
      <c r="B170" s="74">
        <f t="shared" si="42"/>
        <v>160</v>
      </c>
      <c r="C170" s="154"/>
      <c r="D170" s="154"/>
      <c r="E170" s="137"/>
      <c r="F170" s="154"/>
      <c r="J170" s="19"/>
      <c r="L170" s="139"/>
      <c r="R170" s="3"/>
      <c r="S170" s="3"/>
      <c r="AA170" s="14"/>
      <c r="AG170">
        <f t="shared" si="43"/>
        <v>160</v>
      </c>
      <c r="AH170">
        <f t="shared" si="44"/>
        <v>0</v>
      </c>
      <c r="AI170" s="129" t="str">
        <f t="shared" si="45"/>
        <v/>
      </c>
      <c r="AJ170" s="24" t="str">
        <f t="shared" si="46"/>
        <v/>
      </c>
      <c r="AK170" s="24" t="str">
        <f t="shared" si="47"/>
        <v/>
      </c>
      <c r="AL170">
        <f t="shared" si="48"/>
        <v>0</v>
      </c>
      <c r="AM170">
        <f t="shared" si="49"/>
        <v>0</v>
      </c>
      <c r="AN170">
        <f t="shared" si="50"/>
        <v>0</v>
      </c>
      <c r="AO170" s="47"/>
      <c r="AP170" t="str">
        <f t="shared" si="51"/>
        <v/>
      </c>
      <c r="AQ170" t="str">
        <f t="shared" si="52"/>
        <v/>
      </c>
      <c r="AR170" t="str">
        <f t="shared" si="53"/>
        <v/>
      </c>
      <c r="AS170" t="str">
        <f t="shared" si="54"/>
        <v/>
      </c>
    </row>
    <row r="171" spans="2:45" x14ac:dyDescent="0.2">
      <c r="B171" s="74">
        <f t="shared" si="42"/>
        <v>161</v>
      </c>
      <c r="C171" s="154"/>
      <c r="D171" s="154"/>
      <c r="E171" s="137"/>
      <c r="F171" s="154"/>
      <c r="J171" s="19"/>
      <c r="L171" s="139"/>
      <c r="R171" s="3"/>
      <c r="S171" s="3"/>
      <c r="AA171" s="14"/>
      <c r="AG171">
        <f t="shared" si="43"/>
        <v>161</v>
      </c>
      <c r="AH171">
        <f t="shared" si="44"/>
        <v>0</v>
      </c>
      <c r="AI171" s="129" t="str">
        <f t="shared" si="45"/>
        <v/>
      </c>
      <c r="AJ171" s="24" t="str">
        <f t="shared" si="46"/>
        <v/>
      </c>
      <c r="AK171" s="24" t="str">
        <f t="shared" si="47"/>
        <v/>
      </c>
      <c r="AL171">
        <f t="shared" si="48"/>
        <v>0</v>
      </c>
      <c r="AM171">
        <f t="shared" si="49"/>
        <v>0</v>
      </c>
      <c r="AN171">
        <f t="shared" si="50"/>
        <v>0</v>
      </c>
      <c r="AO171" s="47"/>
      <c r="AP171" t="str">
        <f t="shared" si="51"/>
        <v/>
      </c>
      <c r="AQ171" t="str">
        <f t="shared" si="52"/>
        <v/>
      </c>
      <c r="AR171" t="str">
        <f t="shared" si="53"/>
        <v/>
      </c>
      <c r="AS171" t="str">
        <f t="shared" si="54"/>
        <v/>
      </c>
    </row>
    <row r="172" spans="2:45" x14ac:dyDescent="0.2">
      <c r="B172" s="74">
        <f t="shared" si="42"/>
        <v>162</v>
      </c>
      <c r="C172" s="154"/>
      <c r="D172" s="154"/>
      <c r="E172" s="137"/>
      <c r="F172" s="154"/>
      <c r="J172" s="19"/>
      <c r="L172" s="139"/>
      <c r="R172" s="3"/>
      <c r="S172" s="3"/>
      <c r="AA172" s="14"/>
      <c r="AG172">
        <f t="shared" si="43"/>
        <v>162</v>
      </c>
      <c r="AH172">
        <f t="shared" si="44"/>
        <v>0</v>
      </c>
      <c r="AI172" s="129" t="str">
        <f t="shared" si="45"/>
        <v/>
      </c>
      <c r="AJ172" s="24" t="str">
        <f t="shared" si="46"/>
        <v/>
      </c>
      <c r="AK172" s="24" t="str">
        <f t="shared" si="47"/>
        <v/>
      </c>
      <c r="AL172">
        <f t="shared" si="48"/>
        <v>0</v>
      </c>
      <c r="AM172">
        <f t="shared" si="49"/>
        <v>0</v>
      </c>
      <c r="AN172">
        <f t="shared" si="50"/>
        <v>0</v>
      </c>
      <c r="AO172" s="47"/>
      <c r="AP172" t="str">
        <f t="shared" si="51"/>
        <v/>
      </c>
      <c r="AQ172" t="str">
        <f t="shared" si="52"/>
        <v/>
      </c>
      <c r="AR172" t="str">
        <f t="shared" si="53"/>
        <v/>
      </c>
      <c r="AS172" t="str">
        <f t="shared" si="54"/>
        <v/>
      </c>
    </row>
    <row r="173" spans="2:45" x14ac:dyDescent="0.2">
      <c r="B173" s="74">
        <f t="shared" si="42"/>
        <v>163</v>
      </c>
      <c r="C173" s="154"/>
      <c r="D173" s="154"/>
      <c r="E173" s="137"/>
      <c r="F173" s="154"/>
      <c r="J173" s="19"/>
      <c r="L173" s="139"/>
      <c r="R173" s="3"/>
      <c r="S173" s="3"/>
      <c r="AA173" s="14"/>
      <c r="AG173">
        <f t="shared" si="43"/>
        <v>163</v>
      </c>
      <c r="AH173">
        <f t="shared" si="44"/>
        <v>0</v>
      </c>
      <c r="AI173" s="129" t="str">
        <f t="shared" si="45"/>
        <v/>
      </c>
      <c r="AJ173" s="24" t="str">
        <f t="shared" si="46"/>
        <v/>
      </c>
      <c r="AK173" s="24" t="str">
        <f t="shared" si="47"/>
        <v/>
      </c>
      <c r="AL173">
        <f t="shared" si="48"/>
        <v>0</v>
      </c>
      <c r="AM173">
        <f t="shared" si="49"/>
        <v>0</v>
      </c>
      <c r="AN173">
        <f t="shared" si="50"/>
        <v>0</v>
      </c>
      <c r="AO173" s="47"/>
      <c r="AP173" t="str">
        <f t="shared" si="51"/>
        <v/>
      </c>
      <c r="AQ173" t="str">
        <f t="shared" si="52"/>
        <v/>
      </c>
      <c r="AR173" t="str">
        <f t="shared" si="53"/>
        <v/>
      </c>
      <c r="AS173" t="str">
        <f t="shared" si="54"/>
        <v/>
      </c>
    </row>
    <row r="174" spans="2:45" x14ac:dyDescent="0.2">
      <c r="B174" s="74">
        <f t="shared" si="42"/>
        <v>164</v>
      </c>
      <c r="C174" s="154"/>
      <c r="D174" s="154"/>
      <c r="E174" s="137"/>
      <c r="F174" s="154"/>
      <c r="J174" s="19"/>
      <c r="L174" s="139"/>
      <c r="R174" s="3"/>
      <c r="S174" s="3"/>
      <c r="AA174" s="14"/>
      <c r="AG174">
        <f t="shared" si="43"/>
        <v>164</v>
      </c>
      <c r="AH174">
        <f t="shared" si="44"/>
        <v>0</v>
      </c>
      <c r="AI174" s="129" t="str">
        <f t="shared" si="45"/>
        <v/>
      </c>
      <c r="AJ174" s="24" t="str">
        <f t="shared" si="46"/>
        <v/>
      </c>
      <c r="AK174" s="24" t="str">
        <f t="shared" si="47"/>
        <v/>
      </c>
      <c r="AL174">
        <f t="shared" si="48"/>
        <v>0</v>
      </c>
      <c r="AM174">
        <f t="shared" si="49"/>
        <v>0</v>
      </c>
      <c r="AN174">
        <f t="shared" si="50"/>
        <v>0</v>
      </c>
      <c r="AO174" s="47"/>
      <c r="AP174" t="str">
        <f t="shared" si="51"/>
        <v/>
      </c>
      <c r="AQ174" t="str">
        <f t="shared" si="52"/>
        <v/>
      </c>
      <c r="AR174" t="str">
        <f t="shared" si="53"/>
        <v/>
      </c>
      <c r="AS174" t="str">
        <f t="shared" si="54"/>
        <v/>
      </c>
    </row>
    <row r="175" spans="2:45" x14ac:dyDescent="0.2">
      <c r="B175" s="74">
        <f t="shared" si="42"/>
        <v>165</v>
      </c>
      <c r="C175" s="154"/>
      <c r="D175" s="154"/>
      <c r="E175" s="137"/>
      <c r="F175" s="154"/>
      <c r="J175" s="19"/>
      <c r="L175" s="139"/>
      <c r="R175" s="3"/>
      <c r="S175" s="3"/>
      <c r="AA175" s="14"/>
      <c r="AG175">
        <f t="shared" si="43"/>
        <v>165</v>
      </c>
      <c r="AH175">
        <f t="shared" si="44"/>
        <v>0</v>
      </c>
      <c r="AI175" s="129" t="str">
        <f t="shared" si="45"/>
        <v/>
      </c>
      <c r="AJ175" s="24" t="str">
        <f t="shared" si="46"/>
        <v/>
      </c>
      <c r="AK175" s="24" t="str">
        <f t="shared" si="47"/>
        <v/>
      </c>
      <c r="AL175">
        <f t="shared" si="48"/>
        <v>0</v>
      </c>
      <c r="AM175">
        <f t="shared" si="49"/>
        <v>0</v>
      </c>
      <c r="AN175">
        <f t="shared" si="50"/>
        <v>0</v>
      </c>
      <c r="AO175" s="47"/>
      <c r="AP175" t="str">
        <f t="shared" si="51"/>
        <v/>
      </c>
      <c r="AQ175" t="str">
        <f t="shared" si="52"/>
        <v/>
      </c>
      <c r="AR175" t="str">
        <f t="shared" si="53"/>
        <v/>
      </c>
      <c r="AS175" t="str">
        <f t="shared" si="54"/>
        <v/>
      </c>
    </row>
    <row r="176" spans="2:45" x14ac:dyDescent="0.2">
      <c r="B176" s="74">
        <f t="shared" si="42"/>
        <v>166</v>
      </c>
      <c r="C176" s="154"/>
      <c r="D176" s="154"/>
      <c r="E176" s="137"/>
      <c r="F176" s="154"/>
      <c r="J176" s="19"/>
      <c r="L176" s="139"/>
      <c r="R176" s="3"/>
      <c r="S176" s="3"/>
      <c r="AA176" s="14"/>
      <c r="AG176">
        <f t="shared" si="43"/>
        <v>166</v>
      </c>
      <c r="AH176">
        <f t="shared" si="44"/>
        <v>0</v>
      </c>
      <c r="AI176" s="129" t="str">
        <f t="shared" si="45"/>
        <v/>
      </c>
      <c r="AJ176" s="24" t="str">
        <f t="shared" si="46"/>
        <v/>
      </c>
      <c r="AK176" s="24" t="str">
        <f t="shared" si="47"/>
        <v/>
      </c>
      <c r="AL176">
        <f t="shared" si="48"/>
        <v>0</v>
      </c>
      <c r="AM176">
        <f t="shared" si="49"/>
        <v>0</v>
      </c>
      <c r="AN176">
        <f t="shared" si="50"/>
        <v>0</v>
      </c>
      <c r="AO176" s="47"/>
      <c r="AP176" t="str">
        <f t="shared" si="51"/>
        <v/>
      </c>
      <c r="AQ176" t="str">
        <f t="shared" si="52"/>
        <v/>
      </c>
      <c r="AR176" t="str">
        <f t="shared" si="53"/>
        <v/>
      </c>
      <c r="AS176" t="str">
        <f t="shared" si="54"/>
        <v/>
      </c>
    </row>
    <row r="177" spans="2:45" x14ac:dyDescent="0.2">
      <c r="B177" s="74">
        <f t="shared" si="42"/>
        <v>167</v>
      </c>
      <c r="C177" s="154"/>
      <c r="D177" s="154"/>
      <c r="E177" s="137"/>
      <c r="F177" s="154"/>
      <c r="J177" s="19"/>
      <c r="L177" s="139"/>
      <c r="R177" s="3"/>
      <c r="S177" s="3"/>
      <c r="AA177" s="14"/>
      <c r="AG177">
        <f t="shared" si="43"/>
        <v>167</v>
      </c>
      <c r="AH177">
        <f t="shared" si="44"/>
        <v>0</v>
      </c>
      <c r="AI177" s="129" t="str">
        <f t="shared" si="45"/>
        <v/>
      </c>
      <c r="AJ177" s="24" t="str">
        <f t="shared" si="46"/>
        <v/>
      </c>
      <c r="AK177" s="24" t="str">
        <f t="shared" si="47"/>
        <v/>
      </c>
      <c r="AL177">
        <f t="shared" si="48"/>
        <v>0</v>
      </c>
      <c r="AM177">
        <f t="shared" si="49"/>
        <v>0</v>
      </c>
      <c r="AN177">
        <f t="shared" si="50"/>
        <v>0</v>
      </c>
      <c r="AO177" s="47"/>
      <c r="AP177" t="str">
        <f t="shared" si="51"/>
        <v/>
      </c>
      <c r="AQ177" t="str">
        <f t="shared" si="52"/>
        <v/>
      </c>
      <c r="AR177" t="str">
        <f t="shared" si="53"/>
        <v/>
      </c>
      <c r="AS177" t="str">
        <f t="shared" si="54"/>
        <v/>
      </c>
    </row>
    <row r="178" spans="2:45" x14ac:dyDescent="0.2">
      <c r="B178" s="74">
        <f t="shared" si="42"/>
        <v>168</v>
      </c>
      <c r="C178" s="154"/>
      <c r="D178" s="154"/>
      <c r="E178" s="137"/>
      <c r="F178" s="154"/>
      <c r="J178" s="19"/>
      <c r="L178" s="139"/>
      <c r="R178" s="3"/>
      <c r="S178" s="3"/>
      <c r="AA178" s="14"/>
      <c r="AG178">
        <f t="shared" si="43"/>
        <v>168</v>
      </c>
      <c r="AH178">
        <f t="shared" si="44"/>
        <v>0</v>
      </c>
      <c r="AI178" s="129" t="str">
        <f t="shared" si="45"/>
        <v/>
      </c>
      <c r="AJ178" s="24" t="str">
        <f t="shared" si="46"/>
        <v/>
      </c>
      <c r="AK178" s="24" t="str">
        <f t="shared" si="47"/>
        <v/>
      </c>
      <c r="AL178">
        <f t="shared" si="48"/>
        <v>0</v>
      </c>
      <c r="AM178">
        <f t="shared" si="49"/>
        <v>0</v>
      </c>
      <c r="AN178">
        <f t="shared" si="50"/>
        <v>0</v>
      </c>
      <c r="AO178" s="47"/>
      <c r="AP178" t="str">
        <f t="shared" si="51"/>
        <v/>
      </c>
      <c r="AQ178" t="str">
        <f t="shared" si="52"/>
        <v/>
      </c>
      <c r="AR178" t="str">
        <f t="shared" si="53"/>
        <v/>
      </c>
      <c r="AS178" t="str">
        <f t="shared" si="54"/>
        <v/>
      </c>
    </row>
    <row r="179" spans="2:45" x14ac:dyDescent="0.2">
      <c r="B179" s="74">
        <f t="shared" si="42"/>
        <v>169</v>
      </c>
      <c r="C179" s="154"/>
      <c r="D179" s="154"/>
      <c r="E179" s="137"/>
      <c r="F179" s="154"/>
      <c r="J179" s="19"/>
      <c r="L179" s="139"/>
      <c r="R179" s="3"/>
      <c r="S179" s="3"/>
      <c r="AA179" s="14"/>
      <c r="AG179">
        <f t="shared" si="43"/>
        <v>169</v>
      </c>
      <c r="AH179">
        <f t="shared" si="44"/>
        <v>0</v>
      </c>
      <c r="AI179" s="129" t="str">
        <f t="shared" si="45"/>
        <v/>
      </c>
      <c r="AJ179" s="24" t="str">
        <f t="shared" si="46"/>
        <v/>
      </c>
      <c r="AK179" s="24" t="str">
        <f t="shared" si="47"/>
        <v/>
      </c>
      <c r="AL179">
        <f t="shared" si="48"/>
        <v>0</v>
      </c>
      <c r="AM179">
        <f t="shared" si="49"/>
        <v>0</v>
      </c>
      <c r="AN179">
        <f t="shared" si="50"/>
        <v>0</v>
      </c>
      <c r="AO179" s="47"/>
      <c r="AP179" t="str">
        <f t="shared" si="51"/>
        <v/>
      </c>
      <c r="AQ179" t="str">
        <f t="shared" si="52"/>
        <v/>
      </c>
      <c r="AR179" t="str">
        <f t="shared" si="53"/>
        <v/>
      </c>
      <c r="AS179" t="str">
        <f t="shared" si="54"/>
        <v/>
      </c>
    </row>
    <row r="180" spans="2:45" x14ac:dyDescent="0.2">
      <c r="B180" s="74">
        <f t="shared" si="42"/>
        <v>170</v>
      </c>
      <c r="C180" s="154"/>
      <c r="D180" s="154"/>
      <c r="E180" s="137"/>
      <c r="F180" s="154"/>
      <c r="J180" s="19"/>
      <c r="L180" s="139"/>
      <c r="R180" s="3"/>
      <c r="S180" s="3"/>
      <c r="AA180" s="14"/>
      <c r="AG180">
        <f t="shared" si="43"/>
        <v>170</v>
      </c>
      <c r="AH180">
        <f t="shared" si="44"/>
        <v>0</v>
      </c>
      <c r="AI180" s="129" t="str">
        <f t="shared" si="45"/>
        <v/>
      </c>
      <c r="AJ180" s="24" t="str">
        <f t="shared" si="46"/>
        <v/>
      </c>
      <c r="AK180" s="24" t="str">
        <f t="shared" si="47"/>
        <v/>
      </c>
      <c r="AL180">
        <f t="shared" si="48"/>
        <v>0</v>
      </c>
      <c r="AM180">
        <f t="shared" si="49"/>
        <v>0</v>
      </c>
      <c r="AN180">
        <f t="shared" si="50"/>
        <v>0</v>
      </c>
      <c r="AO180" s="47"/>
      <c r="AP180" t="str">
        <f t="shared" si="51"/>
        <v/>
      </c>
      <c r="AQ180" t="str">
        <f t="shared" si="52"/>
        <v/>
      </c>
      <c r="AR180" t="str">
        <f t="shared" si="53"/>
        <v/>
      </c>
      <c r="AS180" t="str">
        <f t="shared" si="54"/>
        <v/>
      </c>
    </row>
    <row r="181" spans="2:45" x14ac:dyDescent="0.2">
      <c r="B181" s="74">
        <f t="shared" si="42"/>
        <v>171</v>
      </c>
      <c r="C181" s="154"/>
      <c r="D181" s="154"/>
      <c r="E181" s="137"/>
      <c r="F181" s="154"/>
      <c r="J181" s="19"/>
      <c r="L181" s="139"/>
      <c r="R181" s="3"/>
      <c r="S181" s="3"/>
      <c r="AA181" s="14"/>
      <c r="AG181">
        <f t="shared" si="43"/>
        <v>171</v>
      </c>
      <c r="AH181">
        <f t="shared" si="44"/>
        <v>0</v>
      </c>
      <c r="AI181" s="129" t="str">
        <f t="shared" si="45"/>
        <v/>
      </c>
      <c r="AJ181" s="24" t="str">
        <f t="shared" si="46"/>
        <v/>
      </c>
      <c r="AK181" s="24" t="str">
        <f t="shared" si="47"/>
        <v/>
      </c>
      <c r="AL181">
        <f t="shared" si="48"/>
        <v>0</v>
      </c>
      <c r="AM181">
        <f t="shared" si="49"/>
        <v>0</v>
      </c>
      <c r="AN181">
        <f t="shared" si="50"/>
        <v>0</v>
      </c>
      <c r="AO181" s="47"/>
      <c r="AP181" t="str">
        <f t="shared" si="51"/>
        <v/>
      </c>
      <c r="AQ181" t="str">
        <f t="shared" si="52"/>
        <v/>
      </c>
      <c r="AR181" t="str">
        <f t="shared" si="53"/>
        <v/>
      </c>
      <c r="AS181" t="str">
        <f t="shared" si="54"/>
        <v/>
      </c>
    </row>
    <row r="182" spans="2:45" x14ac:dyDescent="0.2">
      <c r="B182" s="74">
        <f t="shared" si="42"/>
        <v>172</v>
      </c>
      <c r="C182" s="154"/>
      <c r="D182" s="154"/>
      <c r="E182" s="137"/>
      <c r="F182" s="154"/>
      <c r="J182" s="19"/>
      <c r="L182" s="139"/>
      <c r="R182" s="3"/>
      <c r="S182" s="3"/>
      <c r="AA182" s="14"/>
      <c r="AG182">
        <f t="shared" si="43"/>
        <v>172</v>
      </c>
      <c r="AH182">
        <f t="shared" si="44"/>
        <v>0</v>
      </c>
      <c r="AI182" s="129" t="str">
        <f t="shared" si="45"/>
        <v/>
      </c>
      <c r="AJ182" s="24" t="str">
        <f t="shared" si="46"/>
        <v/>
      </c>
      <c r="AK182" s="24" t="str">
        <f t="shared" si="47"/>
        <v/>
      </c>
      <c r="AL182">
        <f t="shared" si="48"/>
        <v>0</v>
      </c>
      <c r="AM182">
        <f t="shared" si="49"/>
        <v>0</v>
      </c>
      <c r="AN182">
        <f t="shared" si="50"/>
        <v>0</v>
      </c>
      <c r="AO182" s="47"/>
      <c r="AP182" t="str">
        <f t="shared" si="51"/>
        <v/>
      </c>
      <c r="AQ182" t="str">
        <f t="shared" si="52"/>
        <v/>
      </c>
      <c r="AR182" t="str">
        <f t="shared" si="53"/>
        <v/>
      </c>
      <c r="AS182" t="str">
        <f t="shared" si="54"/>
        <v/>
      </c>
    </row>
    <row r="183" spans="2:45" x14ac:dyDescent="0.2">
      <c r="B183" s="74">
        <f t="shared" si="42"/>
        <v>173</v>
      </c>
      <c r="C183" s="154"/>
      <c r="D183" s="154"/>
      <c r="E183" s="137"/>
      <c r="F183" s="154"/>
      <c r="J183" s="19"/>
      <c r="L183" s="139"/>
      <c r="R183" s="3"/>
      <c r="S183" s="3"/>
      <c r="AA183" s="14"/>
      <c r="AG183">
        <f t="shared" si="43"/>
        <v>173</v>
      </c>
      <c r="AH183">
        <f t="shared" si="44"/>
        <v>0</v>
      </c>
      <c r="AI183" s="129" t="str">
        <f t="shared" si="45"/>
        <v/>
      </c>
      <c r="AJ183" s="24" t="str">
        <f t="shared" si="46"/>
        <v/>
      </c>
      <c r="AK183" s="24" t="str">
        <f t="shared" si="47"/>
        <v/>
      </c>
      <c r="AL183">
        <f t="shared" si="48"/>
        <v>0</v>
      </c>
      <c r="AM183">
        <f t="shared" si="49"/>
        <v>0</v>
      </c>
      <c r="AN183">
        <f t="shared" si="50"/>
        <v>0</v>
      </c>
      <c r="AO183" s="47"/>
      <c r="AP183" t="str">
        <f t="shared" si="51"/>
        <v/>
      </c>
      <c r="AQ183" t="str">
        <f t="shared" si="52"/>
        <v/>
      </c>
      <c r="AR183" t="str">
        <f t="shared" si="53"/>
        <v/>
      </c>
      <c r="AS183" t="str">
        <f t="shared" si="54"/>
        <v/>
      </c>
    </row>
    <row r="184" spans="2:45" x14ac:dyDescent="0.2">
      <c r="B184" s="74">
        <f t="shared" si="42"/>
        <v>174</v>
      </c>
      <c r="C184" s="154"/>
      <c r="D184" s="154"/>
      <c r="E184" s="137"/>
      <c r="F184" s="154"/>
      <c r="J184" s="19"/>
      <c r="L184" s="139"/>
      <c r="R184" s="3"/>
      <c r="S184" s="3"/>
      <c r="AA184" s="14"/>
      <c r="AG184">
        <f t="shared" si="43"/>
        <v>174</v>
      </c>
      <c r="AH184">
        <f t="shared" si="44"/>
        <v>0</v>
      </c>
      <c r="AI184" s="129" t="str">
        <f t="shared" si="45"/>
        <v/>
      </c>
      <c r="AJ184" s="24" t="str">
        <f t="shared" si="46"/>
        <v/>
      </c>
      <c r="AK184" s="24" t="str">
        <f t="shared" si="47"/>
        <v/>
      </c>
      <c r="AL184">
        <f t="shared" si="48"/>
        <v>0</v>
      </c>
      <c r="AM184">
        <f t="shared" si="49"/>
        <v>0</v>
      </c>
      <c r="AN184">
        <f t="shared" si="50"/>
        <v>0</v>
      </c>
      <c r="AO184" s="47"/>
      <c r="AP184" t="str">
        <f t="shared" si="51"/>
        <v/>
      </c>
      <c r="AQ184" t="str">
        <f t="shared" si="52"/>
        <v/>
      </c>
      <c r="AR184" t="str">
        <f t="shared" si="53"/>
        <v/>
      </c>
      <c r="AS184" t="str">
        <f t="shared" si="54"/>
        <v/>
      </c>
    </row>
    <row r="185" spans="2:45" x14ac:dyDescent="0.2">
      <c r="B185" s="74">
        <f t="shared" si="42"/>
        <v>175</v>
      </c>
      <c r="C185" s="154"/>
      <c r="D185" s="154"/>
      <c r="E185" s="137"/>
      <c r="F185" s="154"/>
      <c r="J185" s="19"/>
      <c r="L185" s="139"/>
      <c r="R185" s="3"/>
      <c r="S185" s="3"/>
      <c r="AA185" s="14"/>
      <c r="AG185">
        <f t="shared" si="43"/>
        <v>175</v>
      </c>
      <c r="AH185">
        <f t="shared" si="44"/>
        <v>0</v>
      </c>
      <c r="AI185" s="129" t="str">
        <f t="shared" si="45"/>
        <v/>
      </c>
      <c r="AJ185" s="24" t="str">
        <f t="shared" si="46"/>
        <v/>
      </c>
      <c r="AK185" s="24" t="str">
        <f t="shared" si="47"/>
        <v/>
      </c>
      <c r="AL185">
        <f t="shared" si="48"/>
        <v>0</v>
      </c>
      <c r="AM185">
        <f t="shared" si="49"/>
        <v>0</v>
      </c>
      <c r="AN185">
        <f t="shared" si="50"/>
        <v>0</v>
      </c>
      <c r="AO185" s="47"/>
      <c r="AP185" t="str">
        <f t="shared" si="51"/>
        <v/>
      </c>
      <c r="AQ185" t="str">
        <f t="shared" si="52"/>
        <v/>
      </c>
      <c r="AR185" t="str">
        <f t="shared" si="53"/>
        <v/>
      </c>
      <c r="AS185" t="str">
        <f t="shared" si="54"/>
        <v/>
      </c>
    </row>
    <row r="186" spans="2:45" x14ac:dyDescent="0.2">
      <c r="B186" s="74">
        <f t="shared" si="42"/>
        <v>176</v>
      </c>
      <c r="C186" s="154"/>
      <c r="D186" s="154"/>
      <c r="E186" s="137"/>
      <c r="F186" s="154"/>
      <c r="J186" s="19"/>
      <c r="L186" s="139"/>
      <c r="R186" s="3"/>
      <c r="S186" s="3"/>
      <c r="AA186" s="14"/>
      <c r="AG186">
        <f t="shared" si="43"/>
        <v>176</v>
      </c>
      <c r="AH186">
        <f t="shared" si="44"/>
        <v>0</v>
      </c>
      <c r="AI186" s="129" t="str">
        <f t="shared" si="45"/>
        <v/>
      </c>
      <c r="AJ186" s="24" t="str">
        <f t="shared" si="46"/>
        <v/>
      </c>
      <c r="AK186" s="24" t="str">
        <f t="shared" si="47"/>
        <v/>
      </c>
      <c r="AL186">
        <f t="shared" si="48"/>
        <v>0</v>
      </c>
      <c r="AM186">
        <f t="shared" si="49"/>
        <v>0</v>
      </c>
      <c r="AN186">
        <f t="shared" si="50"/>
        <v>0</v>
      </c>
      <c r="AO186" s="47"/>
      <c r="AP186" t="str">
        <f t="shared" si="51"/>
        <v/>
      </c>
      <c r="AQ186" t="str">
        <f t="shared" si="52"/>
        <v/>
      </c>
      <c r="AR186" t="str">
        <f t="shared" si="53"/>
        <v/>
      </c>
      <c r="AS186" t="str">
        <f t="shared" si="54"/>
        <v/>
      </c>
    </row>
    <row r="187" spans="2:45" x14ac:dyDescent="0.2">
      <c r="B187" s="74">
        <f t="shared" si="42"/>
        <v>177</v>
      </c>
      <c r="C187" s="154"/>
      <c r="D187" s="154"/>
      <c r="E187" s="137"/>
      <c r="F187" s="154"/>
      <c r="J187" s="19"/>
      <c r="L187" s="139"/>
      <c r="R187" s="3"/>
      <c r="S187" s="3"/>
      <c r="AA187" s="14"/>
      <c r="AG187">
        <f t="shared" si="43"/>
        <v>177</v>
      </c>
      <c r="AH187">
        <f t="shared" si="44"/>
        <v>0</v>
      </c>
      <c r="AI187" s="129" t="str">
        <f t="shared" si="45"/>
        <v/>
      </c>
      <c r="AJ187" s="24" t="str">
        <f t="shared" si="46"/>
        <v/>
      </c>
      <c r="AK187" s="24" t="str">
        <f t="shared" si="47"/>
        <v/>
      </c>
      <c r="AL187">
        <f t="shared" si="48"/>
        <v>0</v>
      </c>
      <c r="AM187">
        <f t="shared" si="49"/>
        <v>0</v>
      </c>
      <c r="AN187">
        <f t="shared" si="50"/>
        <v>0</v>
      </c>
      <c r="AO187" s="47"/>
      <c r="AP187" t="str">
        <f t="shared" si="51"/>
        <v/>
      </c>
      <c r="AQ187" t="str">
        <f t="shared" si="52"/>
        <v/>
      </c>
      <c r="AR187" t="str">
        <f t="shared" si="53"/>
        <v/>
      </c>
      <c r="AS187" t="str">
        <f t="shared" si="54"/>
        <v/>
      </c>
    </row>
    <row r="188" spans="2:45" x14ac:dyDescent="0.2">
      <c r="B188" s="74">
        <f t="shared" si="42"/>
        <v>178</v>
      </c>
      <c r="C188" s="154"/>
      <c r="D188" s="154"/>
      <c r="E188" s="137"/>
      <c r="F188" s="154"/>
      <c r="J188" s="19"/>
      <c r="L188" s="139"/>
      <c r="R188" s="3"/>
      <c r="S188" s="3"/>
      <c r="AA188" s="14"/>
      <c r="AG188">
        <f t="shared" si="43"/>
        <v>178</v>
      </c>
      <c r="AH188">
        <f t="shared" si="44"/>
        <v>0</v>
      </c>
      <c r="AI188" s="129" t="str">
        <f t="shared" si="45"/>
        <v/>
      </c>
      <c r="AJ188" s="24" t="str">
        <f t="shared" si="46"/>
        <v/>
      </c>
      <c r="AK188" s="24" t="str">
        <f t="shared" si="47"/>
        <v/>
      </c>
      <c r="AL188">
        <f t="shared" si="48"/>
        <v>0</v>
      </c>
      <c r="AM188">
        <f t="shared" si="49"/>
        <v>0</v>
      </c>
      <c r="AN188">
        <f t="shared" si="50"/>
        <v>0</v>
      </c>
      <c r="AO188" s="47"/>
      <c r="AP188" t="str">
        <f t="shared" si="51"/>
        <v/>
      </c>
      <c r="AQ188" t="str">
        <f t="shared" si="52"/>
        <v/>
      </c>
      <c r="AR188" t="str">
        <f t="shared" si="53"/>
        <v/>
      </c>
      <c r="AS188" t="str">
        <f t="shared" si="54"/>
        <v/>
      </c>
    </row>
    <row r="189" spans="2:45" x14ac:dyDescent="0.2">
      <c r="B189" s="74">
        <f t="shared" si="42"/>
        <v>179</v>
      </c>
      <c r="C189" s="154"/>
      <c r="D189" s="154"/>
      <c r="E189" s="137"/>
      <c r="F189" s="154"/>
      <c r="J189" s="19"/>
      <c r="L189" s="139"/>
      <c r="R189" s="3"/>
      <c r="S189" s="3"/>
      <c r="AA189" s="14"/>
      <c r="AG189">
        <f t="shared" si="43"/>
        <v>179</v>
      </c>
      <c r="AH189">
        <f t="shared" si="44"/>
        <v>0</v>
      </c>
      <c r="AI189" s="129" t="str">
        <f t="shared" si="45"/>
        <v/>
      </c>
      <c r="AJ189" s="24" t="str">
        <f t="shared" si="46"/>
        <v/>
      </c>
      <c r="AK189" s="24" t="str">
        <f t="shared" si="47"/>
        <v/>
      </c>
      <c r="AL189">
        <f t="shared" si="48"/>
        <v>0</v>
      </c>
      <c r="AM189">
        <f t="shared" si="49"/>
        <v>0</v>
      </c>
      <c r="AN189">
        <f t="shared" si="50"/>
        <v>0</v>
      </c>
      <c r="AO189" s="47"/>
      <c r="AP189" t="str">
        <f t="shared" si="51"/>
        <v/>
      </c>
      <c r="AQ189" t="str">
        <f t="shared" si="52"/>
        <v/>
      </c>
      <c r="AR189" t="str">
        <f t="shared" si="53"/>
        <v/>
      </c>
      <c r="AS189" t="str">
        <f t="shared" si="54"/>
        <v/>
      </c>
    </row>
    <row r="190" spans="2:45" x14ac:dyDescent="0.2">
      <c r="B190" s="74">
        <f t="shared" si="42"/>
        <v>180</v>
      </c>
      <c r="C190" s="154"/>
      <c r="D190" s="154"/>
      <c r="E190" s="137"/>
      <c r="F190" s="154"/>
      <c r="J190" s="19"/>
      <c r="L190" s="139"/>
      <c r="R190" s="3"/>
      <c r="S190" s="3"/>
      <c r="AA190" s="14"/>
      <c r="AG190">
        <f t="shared" si="43"/>
        <v>180</v>
      </c>
      <c r="AH190">
        <f t="shared" si="44"/>
        <v>0</v>
      </c>
      <c r="AI190" s="129" t="str">
        <f t="shared" si="45"/>
        <v/>
      </c>
      <c r="AJ190" s="24" t="str">
        <f t="shared" si="46"/>
        <v/>
      </c>
      <c r="AK190" s="24" t="str">
        <f t="shared" si="47"/>
        <v/>
      </c>
      <c r="AL190">
        <f t="shared" si="48"/>
        <v>0</v>
      </c>
      <c r="AM190">
        <f t="shared" si="49"/>
        <v>0</v>
      </c>
      <c r="AN190">
        <f t="shared" si="50"/>
        <v>0</v>
      </c>
      <c r="AO190" s="47"/>
      <c r="AP190" t="str">
        <f t="shared" si="51"/>
        <v/>
      </c>
      <c r="AQ190" t="str">
        <f t="shared" si="52"/>
        <v/>
      </c>
      <c r="AR190" t="str">
        <f t="shared" si="53"/>
        <v/>
      </c>
      <c r="AS190" t="str">
        <f t="shared" si="54"/>
        <v/>
      </c>
    </row>
    <row r="191" spans="2:45" x14ac:dyDescent="0.2">
      <c r="B191" s="74">
        <f t="shared" si="42"/>
        <v>181</v>
      </c>
      <c r="C191" s="154"/>
      <c r="D191" s="154"/>
      <c r="E191" s="137"/>
      <c r="F191" s="154"/>
      <c r="J191" s="19"/>
      <c r="L191" s="139"/>
      <c r="R191" s="3"/>
      <c r="S191" s="3"/>
      <c r="AA191" s="14"/>
      <c r="AG191">
        <f t="shared" si="43"/>
        <v>181</v>
      </c>
      <c r="AH191">
        <f t="shared" si="44"/>
        <v>0</v>
      </c>
      <c r="AI191" s="129" t="str">
        <f t="shared" si="45"/>
        <v/>
      </c>
      <c r="AJ191" s="24" t="str">
        <f t="shared" si="46"/>
        <v/>
      </c>
      <c r="AK191" s="24" t="str">
        <f t="shared" si="47"/>
        <v/>
      </c>
      <c r="AL191">
        <f t="shared" si="48"/>
        <v>0</v>
      </c>
      <c r="AM191">
        <f t="shared" si="49"/>
        <v>0</v>
      </c>
      <c r="AN191">
        <f t="shared" si="50"/>
        <v>0</v>
      </c>
      <c r="AO191" s="47"/>
      <c r="AP191" t="str">
        <f t="shared" si="51"/>
        <v/>
      </c>
      <c r="AQ191" t="str">
        <f t="shared" si="52"/>
        <v/>
      </c>
      <c r="AR191" t="str">
        <f t="shared" si="53"/>
        <v/>
      </c>
      <c r="AS191" t="str">
        <f t="shared" si="54"/>
        <v/>
      </c>
    </row>
    <row r="192" spans="2:45" x14ac:dyDescent="0.2">
      <c r="B192" s="74">
        <f t="shared" si="42"/>
        <v>182</v>
      </c>
      <c r="C192" s="154"/>
      <c r="D192" s="154"/>
      <c r="E192" s="137"/>
      <c r="F192" s="154"/>
      <c r="J192" s="19"/>
      <c r="L192" s="139"/>
      <c r="R192" s="3"/>
      <c r="S192" s="3"/>
      <c r="AA192" s="14"/>
      <c r="AG192">
        <f t="shared" si="43"/>
        <v>182</v>
      </c>
      <c r="AH192">
        <f t="shared" si="44"/>
        <v>0</v>
      </c>
      <c r="AI192" s="129" t="str">
        <f t="shared" si="45"/>
        <v/>
      </c>
      <c r="AJ192" s="24" t="str">
        <f t="shared" si="46"/>
        <v/>
      </c>
      <c r="AK192" s="24" t="str">
        <f t="shared" si="47"/>
        <v/>
      </c>
      <c r="AL192">
        <f t="shared" si="48"/>
        <v>0</v>
      </c>
      <c r="AM192">
        <f t="shared" si="49"/>
        <v>0</v>
      </c>
      <c r="AN192">
        <f t="shared" si="50"/>
        <v>0</v>
      </c>
      <c r="AO192" s="47"/>
      <c r="AP192" t="str">
        <f t="shared" si="51"/>
        <v/>
      </c>
      <c r="AQ192" t="str">
        <f t="shared" si="52"/>
        <v/>
      </c>
      <c r="AR192" t="str">
        <f t="shared" si="53"/>
        <v/>
      </c>
      <c r="AS192" t="str">
        <f t="shared" si="54"/>
        <v/>
      </c>
    </row>
    <row r="193" spans="2:45" x14ac:dyDescent="0.2">
      <c r="B193" s="74">
        <f t="shared" si="42"/>
        <v>183</v>
      </c>
      <c r="C193" s="154"/>
      <c r="D193" s="154"/>
      <c r="E193" s="137"/>
      <c r="F193" s="154"/>
      <c r="J193" s="19"/>
      <c r="L193" s="139"/>
      <c r="R193" s="3"/>
      <c r="S193" s="3"/>
      <c r="AA193" s="14"/>
      <c r="AG193">
        <f t="shared" si="43"/>
        <v>183</v>
      </c>
      <c r="AH193">
        <f t="shared" si="44"/>
        <v>0</v>
      </c>
      <c r="AI193" s="129" t="str">
        <f t="shared" si="45"/>
        <v/>
      </c>
      <c r="AJ193" s="24" t="str">
        <f t="shared" si="46"/>
        <v/>
      </c>
      <c r="AK193" s="24" t="str">
        <f t="shared" si="47"/>
        <v/>
      </c>
      <c r="AL193">
        <f t="shared" si="48"/>
        <v>0</v>
      </c>
      <c r="AM193">
        <f t="shared" si="49"/>
        <v>0</v>
      </c>
      <c r="AN193">
        <f t="shared" si="50"/>
        <v>0</v>
      </c>
      <c r="AO193" s="47"/>
      <c r="AP193" t="str">
        <f t="shared" si="51"/>
        <v/>
      </c>
      <c r="AQ193" t="str">
        <f t="shared" si="52"/>
        <v/>
      </c>
      <c r="AR193" t="str">
        <f t="shared" si="53"/>
        <v/>
      </c>
      <c r="AS193" t="str">
        <f t="shared" si="54"/>
        <v/>
      </c>
    </row>
    <row r="194" spans="2:45" x14ac:dyDescent="0.2">
      <c r="B194" s="74">
        <f t="shared" si="42"/>
        <v>184</v>
      </c>
      <c r="C194" s="154"/>
      <c r="D194" s="154"/>
      <c r="E194" s="137"/>
      <c r="F194" s="154"/>
      <c r="J194" s="19"/>
      <c r="L194" s="139"/>
      <c r="R194" s="3"/>
      <c r="S194" s="3"/>
      <c r="AA194" s="14"/>
      <c r="AG194">
        <f t="shared" si="43"/>
        <v>184</v>
      </c>
      <c r="AH194">
        <f t="shared" si="44"/>
        <v>0</v>
      </c>
      <c r="AI194" s="129" t="str">
        <f t="shared" si="45"/>
        <v/>
      </c>
      <c r="AJ194" s="24" t="str">
        <f t="shared" si="46"/>
        <v/>
      </c>
      <c r="AK194" s="24" t="str">
        <f t="shared" si="47"/>
        <v/>
      </c>
      <c r="AL194">
        <f t="shared" si="48"/>
        <v>0</v>
      </c>
      <c r="AM194">
        <f t="shared" si="49"/>
        <v>0</v>
      </c>
      <c r="AN194">
        <f t="shared" si="50"/>
        <v>0</v>
      </c>
      <c r="AO194" s="47"/>
      <c r="AP194" t="str">
        <f t="shared" si="51"/>
        <v/>
      </c>
      <c r="AQ194" t="str">
        <f t="shared" si="52"/>
        <v/>
      </c>
      <c r="AR194" t="str">
        <f t="shared" si="53"/>
        <v/>
      </c>
      <c r="AS194" t="str">
        <f t="shared" si="54"/>
        <v/>
      </c>
    </row>
    <row r="195" spans="2:45" x14ac:dyDescent="0.2">
      <c r="B195" s="74">
        <f t="shared" si="42"/>
        <v>185</v>
      </c>
      <c r="C195" s="154"/>
      <c r="D195" s="154"/>
      <c r="E195" s="137"/>
      <c r="F195" s="154"/>
      <c r="J195" s="19"/>
      <c r="L195" s="139"/>
      <c r="R195" s="3"/>
      <c r="S195" s="3"/>
      <c r="AA195" s="14"/>
      <c r="AG195">
        <f t="shared" si="43"/>
        <v>185</v>
      </c>
      <c r="AH195">
        <f t="shared" si="44"/>
        <v>0</v>
      </c>
      <c r="AI195" s="129" t="str">
        <f t="shared" si="45"/>
        <v/>
      </c>
      <c r="AJ195" s="24" t="str">
        <f t="shared" si="46"/>
        <v/>
      </c>
      <c r="AK195" s="24" t="str">
        <f t="shared" si="47"/>
        <v/>
      </c>
      <c r="AL195">
        <f t="shared" si="48"/>
        <v>0</v>
      </c>
      <c r="AM195">
        <f t="shared" si="49"/>
        <v>0</v>
      </c>
      <c r="AN195">
        <f t="shared" si="50"/>
        <v>0</v>
      </c>
      <c r="AO195" s="47"/>
      <c r="AP195" t="str">
        <f t="shared" si="51"/>
        <v/>
      </c>
      <c r="AQ195" t="str">
        <f t="shared" si="52"/>
        <v/>
      </c>
      <c r="AR195" t="str">
        <f t="shared" si="53"/>
        <v/>
      </c>
      <c r="AS195" t="str">
        <f t="shared" si="54"/>
        <v/>
      </c>
    </row>
    <row r="196" spans="2:45" x14ac:dyDescent="0.2">
      <c r="B196" s="74">
        <f t="shared" si="42"/>
        <v>186</v>
      </c>
      <c r="C196" s="154"/>
      <c r="D196" s="154"/>
      <c r="E196" s="137"/>
      <c r="F196" s="154"/>
      <c r="J196" s="19"/>
      <c r="L196" s="139"/>
      <c r="R196" s="3"/>
      <c r="S196" s="3"/>
      <c r="AA196" s="14"/>
      <c r="AG196">
        <f t="shared" si="43"/>
        <v>186</v>
      </c>
      <c r="AH196">
        <f t="shared" si="44"/>
        <v>0</v>
      </c>
      <c r="AI196" s="129" t="str">
        <f t="shared" si="45"/>
        <v/>
      </c>
      <c r="AJ196" s="24" t="str">
        <f t="shared" si="46"/>
        <v/>
      </c>
      <c r="AK196" s="24" t="str">
        <f t="shared" si="47"/>
        <v/>
      </c>
      <c r="AL196">
        <f t="shared" si="48"/>
        <v>0</v>
      </c>
      <c r="AM196">
        <f t="shared" si="49"/>
        <v>0</v>
      </c>
      <c r="AN196">
        <f t="shared" si="50"/>
        <v>0</v>
      </c>
      <c r="AO196" s="47"/>
      <c r="AP196" t="str">
        <f t="shared" si="51"/>
        <v/>
      </c>
      <c r="AQ196" t="str">
        <f t="shared" si="52"/>
        <v/>
      </c>
      <c r="AR196" t="str">
        <f t="shared" si="53"/>
        <v/>
      </c>
      <c r="AS196" t="str">
        <f t="shared" si="54"/>
        <v/>
      </c>
    </row>
    <row r="197" spans="2:45" x14ac:dyDescent="0.2">
      <c r="B197" s="74">
        <f t="shared" si="42"/>
        <v>187</v>
      </c>
      <c r="C197" s="154"/>
      <c r="D197" s="154"/>
      <c r="E197" s="137"/>
      <c r="F197" s="154"/>
      <c r="J197" s="19"/>
      <c r="L197" s="139"/>
      <c r="R197" s="3"/>
      <c r="S197" s="3"/>
      <c r="AA197" s="14"/>
      <c r="AG197">
        <f t="shared" si="43"/>
        <v>187</v>
      </c>
      <c r="AH197">
        <f t="shared" si="44"/>
        <v>0</v>
      </c>
      <c r="AI197" s="129" t="str">
        <f t="shared" si="45"/>
        <v/>
      </c>
      <c r="AJ197" s="24" t="str">
        <f t="shared" si="46"/>
        <v/>
      </c>
      <c r="AK197" s="24" t="str">
        <f t="shared" si="47"/>
        <v/>
      </c>
      <c r="AL197">
        <f t="shared" si="48"/>
        <v>0</v>
      </c>
      <c r="AM197">
        <f t="shared" si="49"/>
        <v>0</v>
      </c>
      <c r="AN197">
        <f t="shared" si="50"/>
        <v>0</v>
      </c>
      <c r="AO197" s="47"/>
      <c r="AP197" t="str">
        <f t="shared" si="51"/>
        <v/>
      </c>
      <c r="AQ197" t="str">
        <f t="shared" si="52"/>
        <v/>
      </c>
      <c r="AR197" t="str">
        <f t="shared" si="53"/>
        <v/>
      </c>
      <c r="AS197" t="str">
        <f t="shared" si="54"/>
        <v/>
      </c>
    </row>
    <row r="198" spans="2:45" x14ac:dyDescent="0.2">
      <c r="B198" s="74">
        <f t="shared" si="42"/>
        <v>188</v>
      </c>
      <c r="C198" s="154"/>
      <c r="D198" s="154"/>
      <c r="E198" s="137"/>
      <c r="F198" s="154"/>
      <c r="J198" s="19"/>
      <c r="L198" s="139"/>
      <c r="R198" s="3"/>
      <c r="S198" s="3"/>
      <c r="AA198" s="14"/>
      <c r="AG198">
        <f t="shared" si="43"/>
        <v>188</v>
      </c>
      <c r="AH198">
        <f t="shared" si="44"/>
        <v>0</v>
      </c>
      <c r="AI198" s="129" t="str">
        <f t="shared" si="45"/>
        <v/>
      </c>
      <c r="AJ198" s="24" t="str">
        <f t="shared" si="46"/>
        <v/>
      </c>
      <c r="AK198" s="24" t="str">
        <f t="shared" si="47"/>
        <v/>
      </c>
      <c r="AL198">
        <f t="shared" si="48"/>
        <v>0</v>
      </c>
      <c r="AM198">
        <f t="shared" si="49"/>
        <v>0</v>
      </c>
      <c r="AN198">
        <f t="shared" si="50"/>
        <v>0</v>
      </c>
      <c r="AO198" s="47"/>
      <c r="AP198" t="str">
        <f t="shared" si="51"/>
        <v/>
      </c>
      <c r="AQ198" t="str">
        <f t="shared" si="52"/>
        <v/>
      </c>
      <c r="AR198" t="str">
        <f t="shared" si="53"/>
        <v/>
      </c>
      <c r="AS198" t="str">
        <f t="shared" si="54"/>
        <v/>
      </c>
    </row>
    <row r="199" spans="2:45" x14ac:dyDescent="0.2">
      <c r="B199" s="74">
        <f t="shared" si="42"/>
        <v>189</v>
      </c>
      <c r="C199" s="154"/>
      <c r="D199" s="154"/>
      <c r="E199" s="137"/>
      <c r="F199" s="154"/>
      <c r="J199" s="19"/>
      <c r="L199" s="139"/>
      <c r="R199" s="3"/>
      <c r="S199" s="3"/>
      <c r="AA199" s="14"/>
      <c r="AG199">
        <f t="shared" si="43"/>
        <v>189</v>
      </c>
      <c r="AH199">
        <f t="shared" si="44"/>
        <v>0</v>
      </c>
      <c r="AI199" s="129" t="str">
        <f t="shared" si="45"/>
        <v/>
      </c>
      <c r="AJ199" s="24" t="str">
        <f t="shared" si="46"/>
        <v/>
      </c>
      <c r="AK199" s="24" t="str">
        <f t="shared" si="47"/>
        <v/>
      </c>
      <c r="AL199">
        <f t="shared" si="48"/>
        <v>0</v>
      </c>
      <c r="AM199">
        <f t="shared" si="49"/>
        <v>0</v>
      </c>
      <c r="AN199">
        <f t="shared" si="50"/>
        <v>0</v>
      </c>
      <c r="AO199" s="47"/>
      <c r="AP199" t="str">
        <f t="shared" si="51"/>
        <v/>
      </c>
      <c r="AQ199" t="str">
        <f t="shared" si="52"/>
        <v/>
      </c>
      <c r="AR199" t="str">
        <f t="shared" si="53"/>
        <v/>
      </c>
      <c r="AS199" t="str">
        <f t="shared" si="54"/>
        <v/>
      </c>
    </row>
    <row r="200" spans="2:45" x14ac:dyDescent="0.2">
      <c r="B200" s="74">
        <f t="shared" si="42"/>
        <v>190</v>
      </c>
      <c r="C200" s="154"/>
      <c r="D200" s="154"/>
      <c r="E200" s="137"/>
      <c r="F200" s="154"/>
      <c r="J200" s="19"/>
      <c r="L200" s="139"/>
      <c r="R200" s="3"/>
      <c r="S200" s="3"/>
      <c r="AA200" s="14"/>
      <c r="AG200">
        <f t="shared" si="43"/>
        <v>190</v>
      </c>
      <c r="AH200">
        <f t="shared" si="44"/>
        <v>0</v>
      </c>
      <c r="AI200" s="129" t="str">
        <f t="shared" si="45"/>
        <v/>
      </c>
      <c r="AJ200" s="24" t="str">
        <f t="shared" si="46"/>
        <v/>
      </c>
      <c r="AK200" s="24" t="str">
        <f t="shared" si="47"/>
        <v/>
      </c>
      <c r="AL200">
        <f t="shared" si="48"/>
        <v>0</v>
      </c>
      <c r="AM200">
        <f t="shared" si="49"/>
        <v>0</v>
      </c>
      <c r="AN200">
        <f t="shared" si="50"/>
        <v>0</v>
      </c>
      <c r="AO200" s="47"/>
      <c r="AP200" t="str">
        <f t="shared" si="51"/>
        <v/>
      </c>
      <c r="AQ200" t="str">
        <f t="shared" si="52"/>
        <v/>
      </c>
      <c r="AR200" t="str">
        <f t="shared" si="53"/>
        <v/>
      </c>
      <c r="AS200" t="str">
        <f t="shared" si="54"/>
        <v/>
      </c>
    </row>
    <row r="201" spans="2:45" x14ac:dyDescent="0.2">
      <c r="B201" s="74">
        <f t="shared" si="42"/>
        <v>191</v>
      </c>
      <c r="C201" s="154"/>
      <c r="D201" s="154"/>
      <c r="E201" s="137"/>
      <c r="F201" s="154"/>
      <c r="J201" s="19"/>
      <c r="L201" s="139"/>
      <c r="R201" s="3"/>
      <c r="S201" s="3"/>
      <c r="AA201" s="14"/>
      <c r="AG201">
        <f t="shared" si="43"/>
        <v>191</v>
      </c>
      <c r="AH201">
        <f t="shared" si="44"/>
        <v>0</v>
      </c>
      <c r="AI201" s="129" t="str">
        <f t="shared" si="45"/>
        <v/>
      </c>
      <c r="AJ201" s="24" t="str">
        <f t="shared" si="46"/>
        <v/>
      </c>
      <c r="AK201" s="24" t="str">
        <f t="shared" si="47"/>
        <v/>
      </c>
      <c r="AL201">
        <f t="shared" si="48"/>
        <v>0</v>
      </c>
      <c r="AM201">
        <f t="shared" si="49"/>
        <v>0</v>
      </c>
      <c r="AN201">
        <f t="shared" si="50"/>
        <v>0</v>
      </c>
      <c r="AO201" s="47"/>
      <c r="AP201" t="str">
        <f t="shared" si="51"/>
        <v/>
      </c>
      <c r="AQ201" t="str">
        <f t="shared" si="52"/>
        <v/>
      </c>
      <c r="AR201" t="str">
        <f t="shared" si="53"/>
        <v/>
      </c>
      <c r="AS201" t="str">
        <f t="shared" si="54"/>
        <v/>
      </c>
    </row>
    <row r="202" spans="2:45" x14ac:dyDescent="0.2">
      <c r="B202" s="74">
        <f t="shared" si="42"/>
        <v>192</v>
      </c>
      <c r="C202" s="154"/>
      <c r="D202" s="154"/>
      <c r="E202" s="137"/>
      <c r="F202" s="154"/>
      <c r="J202" s="19"/>
      <c r="L202" s="139"/>
      <c r="R202" s="3"/>
      <c r="S202" s="3"/>
      <c r="AA202" s="14"/>
      <c r="AG202">
        <f t="shared" si="43"/>
        <v>192</v>
      </c>
      <c r="AH202">
        <f t="shared" si="44"/>
        <v>0</v>
      </c>
      <c r="AI202" s="129" t="str">
        <f t="shared" si="45"/>
        <v/>
      </c>
      <c r="AJ202" s="24" t="str">
        <f t="shared" si="46"/>
        <v/>
      </c>
      <c r="AK202" s="24" t="str">
        <f t="shared" si="47"/>
        <v/>
      </c>
      <c r="AL202">
        <f t="shared" si="48"/>
        <v>0</v>
      </c>
      <c r="AM202">
        <f t="shared" si="49"/>
        <v>0</v>
      </c>
      <c r="AN202">
        <f t="shared" si="50"/>
        <v>0</v>
      </c>
      <c r="AO202" s="47"/>
      <c r="AP202" t="str">
        <f t="shared" si="51"/>
        <v/>
      </c>
      <c r="AQ202" t="str">
        <f t="shared" si="52"/>
        <v/>
      </c>
      <c r="AR202" t="str">
        <f t="shared" si="53"/>
        <v/>
      </c>
      <c r="AS202" t="str">
        <f t="shared" si="54"/>
        <v/>
      </c>
    </row>
    <row r="203" spans="2:45" x14ac:dyDescent="0.2">
      <c r="B203" s="74">
        <f t="shared" si="42"/>
        <v>193</v>
      </c>
      <c r="C203" s="154"/>
      <c r="D203" s="154"/>
      <c r="E203" s="137"/>
      <c r="F203" s="154"/>
      <c r="J203" s="19"/>
      <c r="L203" s="139"/>
      <c r="R203" s="3"/>
      <c r="S203" s="3"/>
      <c r="AA203" s="14"/>
      <c r="AG203">
        <f t="shared" si="43"/>
        <v>193</v>
      </c>
      <c r="AH203">
        <f t="shared" si="44"/>
        <v>0</v>
      </c>
      <c r="AI203" s="129" t="str">
        <f t="shared" si="45"/>
        <v/>
      </c>
      <c r="AJ203" s="24" t="str">
        <f t="shared" si="46"/>
        <v/>
      </c>
      <c r="AK203" s="24" t="str">
        <f t="shared" si="47"/>
        <v/>
      </c>
      <c r="AL203">
        <f t="shared" si="48"/>
        <v>0</v>
      </c>
      <c r="AM203">
        <f t="shared" si="49"/>
        <v>0</v>
      </c>
      <c r="AN203">
        <f t="shared" si="50"/>
        <v>0</v>
      </c>
      <c r="AO203" s="47"/>
      <c r="AP203" t="str">
        <f t="shared" si="51"/>
        <v/>
      </c>
      <c r="AQ203" t="str">
        <f t="shared" si="52"/>
        <v/>
      </c>
      <c r="AR203" t="str">
        <f t="shared" si="53"/>
        <v/>
      </c>
      <c r="AS203" t="str">
        <f t="shared" si="54"/>
        <v/>
      </c>
    </row>
    <row r="204" spans="2:45" x14ac:dyDescent="0.2">
      <c r="B204" s="74">
        <f t="shared" si="42"/>
        <v>194</v>
      </c>
      <c r="C204" s="154"/>
      <c r="D204" s="154"/>
      <c r="E204" s="137"/>
      <c r="F204" s="154"/>
      <c r="J204" s="19"/>
      <c r="L204" s="139"/>
      <c r="R204" s="3"/>
      <c r="S204" s="3"/>
      <c r="AA204" s="14"/>
      <c r="AG204">
        <f t="shared" si="43"/>
        <v>194</v>
      </c>
      <c r="AH204">
        <f t="shared" si="44"/>
        <v>0</v>
      </c>
      <c r="AI204" s="129" t="str">
        <f t="shared" si="45"/>
        <v/>
      </c>
      <c r="AJ204" s="24" t="str">
        <f t="shared" si="46"/>
        <v/>
      </c>
      <c r="AK204" s="24" t="str">
        <f t="shared" si="47"/>
        <v/>
      </c>
      <c r="AL204">
        <f t="shared" si="48"/>
        <v>0</v>
      </c>
      <c r="AM204">
        <f t="shared" si="49"/>
        <v>0</v>
      </c>
      <c r="AN204">
        <f t="shared" si="50"/>
        <v>0</v>
      </c>
      <c r="AO204" s="47"/>
      <c r="AP204" t="str">
        <f t="shared" si="51"/>
        <v/>
      </c>
      <c r="AQ204" t="str">
        <f t="shared" si="52"/>
        <v/>
      </c>
      <c r="AR204" t="str">
        <f t="shared" si="53"/>
        <v/>
      </c>
      <c r="AS204" t="str">
        <f t="shared" si="54"/>
        <v/>
      </c>
    </row>
    <row r="205" spans="2:45" x14ac:dyDescent="0.2">
      <c r="B205" s="74">
        <f t="shared" si="42"/>
        <v>195</v>
      </c>
      <c r="C205" s="154"/>
      <c r="D205" s="154"/>
      <c r="E205" s="137"/>
      <c r="F205" s="154"/>
      <c r="J205" s="19"/>
      <c r="L205" s="139"/>
      <c r="R205" s="3"/>
      <c r="S205" s="3"/>
      <c r="AA205" s="14"/>
      <c r="AG205">
        <f t="shared" si="43"/>
        <v>195</v>
      </c>
      <c r="AH205">
        <f t="shared" si="44"/>
        <v>0</v>
      </c>
      <c r="AI205" s="129" t="str">
        <f t="shared" si="45"/>
        <v/>
      </c>
      <c r="AJ205" s="24" t="str">
        <f t="shared" si="46"/>
        <v/>
      </c>
      <c r="AK205" s="24" t="str">
        <f t="shared" si="47"/>
        <v/>
      </c>
      <c r="AL205">
        <f t="shared" si="48"/>
        <v>0</v>
      </c>
      <c r="AM205">
        <f t="shared" si="49"/>
        <v>0</v>
      </c>
      <c r="AN205">
        <f t="shared" si="50"/>
        <v>0</v>
      </c>
      <c r="AO205" s="47"/>
      <c r="AP205" t="str">
        <f t="shared" si="51"/>
        <v/>
      </c>
      <c r="AQ205" t="str">
        <f t="shared" si="52"/>
        <v/>
      </c>
      <c r="AR205" t="str">
        <f t="shared" si="53"/>
        <v/>
      </c>
      <c r="AS205" t="str">
        <f t="shared" si="54"/>
        <v/>
      </c>
    </row>
    <row r="206" spans="2:45" x14ac:dyDescent="0.2">
      <c r="B206" s="74">
        <f t="shared" si="42"/>
        <v>196</v>
      </c>
      <c r="C206" s="154"/>
      <c r="D206" s="154"/>
      <c r="E206" s="137"/>
      <c r="F206" s="154"/>
      <c r="J206" s="19"/>
      <c r="L206" s="139"/>
      <c r="R206" s="3"/>
      <c r="S206" s="3"/>
      <c r="AA206" s="14"/>
      <c r="AG206">
        <f t="shared" si="43"/>
        <v>196</v>
      </c>
      <c r="AH206">
        <f t="shared" si="44"/>
        <v>0</v>
      </c>
      <c r="AI206" s="129" t="str">
        <f t="shared" si="45"/>
        <v/>
      </c>
      <c r="AJ206" s="24" t="str">
        <f t="shared" si="46"/>
        <v/>
      </c>
      <c r="AK206" s="24" t="str">
        <f t="shared" si="47"/>
        <v/>
      </c>
      <c r="AL206">
        <f t="shared" si="48"/>
        <v>0</v>
      </c>
      <c r="AM206">
        <f t="shared" si="49"/>
        <v>0</v>
      </c>
      <c r="AN206">
        <f t="shared" si="50"/>
        <v>0</v>
      </c>
      <c r="AO206" s="47"/>
      <c r="AP206" t="str">
        <f t="shared" si="51"/>
        <v/>
      </c>
      <c r="AQ206" t="str">
        <f t="shared" si="52"/>
        <v/>
      </c>
      <c r="AR206" t="str">
        <f t="shared" si="53"/>
        <v/>
      </c>
      <c r="AS206" t="str">
        <f t="shared" si="54"/>
        <v/>
      </c>
    </row>
    <row r="207" spans="2:45" x14ac:dyDescent="0.2">
      <c r="B207" s="74">
        <f t="shared" si="42"/>
        <v>197</v>
      </c>
      <c r="C207" s="154"/>
      <c r="D207" s="154"/>
      <c r="E207" s="137"/>
      <c r="F207" s="154"/>
      <c r="J207" s="19"/>
      <c r="L207" s="139"/>
      <c r="R207" s="3"/>
      <c r="S207" s="3"/>
      <c r="AA207" s="14"/>
      <c r="AG207">
        <f t="shared" si="43"/>
        <v>197</v>
      </c>
      <c r="AH207">
        <f t="shared" si="44"/>
        <v>0</v>
      </c>
      <c r="AI207" s="129" t="str">
        <f t="shared" si="45"/>
        <v/>
      </c>
      <c r="AJ207" s="24" t="str">
        <f t="shared" si="46"/>
        <v/>
      </c>
      <c r="AK207" s="24" t="str">
        <f t="shared" si="47"/>
        <v/>
      </c>
      <c r="AL207">
        <f t="shared" si="48"/>
        <v>0</v>
      </c>
      <c r="AM207">
        <f t="shared" si="49"/>
        <v>0</v>
      </c>
      <c r="AN207">
        <f t="shared" si="50"/>
        <v>0</v>
      </c>
      <c r="AO207" s="47"/>
      <c r="AP207" t="str">
        <f t="shared" si="51"/>
        <v/>
      </c>
      <c r="AQ207" t="str">
        <f t="shared" si="52"/>
        <v/>
      </c>
      <c r="AR207" t="str">
        <f t="shared" si="53"/>
        <v/>
      </c>
      <c r="AS207" t="str">
        <f t="shared" si="54"/>
        <v/>
      </c>
    </row>
    <row r="208" spans="2:45" x14ac:dyDescent="0.2">
      <c r="B208" s="74">
        <f t="shared" si="42"/>
        <v>198</v>
      </c>
      <c r="C208" s="154"/>
      <c r="D208" s="154"/>
      <c r="E208" s="137"/>
      <c r="F208" s="154"/>
      <c r="J208" s="19"/>
      <c r="L208" s="139"/>
      <c r="R208" s="3"/>
      <c r="S208" s="3"/>
      <c r="AA208" s="14"/>
      <c r="AG208">
        <f t="shared" si="43"/>
        <v>198</v>
      </c>
      <c r="AH208">
        <f t="shared" si="44"/>
        <v>0</v>
      </c>
      <c r="AI208" s="129" t="str">
        <f t="shared" si="45"/>
        <v/>
      </c>
      <c r="AJ208" s="24" t="str">
        <f t="shared" si="46"/>
        <v/>
      </c>
      <c r="AK208" s="24" t="str">
        <f t="shared" si="47"/>
        <v/>
      </c>
      <c r="AL208">
        <f t="shared" si="48"/>
        <v>0</v>
      </c>
      <c r="AM208">
        <f t="shared" si="49"/>
        <v>0</v>
      </c>
      <c r="AN208">
        <f t="shared" si="50"/>
        <v>0</v>
      </c>
      <c r="AO208" s="47"/>
      <c r="AP208" t="str">
        <f t="shared" si="51"/>
        <v/>
      </c>
      <c r="AQ208" t="str">
        <f t="shared" si="52"/>
        <v/>
      </c>
      <c r="AR208" t="str">
        <f t="shared" si="53"/>
        <v/>
      </c>
      <c r="AS208" t="str">
        <f t="shared" si="54"/>
        <v/>
      </c>
    </row>
    <row r="209" spans="2:45" x14ac:dyDescent="0.2">
      <c r="B209" s="74">
        <f t="shared" si="42"/>
        <v>199</v>
      </c>
      <c r="C209" s="154"/>
      <c r="D209" s="154"/>
      <c r="E209" s="137"/>
      <c r="F209" s="154"/>
      <c r="J209" s="19"/>
      <c r="L209" s="139"/>
      <c r="R209" s="3"/>
      <c r="S209" s="3"/>
      <c r="AA209" s="14"/>
      <c r="AG209">
        <f t="shared" si="43"/>
        <v>199</v>
      </c>
      <c r="AH209">
        <f t="shared" si="44"/>
        <v>0</v>
      </c>
      <c r="AI209" s="129" t="str">
        <f t="shared" si="45"/>
        <v/>
      </c>
      <c r="AJ209" s="24" t="str">
        <f t="shared" si="46"/>
        <v/>
      </c>
      <c r="AK209" s="24" t="str">
        <f t="shared" si="47"/>
        <v/>
      </c>
      <c r="AL209">
        <f t="shared" si="48"/>
        <v>0</v>
      </c>
      <c r="AM209">
        <f t="shared" si="49"/>
        <v>0</v>
      </c>
      <c r="AN209">
        <f t="shared" si="50"/>
        <v>0</v>
      </c>
      <c r="AO209" s="47"/>
      <c r="AP209" t="str">
        <f t="shared" si="51"/>
        <v/>
      </c>
      <c r="AQ209" t="str">
        <f t="shared" si="52"/>
        <v/>
      </c>
      <c r="AR209" t="str">
        <f t="shared" si="53"/>
        <v/>
      </c>
      <c r="AS209" t="str">
        <f t="shared" si="54"/>
        <v/>
      </c>
    </row>
    <row r="210" spans="2:45" x14ac:dyDescent="0.2">
      <c r="B210" s="74">
        <f t="shared" si="42"/>
        <v>200</v>
      </c>
      <c r="C210" s="154"/>
      <c r="D210" s="154"/>
      <c r="E210" s="137"/>
      <c r="F210" s="154"/>
      <c r="J210" s="19"/>
      <c r="L210" s="139"/>
      <c r="R210" s="3"/>
      <c r="S210" s="3"/>
      <c r="AA210" s="14"/>
      <c r="AG210">
        <f t="shared" si="43"/>
        <v>200</v>
      </c>
      <c r="AH210">
        <f t="shared" si="44"/>
        <v>0</v>
      </c>
      <c r="AI210" s="129" t="str">
        <f t="shared" si="45"/>
        <v/>
      </c>
      <c r="AJ210" s="24" t="str">
        <f t="shared" si="46"/>
        <v/>
      </c>
      <c r="AK210" s="24" t="str">
        <f t="shared" si="47"/>
        <v/>
      </c>
      <c r="AL210">
        <f t="shared" si="48"/>
        <v>0</v>
      </c>
      <c r="AM210">
        <f t="shared" si="49"/>
        <v>0</v>
      </c>
      <c r="AN210">
        <f t="shared" si="50"/>
        <v>0</v>
      </c>
      <c r="AO210" s="47"/>
      <c r="AP210" t="str">
        <f t="shared" si="51"/>
        <v/>
      </c>
      <c r="AQ210" t="str">
        <f t="shared" si="52"/>
        <v/>
      </c>
      <c r="AR210" t="str">
        <f t="shared" si="53"/>
        <v/>
      </c>
      <c r="AS210" t="str">
        <f t="shared" si="54"/>
        <v/>
      </c>
    </row>
    <row r="211" spans="2:45" x14ac:dyDescent="0.2">
      <c r="B211" s="74">
        <f t="shared" si="42"/>
        <v>201</v>
      </c>
      <c r="C211" s="154"/>
      <c r="D211" s="154"/>
      <c r="E211" s="137"/>
      <c r="F211" s="154"/>
      <c r="J211" s="19"/>
      <c r="L211" s="139"/>
      <c r="R211" s="3"/>
      <c r="S211" s="3"/>
      <c r="AA211" s="14"/>
      <c r="AG211">
        <f t="shared" si="43"/>
        <v>201</v>
      </c>
      <c r="AH211">
        <f t="shared" si="44"/>
        <v>0</v>
      </c>
      <c r="AI211" s="129" t="str">
        <f t="shared" si="45"/>
        <v/>
      </c>
      <c r="AJ211" s="24" t="str">
        <f t="shared" si="46"/>
        <v/>
      </c>
      <c r="AK211" s="24" t="str">
        <f t="shared" si="47"/>
        <v/>
      </c>
      <c r="AL211">
        <f t="shared" si="48"/>
        <v>0</v>
      </c>
      <c r="AM211">
        <f t="shared" si="49"/>
        <v>0</v>
      </c>
      <c r="AN211">
        <f t="shared" si="50"/>
        <v>0</v>
      </c>
      <c r="AO211" s="47"/>
      <c r="AP211" t="str">
        <f t="shared" si="51"/>
        <v/>
      </c>
      <c r="AQ211" t="str">
        <f t="shared" si="52"/>
        <v/>
      </c>
      <c r="AR211" t="str">
        <f t="shared" si="53"/>
        <v/>
      </c>
      <c r="AS211" t="str">
        <f t="shared" si="54"/>
        <v/>
      </c>
    </row>
    <row r="212" spans="2:45" x14ac:dyDescent="0.2">
      <c r="B212" s="74">
        <f t="shared" si="42"/>
        <v>202</v>
      </c>
      <c r="C212" s="154"/>
      <c r="D212" s="154"/>
      <c r="E212" s="137"/>
      <c r="F212" s="154"/>
      <c r="J212" s="19"/>
      <c r="L212" s="139"/>
      <c r="R212" s="3"/>
      <c r="S212" s="3"/>
      <c r="AA212" s="14"/>
      <c r="AG212">
        <f t="shared" si="43"/>
        <v>202</v>
      </c>
      <c r="AH212">
        <f t="shared" si="44"/>
        <v>0</v>
      </c>
      <c r="AI212" s="129" t="str">
        <f t="shared" si="45"/>
        <v/>
      </c>
      <c r="AJ212" s="24" t="str">
        <f t="shared" si="46"/>
        <v/>
      </c>
      <c r="AK212" s="24" t="str">
        <f t="shared" si="47"/>
        <v/>
      </c>
      <c r="AL212">
        <f t="shared" si="48"/>
        <v>0</v>
      </c>
      <c r="AM212">
        <f t="shared" si="49"/>
        <v>0</v>
      </c>
      <c r="AN212">
        <f t="shared" si="50"/>
        <v>0</v>
      </c>
      <c r="AO212" s="47"/>
      <c r="AP212" t="str">
        <f t="shared" si="51"/>
        <v/>
      </c>
      <c r="AQ212" t="str">
        <f t="shared" si="52"/>
        <v/>
      </c>
      <c r="AR212" t="str">
        <f t="shared" si="53"/>
        <v/>
      </c>
      <c r="AS212" t="str">
        <f t="shared" si="54"/>
        <v/>
      </c>
    </row>
    <row r="213" spans="2:45" x14ac:dyDescent="0.2">
      <c r="B213" s="74">
        <f t="shared" si="42"/>
        <v>203</v>
      </c>
      <c r="C213" s="154"/>
      <c r="D213" s="154"/>
      <c r="E213" s="137"/>
      <c r="F213" s="154"/>
      <c r="J213" s="19"/>
      <c r="L213" s="139"/>
      <c r="R213" s="3"/>
      <c r="S213" s="3"/>
      <c r="AA213" s="14"/>
      <c r="AG213">
        <f t="shared" si="43"/>
        <v>203</v>
      </c>
      <c r="AH213">
        <f t="shared" si="44"/>
        <v>0</v>
      </c>
      <c r="AI213" s="129" t="str">
        <f t="shared" si="45"/>
        <v/>
      </c>
      <c r="AJ213" s="24" t="str">
        <f t="shared" si="46"/>
        <v/>
      </c>
      <c r="AK213" s="24" t="str">
        <f t="shared" si="47"/>
        <v/>
      </c>
      <c r="AL213">
        <f t="shared" si="48"/>
        <v>0</v>
      </c>
      <c r="AM213">
        <f t="shared" si="49"/>
        <v>0</v>
      </c>
      <c r="AN213">
        <f t="shared" si="50"/>
        <v>0</v>
      </c>
      <c r="AO213" s="47"/>
      <c r="AP213" t="str">
        <f t="shared" si="51"/>
        <v/>
      </c>
      <c r="AQ213" t="str">
        <f t="shared" si="52"/>
        <v/>
      </c>
      <c r="AR213" t="str">
        <f t="shared" si="53"/>
        <v/>
      </c>
      <c r="AS213" t="str">
        <f t="shared" si="54"/>
        <v/>
      </c>
    </row>
    <row r="214" spans="2:45" x14ac:dyDescent="0.2">
      <c r="B214" s="74">
        <f t="shared" si="42"/>
        <v>204</v>
      </c>
      <c r="C214" s="154"/>
      <c r="D214" s="154"/>
      <c r="E214" s="137"/>
      <c r="F214" s="154"/>
      <c r="J214" s="19"/>
      <c r="L214" s="139"/>
      <c r="R214" s="3"/>
      <c r="S214" s="3"/>
      <c r="AA214" s="14"/>
      <c r="AG214">
        <f t="shared" si="43"/>
        <v>204</v>
      </c>
      <c r="AH214">
        <f t="shared" si="44"/>
        <v>0</v>
      </c>
      <c r="AI214" s="129" t="str">
        <f t="shared" si="45"/>
        <v/>
      </c>
      <c r="AJ214" s="24" t="str">
        <f t="shared" si="46"/>
        <v/>
      </c>
      <c r="AK214" s="24" t="str">
        <f t="shared" si="47"/>
        <v/>
      </c>
      <c r="AL214">
        <f t="shared" si="48"/>
        <v>0</v>
      </c>
      <c r="AM214">
        <f t="shared" si="49"/>
        <v>0</v>
      </c>
      <c r="AN214">
        <f t="shared" si="50"/>
        <v>0</v>
      </c>
      <c r="AO214" s="47"/>
      <c r="AP214" t="str">
        <f t="shared" si="51"/>
        <v/>
      </c>
      <c r="AQ214" t="str">
        <f t="shared" si="52"/>
        <v/>
      </c>
      <c r="AR214" t="str">
        <f t="shared" si="53"/>
        <v/>
      </c>
      <c r="AS214" t="str">
        <f t="shared" si="54"/>
        <v/>
      </c>
    </row>
    <row r="215" spans="2:45" x14ac:dyDescent="0.2">
      <c r="B215" s="74">
        <f t="shared" si="42"/>
        <v>205</v>
      </c>
      <c r="C215" s="154"/>
      <c r="D215" s="154"/>
      <c r="E215" s="137"/>
      <c r="F215" s="154"/>
      <c r="J215" s="19"/>
      <c r="L215" s="139"/>
      <c r="R215" s="3"/>
      <c r="S215" s="3"/>
      <c r="AA215" s="14"/>
      <c r="AG215">
        <f t="shared" si="43"/>
        <v>205</v>
      </c>
      <c r="AH215">
        <f t="shared" si="44"/>
        <v>0</v>
      </c>
      <c r="AI215" s="129" t="str">
        <f t="shared" si="45"/>
        <v/>
      </c>
      <c r="AJ215" s="24" t="str">
        <f t="shared" si="46"/>
        <v/>
      </c>
      <c r="AK215" s="24" t="str">
        <f t="shared" si="47"/>
        <v/>
      </c>
      <c r="AL215">
        <f t="shared" si="48"/>
        <v>0</v>
      </c>
      <c r="AM215">
        <f t="shared" si="49"/>
        <v>0</v>
      </c>
      <c r="AN215">
        <f t="shared" si="50"/>
        <v>0</v>
      </c>
      <c r="AO215" s="47"/>
      <c r="AP215" t="str">
        <f t="shared" si="51"/>
        <v/>
      </c>
      <c r="AQ215" t="str">
        <f t="shared" si="52"/>
        <v/>
      </c>
      <c r="AR215" t="str">
        <f t="shared" si="53"/>
        <v/>
      </c>
      <c r="AS215" t="str">
        <f t="shared" si="54"/>
        <v/>
      </c>
    </row>
    <row r="216" spans="2:45" x14ac:dyDescent="0.2">
      <c r="B216" s="74">
        <f t="shared" si="42"/>
        <v>206</v>
      </c>
      <c r="C216" s="154"/>
      <c r="D216" s="154"/>
      <c r="E216" s="137"/>
      <c r="F216" s="154"/>
      <c r="J216" s="19"/>
      <c r="L216" s="139"/>
      <c r="R216" s="3"/>
      <c r="S216" s="3"/>
      <c r="AA216" s="14"/>
      <c r="AG216">
        <f t="shared" si="43"/>
        <v>206</v>
      </c>
      <c r="AH216">
        <f t="shared" si="44"/>
        <v>0</v>
      </c>
      <c r="AI216" s="129" t="str">
        <f t="shared" si="45"/>
        <v/>
      </c>
      <c r="AJ216" s="24" t="str">
        <f t="shared" si="46"/>
        <v/>
      </c>
      <c r="AK216" s="24" t="str">
        <f t="shared" si="47"/>
        <v/>
      </c>
      <c r="AL216">
        <f t="shared" si="48"/>
        <v>0</v>
      </c>
      <c r="AM216">
        <f t="shared" si="49"/>
        <v>0</v>
      </c>
      <c r="AN216">
        <f t="shared" si="50"/>
        <v>0</v>
      </c>
      <c r="AO216" s="47"/>
      <c r="AP216" t="str">
        <f t="shared" si="51"/>
        <v/>
      </c>
      <c r="AQ216" t="str">
        <f t="shared" si="52"/>
        <v/>
      </c>
      <c r="AR216" t="str">
        <f t="shared" si="53"/>
        <v/>
      </c>
      <c r="AS216" t="str">
        <f t="shared" si="54"/>
        <v/>
      </c>
    </row>
    <row r="217" spans="2:45" x14ac:dyDescent="0.2">
      <c r="B217" s="74">
        <f t="shared" si="42"/>
        <v>207</v>
      </c>
      <c r="C217" s="154"/>
      <c r="D217" s="154"/>
      <c r="E217" s="137"/>
      <c r="F217" s="154"/>
      <c r="J217" s="19"/>
      <c r="L217" s="139"/>
      <c r="R217" s="3"/>
      <c r="S217" s="3"/>
      <c r="AA217" s="14"/>
      <c r="AG217">
        <f t="shared" si="43"/>
        <v>207</v>
      </c>
      <c r="AH217">
        <f t="shared" si="44"/>
        <v>0</v>
      </c>
      <c r="AI217" s="129" t="str">
        <f t="shared" si="45"/>
        <v/>
      </c>
      <c r="AJ217" s="24" t="str">
        <f t="shared" si="46"/>
        <v/>
      </c>
      <c r="AK217" s="24" t="str">
        <f t="shared" si="47"/>
        <v/>
      </c>
      <c r="AL217">
        <f t="shared" si="48"/>
        <v>0</v>
      </c>
      <c r="AM217">
        <f t="shared" si="49"/>
        <v>0</v>
      </c>
      <c r="AN217">
        <f t="shared" si="50"/>
        <v>0</v>
      </c>
      <c r="AO217" s="47"/>
      <c r="AP217" t="str">
        <f t="shared" si="51"/>
        <v/>
      </c>
      <c r="AQ217" t="str">
        <f t="shared" si="52"/>
        <v/>
      </c>
      <c r="AR217" t="str">
        <f t="shared" si="53"/>
        <v/>
      </c>
      <c r="AS217" t="str">
        <f t="shared" si="54"/>
        <v/>
      </c>
    </row>
    <row r="218" spans="2:45" x14ac:dyDescent="0.2">
      <c r="B218" s="74">
        <f t="shared" si="42"/>
        <v>208</v>
      </c>
      <c r="C218" s="154"/>
      <c r="D218" s="154"/>
      <c r="E218" s="137"/>
      <c r="F218" s="154"/>
      <c r="J218" s="19"/>
      <c r="L218" s="139"/>
      <c r="R218" s="3"/>
      <c r="S218" s="3"/>
      <c r="AA218" s="14"/>
      <c r="AG218">
        <f t="shared" si="43"/>
        <v>208</v>
      </c>
      <c r="AH218">
        <f t="shared" si="44"/>
        <v>0</v>
      </c>
      <c r="AI218" s="129" t="str">
        <f t="shared" si="45"/>
        <v/>
      </c>
      <c r="AJ218" s="24" t="str">
        <f t="shared" si="46"/>
        <v/>
      </c>
      <c r="AK218" s="24" t="str">
        <f t="shared" si="47"/>
        <v/>
      </c>
      <c r="AL218">
        <f t="shared" si="48"/>
        <v>0</v>
      </c>
      <c r="AM218">
        <f t="shared" si="49"/>
        <v>0</v>
      </c>
      <c r="AN218">
        <f t="shared" si="50"/>
        <v>0</v>
      </c>
      <c r="AO218" s="47"/>
      <c r="AP218" t="str">
        <f t="shared" si="51"/>
        <v/>
      </c>
      <c r="AQ218" t="str">
        <f t="shared" si="52"/>
        <v/>
      </c>
      <c r="AR218" t="str">
        <f t="shared" si="53"/>
        <v/>
      </c>
      <c r="AS218" t="str">
        <f t="shared" si="54"/>
        <v/>
      </c>
    </row>
    <row r="219" spans="2:45" x14ac:dyDescent="0.2">
      <c r="B219" s="74">
        <f t="shared" si="42"/>
        <v>209</v>
      </c>
      <c r="C219" s="154"/>
      <c r="D219" s="154"/>
      <c r="E219" s="137"/>
      <c r="F219" s="154"/>
      <c r="J219" s="19"/>
      <c r="L219" s="139"/>
      <c r="R219" s="3"/>
      <c r="S219" s="3"/>
      <c r="AA219" s="14"/>
      <c r="AG219">
        <f t="shared" si="43"/>
        <v>209</v>
      </c>
      <c r="AH219">
        <f t="shared" si="44"/>
        <v>0</v>
      </c>
      <c r="AI219" s="129" t="str">
        <f t="shared" si="45"/>
        <v/>
      </c>
      <c r="AJ219" s="24" t="str">
        <f t="shared" si="46"/>
        <v/>
      </c>
      <c r="AK219" s="24" t="str">
        <f t="shared" si="47"/>
        <v/>
      </c>
      <c r="AL219">
        <f t="shared" si="48"/>
        <v>0</v>
      </c>
      <c r="AM219">
        <f t="shared" si="49"/>
        <v>0</v>
      </c>
      <c r="AN219">
        <f t="shared" si="50"/>
        <v>0</v>
      </c>
      <c r="AO219" s="47"/>
      <c r="AP219" t="str">
        <f t="shared" si="51"/>
        <v/>
      </c>
      <c r="AQ219" t="str">
        <f t="shared" si="52"/>
        <v/>
      </c>
      <c r="AR219" t="str">
        <f t="shared" si="53"/>
        <v/>
      </c>
      <c r="AS219" t="str">
        <f t="shared" si="54"/>
        <v/>
      </c>
    </row>
    <row r="220" spans="2:45" x14ac:dyDescent="0.2">
      <c r="B220" s="74">
        <f t="shared" si="42"/>
        <v>210</v>
      </c>
      <c r="C220" s="154"/>
      <c r="D220" s="154"/>
      <c r="E220" s="137"/>
      <c r="F220" s="154"/>
      <c r="J220" s="19"/>
      <c r="L220" s="139"/>
      <c r="R220" s="3"/>
      <c r="S220" s="3"/>
      <c r="AA220" s="14"/>
      <c r="AG220">
        <f t="shared" si="43"/>
        <v>210</v>
      </c>
      <c r="AH220">
        <f t="shared" si="44"/>
        <v>0</v>
      </c>
      <c r="AI220" s="129" t="str">
        <f t="shared" si="45"/>
        <v/>
      </c>
      <c r="AJ220" s="24" t="str">
        <f t="shared" si="46"/>
        <v/>
      </c>
      <c r="AK220" s="24" t="str">
        <f t="shared" si="47"/>
        <v/>
      </c>
      <c r="AL220">
        <f t="shared" si="48"/>
        <v>0</v>
      </c>
      <c r="AM220">
        <f t="shared" si="49"/>
        <v>0</v>
      </c>
      <c r="AN220">
        <f t="shared" si="50"/>
        <v>0</v>
      </c>
      <c r="AO220" s="47"/>
      <c r="AP220" t="str">
        <f t="shared" si="51"/>
        <v/>
      </c>
      <c r="AQ220" t="str">
        <f t="shared" si="52"/>
        <v/>
      </c>
      <c r="AR220" t="str">
        <f t="shared" si="53"/>
        <v/>
      </c>
      <c r="AS220" t="str">
        <f t="shared" si="54"/>
        <v/>
      </c>
    </row>
    <row r="221" spans="2:45" x14ac:dyDescent="0.2">
      <c r="B221" s="74">
        <f t="shared" si="42"/>
        <v>211</v>
      </c>
      <c r="C221" s="154"/>
      <c r="D221" s="154"/>
      <c r="E221" s="137"/>
      <c r="F221" s="154"/>
      <c r="J221" s="19"/>
      <c r="L221" s="139"/>
      <c r="R221" s="3"/>
      <c r="S221" s="3"/>
      <c r="AA221" s="14"/>
      <c r="AG221">
        <f t="shared" si="43"/>
        <v>211</v>
      </c>
      <c r="AH221">
        <f t="shared" si="44"/>
        <v>0</v>
      </c>
      <c r="AI221" s="129" t="str">
        <f t="shared" si="45"/>
        <v/>
      </c>
      <c r="AJ221" s="24" t="str">
        <f t="shared" si="46"/>
        <v/>
      </c>
      <c r="AK221" s="24" t="str">
        <f t="shared" si="47"/>
        <v/>
      </c>
      <c r="AL221">
        <f t="shared" si="48"/>
        <v>0</v>
      </c>
      <c r="AM221">
        <f t="shared" si="49"/>
        <v>0</v>
      </c>
      <c r="AN221">
        <f t="shared" si="50"/>
        <v>0</v>
      </c>
      <c r="AO221" s="47"/>
      <c r="AP221" t="str">
        <f t="shared" si="51"/>
        <v/>
      </c>
      <c r="AQ221" t="str">
        <f t="shared" si="52"/>
        <v/>
      </c>
      <c r="AR221" t="str">
        <f t="shared" si="53"/>
        <v/>
      </c>
      <c r="AS221" t="str">
        <f t="shared" si="54"/>
        <v/>
      </c>
    </row>
    <row r="222" spans="2:45" x14ac:dyDescent="0.2">
      <c r="B222" s="74">
        <f t="shared" si="42"/>
        <v>212</v>
      </c>
      <c r="C222" s="154"/>
      <c r="D222" s="154"/>
      <c r="E222" s="137"/>
      <c r="F222" s="154"/>
      <c r="J222" s="19"/>
      <c r="L222" s="139"/>
      <c r="R222" s="3"/>
      <c r="S222" s="3"/>
      <c r="AA222" s="14"/>
      <c r="AG222">
        <f t="shared" si="43"/>
        <v>212</v>
      </c>
      <c r="AH222">
        <f t="shared" si="44"/>
        <v>0</v>
      </c>
      <c r="AI222" s="129" t="str">
        <f t="shared" si="45"/>
        <v/>
      </c>
      <c r="AJ222" s="24" t="str">
        <f t="shared" si="46"/>
        <v/>
      </c>
      <c r="AK222" s="24" t="str">
        <f t="shared" si="47"/>
        <v/>
      </c>
      <c r="AL222">
        <f t="shared" si="48"/>
        <v>0</v>
      </c>
      <c r="AM222">
        <f t="shared" si="49"/>
        <v>0</v>
      </c>
      <c r="AN222">
        <f t="shared" si="50"/>
        <v>0</v>
      </c>
      <c r="AO222" s="47"/>
      <c r="AP222" t="str">
        <f t="shared" si="51"/>
        <v/>
      </c>
      <c r="AQ222" t="str">
        <f t="shared" si="52"/>
        <v/>
      </c>
      <c r="AR222" t="str">
        <f t="shared" si="53"/>
        <v/>
      </c>
      <c r="AS222" t="str">
        <f t="shared" si="54"/>
        <v/>
      </c>
    </row>
    <row r="223" spans="2:45" x14ac:dyDescent="0.2">
      <c r="B223" s="74">
        <f t="shared" si="42"/>
        <v>213</v>
      </c>
      <c r="C223" s="154"/>
      <c r="D223" s="154"/>
      <c r="E223" s="137"/>
      <c r="F223" s="154"/>
      <c r="J223" s="19"/>
      <c r="L223" s="139"/>
      <c r="R223" s="3"/>
      <c r="S223" s="3"/>
      <c r="AA223" s="14"/>
      <c r="AG223">
        <f t="shared" si="43"/>
        <v>213</v>
      </c>
      <c r="AH223">
        <f t="shared" si="44"/>
        <v>0</v>
      </c>
      <c r="AI223" s="129" t="str">
        <f t="shared" si="45"/>
        <v/>
      </c>
      <c r="AJ223" s="24" t="str">
        <f t="shared" si="46"/>
        <v/>
      </c>
      <c r="AK223" s="24" t="str">
        <f t="shared" si="47"/>
        <v/>
      </c>
      <c r="AL223">
        <f t="shared" si="48"/>
        <v>0</v>
      </c>
      <c r="AM223">
        <f t="shared" si="49"/>
        <v>0</v>
      </c>
      <c r="AN223">
        <f t="shared" si="50"/>
        <v>0</v>
      </c>
      <c r="AO223" s="47"/>
      <c r="AP223" t="str">
        <f t="shared" si="51"/>
        <v/>
      </c>
      <c r="AQ223" t="str">
        <f t="shared" si="52"/>
        <v/>
      </c>
      <c r="AR223" t="str">
        <f t="shared" si="53"/>
        <v/>
      </c>
      <c r="AS223" t="str">
        <f t="shared" si="54"/>
        <v/>
      </c>
    </row>
    <row r="224" spans="2:45" x14ac:dyDescent="0.2">
      <c r="B224" s="74">
        <f t="shared" si="42"/>
        <v>214</v>
      </c>
      <c r="C224" s="154"/>
      <c r="D224" s="154"/>
      <c r="E224" s="137"/>
      <c r="F224" s="154"/>
      <c r="J224" s="19"/>
      <c r="L224" s="139"/>
      <c r="R224" s="3"/>
      <c r="S224" s="3"/>
      <c r="AA224" s="14"/>
      <c r="AG224">
        <f t="shared" si="43"/>
        <v>214</v>
      </c>
      <c r="AH224">
        <f t="shared" si="44"/>
        <v>0</v>
      </c>
      <c r="AI224" s="129" t="str">
        <f t="shared" si="45"/>
        <v/>
      </c>
      <c r="AJ224" s="24" t="str">
        <f t="shared" si="46"/>
        <v/>
      </c>
      <c r="AK224" s="24" t="str">
        <f t="shared" si="47"/>
        <v/>
      </c>
      <c r="AL224">
        <f t="shared" si="48"/>
        <v>0</v>
      </c>
      <c r="AM224">
        <f t="shared" si="49"/>
        <v>0</v>
      </c>
      <c r="AN224">
        <f t="shared" si="50"/>
        <v>0</v>
      </c>
      <c r="AO224" s="47"/>
      <c r="AP224" t="str">
        <f t="shared" si="51"/>
        <v/>
      </c>
      <c r="AQ224" t="str">
        <f t="shared" si="52"/>
        <v/>
      </c>
      <c r="AR224" t="str">
        <f t="shared" si="53"/>
        <v/>
      </c>
      <c r="AS224" t="str">
        <f t="shared" si="54"/>
        <v/>
      </c>
    </row>
    <row r="225" spans="2:45" x14ac:dyDescent="0.2">
      <c r="B225" s="74">
        <f t="shared" ref="B225:B310" si="55">B224+1</f>
        <v>215</v>
      </c>
      <c r="C225" s="154"/>
      <c r="D225" s="154"/>
      <c r="E225" s="137"/>
      <c r="F225" s="154"/>
      <c r="J225" s="19"/>
      <c r="L225" s="139"/>
      <c r="R225" s="3"/>
      <c r="S225" s="3"/>
      <c r="AA225" s="14"/>
      <c r="AG225">
        <f t="shared" si="43"/>
        <v>215</v>
      </c>
      <c r="AH225">
        <f t="shared" si="44"/>
        <v>0</v>
      </c>
      <c r="AI225" s="129" t="str">
        <f t="shared" si="45"/>
        <v/>
      </c>
      <c r="AJ225" s="24" t="str">
        <f t="shared" si="46"/>
        <v/>
      </c>
      <c r="AK225" s="24" t="str">
        <f t="shared" si="47"/>
        <v/>
      </c>
      <c r="AL225">
        <f t="shared" si="48"/>
        <v>0</v>
      </c>
      <c r="AM225">
        <f t="shared" si="49"/>
        <v>0</v>
      </c>
      <c r="AN225">
        <f t="shared" si="50"/>
        <v>0</v>
      </c>
      <c r="AO225" s="47"/>
      <c r="AP225" t="str">
        <f t="shared" si="51"/>
        <v/>
      </c>
      <c r="AQ225" t="str">
        <f t="shared" si="52"/>
        <v/>
      </c>
      <c r="AR225" t="str">
        <f t="shared" si="53"/>
        <v/>
      </c>
      <c r="AS225" t="str">
        <f t="shared" si="54"/>
        <v/>
      </c>
    </row>
    <row r="226" spans="2:45" x14ac:dyDescent="0.2">
      <c r="B226" s="74">
        <f t="shared" si="55"/>
        <v>216</v>
      </c>
      <c r="C226" s="154"/>
      <c r="D226" s="154"/>
      <c r="E226" s="137"/>
      <c r="F226" s="154"/>
      <c r="J226" s="19"/>
      <c r="L226" s="139"/>
      <c r="R226" s="3"/>
      <c r="S226" s="3"/>
      <c r="AA226" s="14"/>
      <c r="AG226">
        <f t="shared" si="43"/>
        <v>216</v>
      </c>
      <c r="AH226">
        <f t="shared" si="44"/>
        <v>0</v>
      </c>
      <c r="AI226" s="129" t="str">
        <f t="shared" si="45"/>
        <v/>
      </c>
      <c r="AJ226" s="24" t="str">
        <f t="shared" si="46"/>
        <v/>
      </c>
      <c r="AK226" s="24" t="str">
        <f t="shared" si="47"/>
        <v/>
      </c>
      <c r="AL226">
        <f t="shared" si="48"/>
        <v>0</v>
      </c>
      <c r="AM226">
        <f t="shared" si="49"/>
        <v>0</v>
      </c>
      <c r="AN226">
        <f t="shared" si="50"/>
        <v>0</v>
      </c>
      <c r="AO226" s="47"/>
      <c r="AP226" t="str">
        <f t="shared" si="51"/>
        <v/>
      </c>
      <c r="AQ226" t="str">
        <f t="shared" si="52"/>
        <v/>
      </c>
      <c r="AR226" t="str">
        <f t="shared" si="53"/>
        <v/>
      </c>
      <c r="AS226" t="str">
        <f t="shared" si="54"/>
        <v/>
      </c>
    </row>
    <row r="227" spans="2:45" x14ac:dyDescent="0.2">
      <c r="B227" s="74">
        <f t="shared" si="55"/>
        <v>217</v>
      </c>
      <c r="C227" s="154"/>
      <c r="D227" s="154"/>
      <c r="E227" s="137"/>
      <c r="F227" s="154"/>
      <c r="J227" s="19"/>
      <c r="L227" s="139"/>
      <c r="R227" s="3"/>
      <c r="S227" s="3"/>
      <c r="AA227" s="14"/>
      <c r="AG227">
        <f t="shared" ref="AG227:AG290" si="56">B227</f>
        <v>217</v>
      </c>
      <c r="AH227">
        <f t="shared" ref="AH227:AH290" si="57">IF(AND(ISNUMBER(C227),ISNUMBER(D227)),1,0)</f>
        <v>0</v>
      </c>
      <c r="AI227" s="129" t="str">
        <f t="shared" ref="AI227:AI290" si="58">IF(AH227,IF($R$8=1,C227,D227),"")</f>
        <v/>
      </c>
      <c r="AJ227" s="24" t="str">
        <f t="shared" ref="AJ227:AJ290" si="59">IF(AH227,IF($R$8=1,D227,C227),"")</f>
        <v/>
      </c>
      <c r="AK227" s="24" t="str">
        <f t="shared" ref="AK227:AK290" si="60">IF(AH227,IF($R$8=1,E227,D227),"")</f>
        <v/>
      </c>
      <c r="AL227">
        <f t="shared" ref="AL227:AL290" si="61">IF(AH227,AI227*AI227,0)</f>
        <v>0</v>
      </c>
      <c r="AM227">
        <f t="shared" ref="AM227:AM290" si="62">IF(AH227,AJ227*AJ227,0)</f>
        <v>0</v>
      </c>
      <c r="AN227">
        <f t="shared" ref="AN227:AN290" si="63">IF(AH227,AI227*AJ227,0)</f>
        <v>0</v>
      </c>
      <c r="AO227" s="47"/>
      <c r="AP227" t="str">
        <f t="shared" ref="AP227:AP290" si="64">IF(ISBLANK(AI227),"",AI227)</f>
        <v/>
      </c>
      <c r="AQ227" t="str">
        <f t="shared" ref="AQ227:AQ290" si="65">IF(ISBLANK(AJ227),"",AJ227)</f>
        <v/>
      </c>
      <c r="AR227" t="str">
        <f t="shared" ref="AR227:AR290" si="66">IF(AP227="","",AP227*$L$42+$L$41)</f>
        <v/>
      </c>
      <c r="AS227" t="str">
        <f t="shared" ref="AS227:AS290" si="67">IF(AQ227="","",AQ227*$L$42+$L$41)</f>
        <v/>
      </c>
    </row>
    <row r="228" spans="2:45" x14ac:dyDescent="0.2">
      <c r="B228" s="74">
        <f t="shared" si="55"/>
        <v>218</v>
      </c>
      <c r="C228" s="154"/>
      <c r="D228" s="154"/>
      <c r="E228" s="137"/>
      <c r="F228" s="154"/>
      <c r="J228" s="19"/>
      <c r="L228" s="139"/>
      <c r="R228" s="3"/>
      <c r="S228" s="3"/>
      <c r="AA228" s="14"/>
      <c r="AG228">
        <f t="shared" si="56"/>
        <v>218</v>
      </c>
      <c r="AH228">
        <f t="shared" si="57"/>
        <v>0</v>
      </c>
      <c r="AI228" s="129" t="str">
        <f t="shared" si="58"/>
        <v/>
      </c>
      <c r="AJ228" s="24" t="str">
        <f t="shared" si="59"/>
        <v/>
      </c>
      <c r="AK228" s="24" t="str">
        <f t="shared" si="60"/>
        <v/>
      </c>
      <c r="AL228">
        <f t="shared" si="61"/>
        <v>0</v>
      </c>
      <c r="AM228">
        <f t="shared" si="62"/>
        <v>0</v>
      </c>
      <c r="AN228">
        <f t="shared" si="63"/>
        <v>0</v>
      </c>
      <c r="AO228" s="47"/>
      <c r="AP228" t="str">
        <f t="shared" si="64"/>
        <v/>
      </c>
      <c r="AQ228" t="str">
        <f t="shared" si="65"/>
        <v/>
      </c>
      <c r="AR228" t="str">
        <f t="shared" si="66"/>
        <v/>
      </c>
      <c r="AS228" t="str">
        <f t="shared" si="67"/>
        <v/>
      </c>
    </row>
    <row r="229" spans="2:45" x14ac:dyDescent="0.2">
      <c r="B229" s="74">
        <f t="shared" si="55"/>
        <v>219</v>
      </c>
      <c r="C229" s="154"/>
      <c r="D229" s="154"/>
      <c r="E229" s="137"/>
      <c r="F229" s="154"/>
      <c r="J229" s="19"/>
      <c r="L229" s="139"/>
      <c r="R229" s="3"/>
      <c r="S229" s="3"/>
      <c r="AA229" s="14"/>
      <c r="AG229">
        <f t="shared" si="56"/>
        <v>219</v>
      </c>
      <c r="AH229">
        <f t="shared" si="57"/>
        <v>0</v>
      </c>
      <c r="AI229" s="129" t="str">
        <f t="shared" si="58"/>
        <v/>
      </c>
      <c r="AJ229" s="24" t="str">
        <f t="shared" si="59"/>
        <v/>
      </c>
      <c r="AK229" s="24" t="str">
        <f t="shared" si="60"/>
        <v/>
      </c>
      <c r="AL229">
        <f t="shared" si="61"/>
        <v>0</v>
      </c>
      <c r="AM229">
        <f t="shared" si="62"/>
        <v>0</v>
      </c>
      <c r="AN229">
        <f t="shared" si="63"/>
        <v>0</v>
      </c>
      <c r="AO229" s="47"/>
      <c r="AP229" t="str">
        <f t="shared" si="64"/>
        <v/>
      </c>
      <c r="AQ229" t="str">
        <f t="shared" si="65"/>
        <v/>
      </c>
      <c r="AR229" t="str">
        <f t="shared" si="66"/>
        <v/>
      </c>
      <c r="AS229" t="str">
        <f t="shared" si="67"/>
        <v/>
      </c>
    </row>
    <row r="230" spans="2:45" x14ac:dyDescent="0.2">
      <c r="B230" s="74">
        <f t="shared" si="55"/>
        <v>220</v>
      </c>
      <c r="C230" s="154"/>
      <c r="D230" s="154"/>
      <c r="E230" s="137"/>
      <c r="F230" s="154"/>
      <c r="J230" s="19"/>
      <c r="L230" s="139"/>
      <c r="R230" s="3"/>
      <c r="S230" s="3"/>
      <c r="AA230" s="14"/>
      <c r="AG230">
        <f t="shared" si="56"/>
        <v>220</v>
      </c>
      <c r="AH230">
        <f t="shared" si="57"/>
        <v>0</v>
      </c>
      <c r="AI230" s="129" t="str">
        <f t="shared" si="58"/>
        <v/>
      </c>
      <c r="AJ230" s="24" t="str">
        <f t="shared" si="59"/>
        <v/>
      </c>
      <c r="AK230" s="24" t="str">
        <f t="shared" si="60"/>
        <v/>
      </c>
      <c r="AL230">
        <f t="shared" si="61"/>
        <v>0</v>
      </c>
      <c r="AM230">
        <f t="shared" si="62"/>
        <v>0</v>
      </c>
      <c r="AN230">
        <f t="shared" si="63"/>
        <v>0</v>
      </c>
      <c r="AO230" s="47"/>
      <c r="AP230" t="str">
        <f t="shared" si="64"/>
        <v/>
      </c>
      <c r="AQ230" t="str">
        <f t="shared" si="65"/>
        <v/>
      </c>
      <c r="AR230" t="str">
        <f t="shared" si="66"/>
        <v/>
      </c>
      <c r="AS230" t="str">
        <f t="shared" si="67"/>
        <v/>
      </c>
    </row>
    <row r="231" spans="2:45" x14ac:dyDescent="0.2">
      <c r="B231" s="74">
        <f t="shared" si="55"/>
        <v>221</v>
      </c>
      <c r="C231" s="154"/>
      <c r="D231" s="154"/>
      <c r="E231" s="137"/>
      <c r="F231" s="154"/>
      <c r="J231" s="19"/>
      <c r="L231" s="139"/>
      <c r="R231" s="3"/>
      <c r="S231" s="3"/>
      <c r="AA231" s="14"/>
      <c r="AG231">
        <f t="shared" si="56"/>
        <v>221</v>
      </c>
      <c r="AH231">
        <f t="shared" si="57"/>
        <v>0</v>
      </c>
      <c r="AI231" s="129" t="str">
        <f t="shared" si="58"/>
        <v/>
      </c>
      <c r="AJ231" s="24" t="str">
        <f t="shared" si="59"/>
        <v/>
      </c>
      <c r="AK231" s="24" t="str">
        <f t="shared" si="60"/>
        <v/>
      </c>
      <c r="AL231">
        <f t="shared" si="61"/>
        <v>0</v>
      </c>
      <c r="AM231">
        <f t="shared" si="62"/>
        <v>0</v>
      </c>
      <c r="AN231">
        <f t="shared" si="63"/>
        <v>0</v>
      </c>
      <c r="AO231" s="47"/>
      <c r="AP231" t="str">
        <f t="shared" si="64"/>
        <v/>
      </c>
      <c r="AQ231" t="str">
        <f t="shared" si="65"/>
        <v/>
      </c>
      <c r="AR231" t="str">
        <f t="shared" si="66"/>
        <v/>
      </c>
      <c r="AS231" t="str">
        <f t="shared" si="67"/>
        <v/>
      </c>
    </row>
    <row r="232" spans="2:45" x14ac:dyDescent="0.2">
      <c r="B232" s="74">
        <f t="shared" si="55"/>
        <v>222</v>
      </c>
      <c r="C232" s="154"/>
      <c r="D232" s="154"/>
      <c r="E232" s="137"/>
      <c r="F232" s="154"/>
      <c r="J232" s="19"/>
      <c r="L232" s="139"/>
      <c r="R232" s="3"/>
      <c r="S232" s="3"/>
      <c r="AA232" s="14"/>
      <c r="AG232">
        <f t="shared" si="56"/>
        <v>222</v>
      </c>
      <c r="AH232">
        <f t="shared" si="57"/>
        <v>0</v>
      </c>
      <c r="AI232" s="129" t="str">
        <f t="shared" si="58"/>
        <v/>
      </c>
      <c r="AJ232" s="24" t="str">
        <f t="shared" si="59"/>
        <v/>
      </c>
      <c r="AK232" s="24" t="str">
        <f t="shared" si="60"/>
        <v/>
      </c>
      <c r="AL232">
        <f t="shared" si="61"/>
        <v>0</v>
      </c>
      <c r="AM232">
        <f t="shared" si="62"/>
        <v>0</v>
      </c>
      <c r="AN232">
        <f t="shared" si="63"/>
        <v>0</v>
      </c>
      <c r="AO232" s="47"/>
      <c r="AP232" t="str">
        <f t="shared" si="64"/>
        <v/>
      </c>
      <c r="AQ232" t="str">
        <f t="shared" si="65"/>
        <v/>
      </c>
      <c r="AR232" t="str">
        <f t="shared" si="66"/>
        <v/>
      </c>
      <c r="AS232" t="str">
        <f t="shared" si="67"/>
        <v/>
      </c>
    </row>
    <row r="233" spans="2:45" x14ac:dyDescent="0.2">
      <c r="B233" s="74">
        <f t="shared" si="55"/>
        <v>223</v>
      </c>
      <c r="C233" s="154"/>
      <c r="D233" s="154"/>
      <c r="E233" s="137"/>
      <c r="F233" s="154"/>
      <c r="J233" s="19"/>
      <c r="L233" s="139"/>
      <c r="R233" s="3"/>
      <c r="S233" s="3"/>
      <c r="AA233" s="14"/>
      <c r="AG233">
        <f t="shared" si="56"/>
        <v>223</v>
      </c>
      <c r="AH233">
        <f t="shared" si="57"/>
        <v>0</v>
      </c>
      <c r="AI233" s="129" t="str">
        <f t="shared" si="58"/>
        <v/>
      </c>
      <c r="AJ233" s="24" t="str">
        <f t="shared" si="59"/>
        <v/>
      </c>
      <c r="AK233" s="24" t="str">
        <f t="shared" si="60"/>
        <v/>
      </c>
      <c r="AL233">
        <f t="shared" si="61"/>
        <v>0</v>
      </c>
      <c r="AM233">
        <f t="shared" si="62"/>
        <v>0</v>
      </c>
      <c r="AN233">
        <f t="shared" si="63"/>
        <v>0</v>
      </c>
      <c r="AO233" s="47"/>
      <c r="AP233" t="str">
        <f t="shared" si="64"/>
        <v/>
      </c>
      <c r="AQ233" t="str">
        <f t="shared" si="65"/>
        <v/>
      </c>
      <c r="AR233" t="str">
        <f t="shared" si="66"/>
        <v/>
      </c>
      <c r="AS233" t="str">
        <f t="shared" si="67"/>
        <v/>
      </c>
    </row>
    <row r="234" spans="2:45" x14ac:dyDescent="0.2">
      <c r="B234" s="74">
        <f t="shared" si="55"/>
        <v>224</v>
      </c>
      <c r="C234" s="154"/>
      <c r="D234" s="154"/>
      <c r="E234" s="137"/>
      <c r="F234" s="154"/>
      <c r="J234" s="19"/>
      <c r="L234" s="139"/>
      <c r="R234" s="3"/>
      <c r="S234" s="3"/>
      <c r="AA234" s="14"/>
      <c r="AG234">
        <f t="shared" si="56"/>
        <v>224</v>
      </c>
      <c r="AH234">
        <f t="shared" si="57"/>
        <v>0</v>
      </c>
      <c r="AI234" s="129" t="str">
        <f t="shared" si="58"/>
        <v/>
      </c>
      <c r="AJ234" s="24" t="str">
        <f t="shared" si="59"/>
        <v/>
      </c>
      <c r="AK234" s="24" t="str">
        <f t="shared" si="60"/>
        <v/>
      </c>
      <c r="AL234">
        <f t="shared" si="61"/>
        <v>0</v>
      </c>
      <c r="AM234">
        <f t="shared" si="62"/>
        <v>0</v>
      </c>
      <c r="AN234">
        <f t="shared" si="63"/>
        <v>0</v>
      </c>
      <c r="AO234" s="47"/>
      <c r="AP234" t="str">
        <f t="shared" si="64"/>
        <v/>
      </c>
      <c r="AQ234" t="str">
        <f t="shared" si="65"/>
        <v/>
      </c>
      <c r="AR234" t="str">
        <f t="shared" si="66"/>
        <v/>
      </c>
      <c r="AS234" t="str">
        <f t="shared" si="67"/>
        <v/>
      </c>
    </row>
    <row r="235" spans="2:45" x14ac:dyDescent="0.2">
      <c r="B235" s="74">
        <f t="shared" si="55"/>
        <v>225</v>
      </c>
      <c r="C235" s="154"/>
      <c r="D235" s="154"/>
      <c r="E235" s="137"/>
      <c r="F235" s="154"/>
      <c r="J235" s="19"/>
      <c r="L235" s="139"/>
      <c r="R235" s="3"/>
      <c r="S235" s="3"/>
      <c r="AA235" s="14"/>
      <c r="AG235">
        <f t="shared" si="56"/>
        <v>225</v>
      </c>
      <c r="AH235">
        <f t="shared" si="57"/>
        <v>0</v>
      </c>
      <c r="AI235" s="129" t="str">
        <f t="shared" si="58"/>
        <v/>
      </c>
      <c r="AJ235" s="24" t="str">
        <f t="shared" si="59"/>
        <v/>
      </c>
      <c r="AK235" s="24" t="str">
        <f t="shared" si="60"/>
        <v/>
      </c>
      <c r="AL235">
        <f t="shared" si="61"/>
        <v>0</v>
      </c>
      <c r="AM235">
        <f t="shared" si="62"/>
        <v>0</v>
      </c>
      <c r="AN235">
        <f t="shared" si="63"/>
        <v>0</v>
      </c>
      <c r="AO235" s="47"/>
      <c r="AP235" t="str">
        <f t="shared" si="64"/>
        <v/>
      </c>
      <c r="AQ235" t="str">
        <f t="shared" si="65"/>
        <v/>
      </c>
      <c r="AR235" t="str">
        <f t="shared" si="66"/>
        <v/>
      </c>
      <c r="AS235" t="str">
        <f t="shared" si="67"/>
        <v/>
      </c>
    </row>
    <row r="236" spans="2:45" x14ac:dyDescent="0.2">
      <c r="B236" s="74">
        <f t="shared" si="55"/>
        <v>226</v>
      </c>
      <c r="C236" s="154"/>
      <c r="D236" s="154"/>
      <c r="E236" s="137"/>
      <c r="F236" s="154"/>
      <c r="J236" s="19"/>
      <c r="L236" s="139"/>
      <c r="R236" s="3"/>
      <c r="S236" s="3"/>
      <c r="AA236" s="14"/>
      <c r="AG236">
        <f t="shared" si="56"/>
        <v>226</v>
      </c>
      <c r="AH236">
        <f t="shared" si="57"/>
        <v>0</v>
      </c>
      <c r="AI236" s="129" t="str">
        <f t="shared" si="58"/>
        <v/>
      </c>
      <c r="AJ236" s="24" t="str">
        <f t="shared" si="59"/>
        <v/>
      </c>
      <c r="AK236" s="24" t="str">
        <f t="shared" si="60"/>
        <v/>
      </c>
      <c r="AL236">
        <f t="shared" si="61"/>
        <v>0</v>
      </c>
      <c r="AM236">
        <f t="shared" si="62"/>
        <v>0</v>
      </c>
      <c r="AN236">
        <f t="shared" si="63"/>
        <v>0</v>
      </c>
      <c r="AO236" s="47"/>
      <c r="AP236" t="str">
        <f t="shared" si="64"/>
        <v/>
      </c>
      <c r="AQ236" t="str">
        <f t="shared" si="65"/>
        <v/>
      </c>
      <c r="AR236" t="str">
        <f t="shared" si="66"/>
        <v/>
      </c>
      <c r="AS236" t="str">
        <f t="shared" si="67"/>
        <v/>
      </c>
    </row>
    <row r="237" spans="2:45" x14ac:dyDescent="0.2">
      <c r="B237" s="74">
        <f t="shared" si="55"/>
        <v>227</v>
      </c>
      <c r="C237" s="154"/>
      <c r="D237" s="154"/>
      <c r="E237" s="137"/>
      <c r="F237" s="154"/>
      <c r="J237" s="19"/>
      <c r="L237" s="139"/>
      <c r="R237" s="3"/>
      <c r="S237" s="3"/>
      <c r="AA237" s="14"/>
      <c r="AG237">
        <f t="shared" si="56"/>
        <v>227</v>
      </c>
      <c r="AH237">
        <f t="shared" si="57"/>
        <v>0</v>
      </c>
      <c r="AI237" s="129" t="str">
        <f t="shared" si="58"/>
        <v/>
      </c>
      <c r="AJ237" s="24" t="str">
        <f t="shared" si="59"/>
        <v/>
      </c>
      <c r="AK237" s="24" t="str">
        <f t="shared" si="60"/>
        <v/>
      </c>
      <c r="AL237">
        <f t="shared" si="61"/>
        <v>0</v>
      </c>
      <c r="AM237">
        <f t="shared" si="62"/>
        <v>0</v>
      </c>
      <c r="AN237">
        <f t="shared" si="63"/>
        <v>0</v>
      </c>
      <c r="AO237" s="47"/>
      <c r="AP237" t="str">
        <f t="shared" si="64"/>
        <v/>
      </c>
      <c r="AQ237" t="str">
        <f t="shared" si="65"/>
        <v/>
      </c>
      <c r="AR237" t="str">
        <f t="shared" si="66"/>
        <v/>
      </c>
      <c r="AS237" t="str">
        <f t="shared" si="67"/>
        <v/>
      </c>
    </row>
    <row r="238" spans="2:45" x14ac:dyDescent="0.2">
      <c r="B238" s="74">
        <f t="shared" si="55"/>
        <v>228</v>
      </c>
      <c r="C238" s="154"/>
      <c r="D238" s="154"/>
      <c r="E238" s="137"/>
      <c r="F238" s="154"/>
      <c r="J238" s="19"/>
      <c r="L238" s="139"/>
      <c r="R238" s="3"/>
      <c r="S238" s="3"/>
      <c r="AA238" s="14"/>
      <c r="AG238">
        <f t="shared" si="56"/>
        <v>228</v>
      </c>
      <c r="AH238">
        <f t="shared" si="57"/>
        <v>0</v>
      </c>
      <c r="AI238" s="129" t="str">
        <f t="shared" si="58"/>
        <v/>
      </c>
      <c r="AJ238" s="24" t="str">
        <f t="shared" si="59"/>
        <v/>
      </c>
      <c r="AK238" s="24" t="str">
        <f t="shared" si="60"/>
        <v/>
      </c>
      <c r="AL238">
        <f t="shared" si="61"/>
        <v>0</v>
      </c>
      <c r="AM238">
        <f t="shared" si="62"/>
        <v>0</v>
      </c>
      <c r="AN238">
        <f t="shared" si="63"/>
        <v>0</v>
      </c>
      <c r="AO238" s="47"/>
      <c r="AP238" t="str">
        <f t="shared" si="64"/>
        <v/>
      </c>
      <c r="AQ238" t="str">
        <f t="shared" si="65"/>
        <v/>
      </c>
      <c r="AR238" t="str">
        <f t="shared" si="66"/>
        <v/>
      </c>
      <c r="AS238" t="str">
        <f t="shared" si="67"/>
        <v/>
      </c>
    </row>
    <row r="239" spans="2:45" x14ac:dyDescent="0.2">
      <c r="B239" s="74">
        <f t="shared" si="55"/>
        <v>229</v>
      </c>
      <c r="C239" s="154"/>
      <c r="D239" s="154"/>
      <c r="E239" s="137"/>
      <c r="F239" s="154"/>
      <c r="J239" s="19"/>
      <c r="L239" s="139"/>
      <c r="R239" s="3"/>
      <c r="S239" s="3"/>
      <c r="AA239" s="14"/>
      <c r="AG239">
        <f t="shared" si="56"/>
        <v>229</v>
      </c>
      <c r="AH239">
        <f t="shared" si="57"/>
        <v>0</v>
      </c>
      <c r="AI239" s="129" t="str">
        <f t="shared" si="58"/>
        <v/>
      </c>
      <c r="AJ239" s="24" t="str">
        <f t="shared" si="59"/>
        <v/>
      </c>
      <c r="AK239" s="24" t="str">
        <f t="shared" si="60"/>
        <v/>
      </c>
      <c r="AL239">
        <f t="shared" si="61"/>
        <v>0</v>
      </c>
      <c r="AM239">
        <f t="shared" si="62"/>
        <v>0</v>
      </c>
      <c r="AN239">
        <f t="shared" si="63"/>
        <v>0</v>
      </c>
      <c r="AO239" s="47"/>
      <c r="AP239" t="str">
        <f t="shared" si="64"/>
        <v/>
      </c>
      <c r="AQ239" t="str">
        <f t="shared" si="65"/>
        <v/>
      </c>
      <c r="AR239" t="str">
        <f t="shared" si="66"/>
        <v/>
      </c>
      <c r="AS239" t="str">
        <f t="shared" si="67"/>
        <v/>
      </c>
    </row>
    <row r="240" spans="2:45" x14ac:dyDescent="0.2">
      <c r="B240" s="74">
        <f t="shared" si="55"/>
        <v>230</v>
      </c>
      <c r="C240" s="154"/>
      <c r="D240" s="154"/>
      <c r="E240" s="137"/>
      <c r="F240" s="154"/>
      <c r="J240" s="19"/>
      <c r="L240" s="139"/>
      <c r="R240" s="3"/>
      <c r="S240" s="3"/>
      <c r="AA240" s="14"/>
      <c r="AG240">
        <f t="shared" si="56"/>
        <v>230</v>
      </c>
      <c r="AH240">
        <f t="shared" si="57"/>
        <v>0</v>
      </c>
      <c r="AI240" s="129" t="str">
        <f t="shared" si="58"/>
        <v/>
      </c>
      <c r="AJ240" s="24" t="str">
        <f t="shared" si="59"/>
        <v/>
      </c>
      <c r="AK240" s="24" t="str">
        <f t="shared" si="60"/>
        <v/>
      </c>
      <c r="AL240">
        <f t="shared" si="61"/>
        <v>0</v>
      </c>
      <c r="AM240">
        <f t="shared" si="62"/>
        <v>0</v>
      </c>
      <c r="AN240">
        <f t="shared" si="63"/>
        <v>0</v>
      </c>
      <c r="AO240" s="47"/>
      <c r="AP240" t="str">
        <f t="shared" si="64"/>
        <v/>
      </c>
      <c r="AQ240" t="str">
        <f t="shared" si="65"/>
        <v/>
      </c>
      <c r="AR240" t="str">
        <f t="shared" si="66"/>
        <v/>
      </c>
      <c r="AS240" t="str">
        <f t="shared" si="67"/>
        <v/>
      </c>
    </row>
    <row r="241" spans="2:45" x14ac:dyDescent="0.2">
      <c r="B241" s="74">
        <f t="shared" si="55"/>
        <v>231</v>
      </c>
      <c r="C241" s="154"/>
      <c r="D241" s="154"/>
      <c r="E241" s="137"/>
      <c r="F241" s="154"/>
      <c r="J241" s="19"/>
      <c r="L241" s="139"/>
      <c r="R241" s="3"/>
      <c r="S241" s="3"/>
      <c r="AA241" s="14"/>
      <c r="AG241">
        <f t="shared" si="56"/>
        <v>231</v>
      </c>
      <c r="AH241">
        <f t="shared" si="57"/>
        <v>0</v>
      </c>
      <c r="AI241" s="129" t="str">
        <f t="shared" si="58"/>
        <v/>
      </c>
      <c r="AJ241" s="24" t="str">
        <f t="shared" si="59"/>
        <v/>
      </c>
      <c r="AK241" s="24" t="str">
        <f t="shared" si="60"/>
        <v/>
      </c>
      <c r="AL241">
        <f t="shared" si="61"/>
        <v>0</v>
      </c>
      <c r="AM241">
        <f t="shared" si="62"/>
        <v>0</v>
      </c>
      <c r="AN241">
        <f t="shared" si="63"/>
        <v>0</v>
      </c>
      <c r="AO241" s="47"/>
      <c r="AP241" t="str">
        <f t="shared" si="64"/>
        <v/>
      </c>
      <c r="AQ241" t="str">
        <f t="shared" si="65"/>
        <v/>
      </c>
      <c r="AR241" t="str">
        <f t="shared" si="66"/>
        <v/>
      </c>
      <c r="AS241" t="str">
        <f t="shared" si="67"/>
        <v/>
      </c>
    </row>
    <row r="242" spans="2:45" x14ac:dyDescent="0.2">
      <c r="B242" s="74">
        <f t="shared" si="55"/>
        <v>232</v>
      </c>
      <c r="C242" s="154"/>
      <c r="D242" s="154"/>
      <c r="E242" s="137"/>
      <c r="F242" s="154"/>
      <c r="J242" s="19"/>
      <c r="L242" s="139"/>
      <c r="R242" s="3"/>
      <c r="S242" s="3"/>
      <c r="AA242" s="14"/>
      <c r="AG242">
        <f t="shared" si="56"/>
        <v>232</v>
      </c>
      <c r="AH242">
        <f t="shared" si="57"/>
        <v>0</v>
      </c>
      <c r="AI242" s="129" t="str">
        <f t="shared" si="58"/>
        <v/>
      </c>
      <c r="AJ242" s="24" t="str">
        <f t="shared" si="59"/>
        <v/>
      </c>
      <c r="AK242" s="24" t="str">
        <f t="shared" si="60"/>
        <v/>
      </c>
      <c r="AL242">
        <f t="shared" si="61"/>
        <v>0</v>
      </c>
      <c r="AM242">
        <f t="shared" si="62"/>
        <v>0</v>
      </c>
      <c r="AN242">
        <f t="shared" si="63"/>
        <v>0</v>
      </c>
      <c r="AO242" s="47"/>
      <c r="AP242" t="str">
        <f t="shared" si="64"/>
        <v/>
      </c>
      <c r="AQ242" t="str">
        <f t="shared" si="65"/>
        <v/>
      </c>
      <c r="AR242" t="str">
        <f t="shared" si="66"/>
        <v/>
      </c>
      <c r="AS242" t="str">
        <f t="shared" si="67"/>
        <v/>
      </c>
    </row>
    <row r="243" spans="2:45" x14ac:dyDescent="0.2">
      <c r="B243" s="74">
        <f t="shared" si="55"/>
        <v>233</v>
      </c>
      <c r="C243" s="154"/>
      <c r="D243" s="154"/>
      <c r="E243" s="137"/>
      <c r="F243" s="154"/>
      <c r="J243" s="19"/>
      <c r="L243" s="139"/>
      <c r="R243" s="3"/>
      <c r="S243" s="3"/>
      <c r="AA243" s="14"/>
      <c r="AG243">
        <f t="shared" si="56"/>
        <v>233</v>
      </c>
      <c r="AH243">
        <f t="shared" si="57"/>
        <v>0</v>
      </c>
      <c r="AI243" s="129" t="str">
        <f t="shared" si="58"/>
        <v/>
      </c>
      <c r="AJ243" s="24" t="str">
        <f t="shared" si="59"/>
        <v/>
      </c>
      <c r="AK243" s="24" t="str">
        <f t="shared" si="60"/>
        <v/>
      </c>
      <c r="AL243">
        <f t="shared" si="61"/>
        <v>0</v>
      </c>
      <c r="AM243">
        <f t="shared" si="62"/>
        <v>0</v>
      </c>
      <c r="AN243">
        <f t="shared" si="63"/>
        <v>0</v>
      </c>
      <c r="AO243" s="47"/>
      <c r="AP243" t="str">
        <f t="shared" si="64"/>
        <v/>
      </c>
      <c r="AQ243" t="str">
        <f t="shared" si="65"/>
        <v/>
      </c>
      <c r="AR243" t="str">
        <f t="shared" si="66"/>
        <v/>
      </c>
      <c r="AS243" t="str">
        <f t="shared" si="67"/>
        <v/>
      </c>
    </row>
    <row r="244" spans="2:45" x14ac:dyDescent="0.2">
      <c r="B244" s="74">
        <f t="shared" si="55"/>
        <v>234</v>
      </c>
      <c r="C244" s="154"/>
      <c r="D244" s="154"/>
      <c r="E244" s="137"/>
      <c r="F244" s="154"/>
      <c r="J244" s="19"/>
      <c r="L244" s="139"/>
      <c r="R244" s="3"/>
      <c r="S244" s="3"/>
      <c r="AA244" s="14"/>
      <c r="AG244">
        <f t="shared" si="56"/>
        <v>234</v>
      </c>
      <c r="AH244">
        <f t="shared" si="57"/>
        <v>0</v>
      </c>
      <c r="AI244" s="129" t="str">
        <f t="shared" si="58"/>
        <v/>
      </c>
      <c r="AJ244" s="24" t="str">
        <f t="shared" si="59"/>
        <v/>
      </c>
      <c r="AK244" s="24" t="str">
        <f t="shared" si="60"/>
        <v/>
      </c>
      <c r="AL244">
        <f t="shared" si="61"/>
        <v>0</v>
      </c>
      <c r="AM244">
        <f t="shared" si="62"/>
        <v>0</v>
      </c>
      <c r="AN244">
        <f t="shared" si="63"/>
        <v>0</v>
      </c>
      <c r="AO244" s="47"/>
      <c r="AP244" t="str">
        <f t="shared" si="64"/>
        <v/>
      </c>
      <c r="AQ244" t="str">
        <f t="shared" si="65"/>
        <v/>
      </c>
      <c r="AR244" t="str">
        <f t="shared" si="66"/>
        <v/>
      </c>
      <c r="AS244" t="str">
        <f t="shared" si="67"/>
        <v/>
      </c>
    </row>
    <row r="245" spans="2:45" x14ac:dyDescent="0.2">
      <c r="B245" s="74">
        <f t="shared" si="55"/>
        <v>235</v>
      </c>
      <c r="C245" s="154"/>
      <c r="D245" s="154"/>
      <c r="E245" s="137"/>
      <c r="F245" s="154"/>
      <c r="J245" s="19"/>
      <c r="L245" s="139"/>
      <c r="R245" s="3"/>
      <c r="S245" s="3"/>
      <c r="AA245" s="14"/>
      <c r="AG245">
        <f t="shared" si="56"/>
        <v>235</v>
      </c>
      <c r="AH245">
        <f t="shared" si="57"/>
        <v>0</v>
      </c>
      <c r="AI245" s="129" t="str">
        <f t="shared" si="58"/>
        <v/>
      </c>
      <c r="AJ245" s="24" t="str">
        <f t="shared" si="59"/>
        <v/>
      </c>
      <c r="AK245" s="24" t="str">
        <f t="shared" si="60"/>
        <v/>
      </c>
      <c r="AL245">
        <f t="shared" si="61"/>
        <v>0</v>
      </c>
      <c r="AM245">
        <f t="shared" si="62"/>
        <v>0</v>
      </c>
      <c r="AN245">
        <f t="shared" si="63"/>
        <v>0</v>
      </c>
      <c r="AO245" s="47"/>
      <c r="AP245" t="str">
        <f t="shared" si="64"/>
        <v/>
      </c>
      <c r="AQ245" t="str">
        <f t="shared" si="65"/>
        <v/>
      </c>
      <c r="AR245" t="str">
        <f t="shared" si="66"/>
        <v/>
      </c>
      <c r="AS245" t="str">
        <f t="shared" si="67"/>
        <v/>
      </c>
    </row>
    <row r="246" spans="2:45" x14ac:dyDescent="0.2">
      <c r="B246" s="74">
        <f t="shared" si="55"/>
        <v>236</v>
      </c>
      <c r="C246" s="154"/>
      <c r="D246" s="154"/>
      <c r="E246" s="137"/>
      <c r="F246" s="154"/>
      <c r="J246" s="19"/>
      <c r="L246" s="139"/>
      <c r="R246" s="3"/>
      <c r="S246" s="3"/>
      <c r="AA246" s="14"/>
      <c r="AG246">
        <f t="shared" si="56"/>
        <v>236</v>
      </c>
      <c r="AH246">
        <f t="shared" si="57"/>
        <v>0</v>
      </c>
      <c r="AI246" s="129" t="str">
        <f t="shared" si="58"/>
        <v/>
      </c>
      <c r="AJ246" s="24" t="str">
        <f t="shared" si="59"/>
        <v/>
      </c>
      <c r="AK246" s="24" t="str">
        <f t="shared" si="60"/>
        <v/>
      </c>
      <c r="AL246">
        <f t="shared" si="61"/>
        <v>0</v>
      </c>
      <c r="AM246">
        <f t="shared" si="62"/>
        <v>0</v>
      </c>
      <c r="AN246">
        <f t="shared" si="63"/>
        <v>0</v>
      </c>
      <c r="AO246" s="47"/>
      <c r="AP246" t="str">
        <f t="shared" si="64"/>
        <v/>
      </c>
      <c r="AQ246" t="str">
        <f t="shared" si="65"/>
        <v/>
      </c>
      <c r="AR246" t="str">
        <f t="shared" si="66"/>
        <v/>
      </c>
      <c r="AS246" t="str">
        <f t="shared" si="67"/>
        <v/>
      </c>
    </row>
    <row r="247" spans="2:45" x14ac:dyDescent="0.2">
      <c r="B247" s="74">
        <f t="shared" si="55"/>
        <v>237</v>
      </c>
      <c r="C247" s="154"/>
      <c r="D247" s="154"/>
      <c r="E247" s="137"/>
      <c r="F247" s="154"/>
      <c r="J247" s="19"/>
      <c r="L247" s="139"/>
      <c r="R247" s="3"/>
      <c r="S247" s="3"/>
      <c r="AA247" s="14"/>
      <c r="AG247">
        <f t="shared" si="56"/>
        <v>237</v>
      </c>
      <c r="AH247">
        <f t="shared" si="57"/>
        <v>0</v>
      </c>
      <c r="AI247" s="129" t="str">
        <f t="shared" si="58"/>
        <v/>
      </c>
      <c r="AJ247" s="24" t="str">
        <f t="shared" si="59"/>
        <v/>
      </c>
      <c r="AK247" s="24" t="str">
        <f t="shared" si="60"/>
        <v/>
      </c>
      <c r="AL247">
        <f t="shared" si="61"/>
        <v>0</v>
      </c>
      <c r="AM247">
        <f t="shared" si="62"/>
        <v>0</v>
      </c>
      <c r="AN247">
        <f t="shared" si="63"/>
        <v>0</v>
      </c>
      <c r="AO247" s="47"/>
      <c r="AP247" t="str">
        <f t="shared" si="64"/>
        <v/>
      </c>
      <c r="AQ247" t="str">
        <f t="shared" si="65"/>
        <v/>
      </c>
      <c r="AR247" t="str">
        <f t="shared" si="66"/>
        <v/>
      </c>
      <c r="AS247" t="str">
        <f t="shared" si="67"/>
        <v/>
      </c>
    </row>
    <row r="248" spans="2:45" x14ac:dyDescent="0.2">
      <c r="B248" s="74">
        <f t="shared" si="55"/>
        <v>238</v>
      </c>
      <c r="C248" s="154"/>
      <c r="D248" s="154"/>
      <c r="E248" s="137"/>
      <c r="F248" s="154"/>
      <c r="J248" s="19"/>
      <c r="L248" s="139"/>
      <c r="R248" s="3"/>
      <c r="S248" s="3"/>
      <c r="AA248" s="14"/>
      <c r="AG248">
        <f t="shared" si="56"/>
        <v>238</v>
      </c>
      <c r="AH248">
        <f t="shared" si="57"/>
        <v>0</v>
      </c>
      <c r="AI248" s="129" t="str">
        <f t="shared" si="58"/>
        <v/>
      </c>
      <c r="AJ248" s="24" t="str">
        <f t="shared" si="59"/>
        <v/>
      </c>
      <c r="AK248" s="24" t="str">
        <f t="shared" si="60"/>
        <v/>
      </c>
      <c r="AL248">
        <f t="shared" si="61"/>
        <v>0</v>
      </c>
      <c r="AM248">
        <f t="shared" si="62"/>
        <v>0</v>
      </c>
      <c r="AN248">
        <f t="shared" si="63"/>
        <v>0</v>
      </c>
      <c r="AO248" s="47"/>
      <c r="AP248" t="str">
        <f t="shared" si="64"/>
        <v/>
      </c>
      <c r="AQ248" t="str">
        <f t="shared" si="65"/>
        <v/>
      </c>
      <c r="AR248" t="str">
        <f t="shared" si="66"/>
        <v/>
      </c>
      <c r="AS248" t="str">
        <f t="shared" si="67"/>
        <v/>
      </c>
    </row>
    <row r="249" spans="2:45" x14ac:dyDescent="0.2">
      <c r="B249" s="74">
        <f t="shared" si="55"/>
        <v>239</v>
      </c>
      <c r="C249" s="154"/>
      <c r="D249" s="154"/>
      <c r="E249" s="137"/>
      <c r="F249" s="154"/>
      <c r="J249" s="19"/>
      <c r="L249" s="139"/>
      <c r="R249" s="3"/>
      <c r="S249" s="3"/>
      <c r="AA249" s="14"/>
      <c r="AG249">
        <f t="shared" si="56"/>
        <v>239</v>
      </c>
      <c r="AH249">
        <f t="shared" si="57"/>
        <v>0</v>
      </c>
      <c r="AI249" s="129" t="str">
        <f t="shared" si="58"/>
        <v/>
      </c>
      <c r="AJ249" s="24" t="str">
        <f t="shared" si="59"/>
        <v/>
      </c>
      <c r="AK249" s="24" t="str">
        <f t="shared" si="60"/>
        <v/>
      </c>
      <c r="AL249">
        <f t="shared" si="61"/>
        <v>0</v>
      </c>
      <c r="AM249">
        <f t="shared" si="62"/>
        <v>0</v>
      </c>
      <c r="AN249">
        <f t="shared" si="63"/>
        <v>0</v>
      </c>
      <c r="AO249" s="47"/>
      <c r="AP249" t="str">
        <f t="shared" si="64"/>
        <v/>
      </c>
      <c r="AQ249" t="str">
        <f t="shared" si="65"/>
        <v/>
      </c>
      <c r="AR249" t="str">
        <f t="shared" si="66"/>
        <v/>
      </c>
      <c r="AS249" t="str">
        <f t="shared" si="67"/>
        <v/>
      </c>
    </row>
    <row r="250" spans="2:45" x14ac:dyDescent="0.2">
      <c r="B250" s="74">
        <f t="shared" si="55"/>
        <v>240</v>
      </c>
      <c r="C250" s="154"/>
      <c r="D250" s="154"/>
      <c r="E250" s="137"/>
      <c r="F250" s="154"/>
      <c r="J250" s="19"/>
      <c r="L250" s="139"/>
      <c r="R250" s="3"/>
      <c r="S250" s="3"/>
      <c r="AA250" s="14"/>
      <c r="AG250">
        <f t="shared" si="56"/>
        <v>240</v>
      </c>
      <c r="AH250">
        <f t="shared" si="57"/>
        <v>0</v>
      </c>
      <c r="AI250" s="129" t="str">
        <f t="shared" si="58"/>
        <v/>
      </c>
      <c r="AJ250" s="24" t="str">
        <f t="shared" si="59"/>
        <v/>
      </c>
      <c r="AK250" s="24" t="str">
        <f t="shared" si="60"/>
        <v/>
      </c>
      <c r="AL250">
        <f t="shared" si="61"/>
        <v>0</v>
      </c>
      <c r="AM250">
        <f t="shared" si="62"/>
        <v>0</v>
      </c>
      <c r="AN250">
        <f t="shared" si="63"/>
        <v>0</v>
      </c>
      <c r="AO250" s="47"/>
      <c r="AP250" t="str">
        <f t="shared" si="64"/>
        <v/>
      </c>
      <c r="AQ250" t="str">
        <f t="shared" si="65"/>
        <v/>
      </c>
      <c r="AR250" t="str">
        <f t="shared" si="66"/>
        <v/>
      </c>
      <c r="AS250" t="str">
        <f t="shared" si="67"/>
        <v/>
      </c>
    </row>
    <row r="251" spans="2:45" x14ac:dyDescent="0.2">
      <c r="B251" s="74">
        <f t="shared" si="55"/>
        <v>241</v>
      </c>
      <c r="C251" s="154"/>
      <c r="D251" s="154"/>
      <c r="E251" s="137"/>
      <c r="F251" s="154"/>
      <c r="J251" s="19"/>
      <c r="L251" s="139"/>
      <c r="R251" s="3"/>
      <c r="S251" s="3"/>
      <c r="AA251" s="14"/>
      <c r="AG251">
        <f t="shared" si="56"/>
        <v>241</v>
      </c>
      <c r="AH251">
        <f t="shared" si="57"/>
        <v>0</v>
      </c>
      <c r="AI251" s="129" t="str">
        <f t="shared" si="58"/>
        <v/>
      </c>
      <c r="AJ251" s="24" t="str">
        <f t="shared" si="59"/>
        <v/>
      </c>
      <c r="AK251" s="24" t="str">
        <f t="shared" si="60"/>
        <v/>
      </c>
      <c r="AL251">
        <f t="shared" si="61"/>
        <v>0</v>
      </c>
      <c r="AM251">
        <f t="shared" si="62"/>
        <v>0</v>
      </c>
      <c r="AN251">
        <f t="shared" si="63"/>
        <v>0</v>
      </c>
      <c r="AO251" s="47"/>
      <c r="AP251" t="str">
        <f t="shared" si="64"/>
        <v/>
      </c>
      <c r="AQ251" t="str">
        <f t="shared" si="65"/>
        <v/>
      </c>
      <c r="AR251" t="str">
        <f t="shared" si="66"/>
        <v/>
      </c>
      <c r="AS251" t="str">
        <f t="shared" si="67"/>
        <v/>
      </c>
    </row>
    <row r="252" spans="2:45" x14ac:dyDescent="0.2">
      <c r="B252" s="74">
        <f t="shared" si="55"/>
        <v>242</v>
      </c>
      <c r="C252" s="154"/>
      <c r="D252" s="154"/>
      <c r="E252" s="137"/>
      <c r="F252" s="154"/>
      <c r="J252" s="19"/>
      <c r="L252" s="139"/>
      <c r="R252" s="3"/>
      <c r="S252" s="3"/>
      <c r="AA252" s="14"/>
      <c r="AG252">
        <f t="shared" si="56"/>
        <v>242</v>
      </c>
      <c r="AH252">
        <f t="shared" si="57"/>
        <v>0</v>
      </c>
      <c r="AI252" s="129" t="str">
        <f t="shared" si="58"/>
        <v/>
      </c>
      <c r="AJ252" s="24" t="str">
        <f t="shared" si="59"/>
        <v/>
      </c>
      <c r="AK252" s="24" t="str">
        <f t="shared" si="60"/>
        <v/>
      </c>
      <c r="AL252">
        <f t="shared" si="61"/>
        <v>0</v>
      </c>
      <c r="AM252">
        <f t="shared" si="62"/>
        <v>0</v>
      </c>
      <c r="AN252">
        <f t="shared" si="63"/>
        <v>0</v>
      </c>
      <c r="AO252" s="47"/>
      <c r="AP252" t="str">
        <f t="shared" si="64"/>
        <v/>
      </c>
      <c r="AQ252" t="str">
        <f t="shared" si="65"/>
        <v/>
      </c>
      <c r="AR252" t="str">
        <f t="shared" si="66"/>
        <v/>
      </c>
      <c r="AS252" t="str">
        <f t="shared" si="67"/>
        <v/>
      </c>
    </row>
    <row r="253" spans="2:45" x14ac:dyDescent="0.2">
      <c r="B253" s="74">
        <f t="shared" si="55"/>
        <v>243</v>
      </c>
      <c r="C253" s="154"/>
      <c r="D253" s="154"/>
      <c r="E253" s="137"/>
      <c r="F253" s="154"/>
      <c r="J253" s="19"/>
      <c r="L253" s="139"/>
      <c r="R253" s="3"/>
      <c r="S253" s="3"/>
      <c r="AA253" s="14"/>
      <c r="AG253">
        <f t="shared" si="56"/>
        <v>243</v>
      </c>
      <c r="AH253">
        <f t="shared" si="57"/>
        <v>0</v>
      </c>
      <c r="AI253" s="129" t="str">
        <f t="shared" si="58"/>
        <v/>
      </c>
      <c r="AJ253" s="24" t="str">
        <f t="shared" si="59"/>
        <v/>
      </c>
      <c r="AK253" s="24" t="str">
        <f t="shared" si="60"/>
        <v/>
      </c>
      <c r="AL253">
        <f t="shared" si="61"/>
        <v>0</v>
      </c>
      <c r="AM253">
        <f t="shared" si="62"/>
        <v>0</v>
      </c>
      <c r="AN253">
        <f t="shared" si="63"/>
        <v>0</v>
      </c>
      <c r="AO253" s="47"/>
      <c r="AP253" t="str">
        <f t="shared" si="64"/>
        <v/>
      </c>
      <c r="AQ253" t="str">
        <f t="shared" si="65"/>
        <v/>
      </c>
      <c r="AR253" t="str">
        <f t="shared" si="66"/>
        <v/>
      </c>
      <c r="AS253" t="str">
        <f t="shared" si="67"/>
        <v/>
      </c>
    </row>
    <row r="254" spans="2:45" x14ac:dyDescent="0.2">
      <c r="B254" s="74">
        <f t="shared" si="55"/>
        <v>244</v>
      </c>
      <c r="C254" s="154"/>
      <c r="D254" s="154"/>
      <c r="E254" s="137"/>
      <c r="F254" s="154"/>
      <c r="J254" s="19"/>
      <c r="L254" s="139"/>
      <c r="R254" s="3"/>
      <c r="S254" s="3"/>
      <c r="AA254" s="14"/>
      <c r="AG254">
        <f t="shared" si="56"/>
        <v>244</v>
      </c>
      <c r="AH254">
        <f t="shared" si="57"/>
        <v>0</v>
      </c>
      <c r="AI254" s="129" t="str">
        <f t="shared" si="58"/>
        <v/>
      </c>
      <c r="AJ254" s="24" t="str">
        <f t="shared" si="59"/>
        <v/>
      </c>
      <c r="AK254" s="24" t="str">
        <f t="shared" si="60"/>
        <v/>
      </c>
      <c r="AL254">
        <f t="shared" si="61"/>
        <v>0</v>
      </c>
      <c r="AM254">
        <f t="shared" si="62"/>
        <v>0</v>
      </c>
      <c r="AN254">
        <f t="shared" si="63"/>
        <v>0</v>
      </c>
      <c r="AO254" s="47"/>
      <c r="AP254" t="str">
        <f t="shared" si="64"/>
        <v/>
      </c>
      <c r="AQ254" t="str">
        <f t="shared" si="65"/>
        <v/>
      </c>
      <c r="AR254" t="str">
        <f t="shared" si="66"/>
        <v/>
      </c>
      <c r="AS254" t="str">
        <f t="shared" si="67"/>
        <v/>
      </c>
    </row>
    <row r="255" spans="2:45" x14ac:dyDescent="0.2">
      <c r="B255" s="74">
        <f t="shared" si="55"/>
        <v>245</v>
      </c>
      <c r="C255" s="154"/>
      <c r="D255" s="154"/>
      <c r="E255" s="137"/>
      <c r="F255" s="154"/>
      <c r="J255" s="19"/>
      <c r="L255" s="139"/>
      <c r="R255" s="3"/>
      <c r="S255" s="3"/>
      <c r="AA255" s="14"/>
      <c r="AG255">
        <f t="shared" si="56"/>
        <v>245</v>
      </c>
      <c r="AH255">
        <f t="shared" si="57"/>
        <v>0</v>
      </c>
      <c r="AI255" s="129" t="str">
        <f t="shared" si="58"/>
        <v/>
      </c>
      <c r="AJ255" s="24" t="str">
        <f t="shared" si="59"/>
        <v/>
      </c>
      <c r="AK255" s="24" t="str">
        <f t="shared" si="60"/>
        <v/>
      </c>
      <c r="AL255">
        <f t="shared" si="61"/>
        <v>0</v>
      </c>
      <c r="AM255">
        <f t="shared" si="62"/>
        <v>0</v>
      </c>
      <c r="AN255">
        <f t="shared" si="63"/>
        <v>0</v>
      </c>
      <c r="AO255" s="47"/>
      <c r="AP255" t="str">
        <f t="shared" si="64"/>
        <v/>
      </c>
      <c r="AQ255" t="str">
        <f t="shared" si="65"/>
        <v/>
      </c>
      <c r="AR255" t="str">
        <f t="shared" si="66"/>
        <v/>
      </c>
      <c r="AS255" t="str">
        <f t="shared" si="67"/>
        <v/>
      </c>
    </row>
    <row r="256" spans="2:45" x14ac:dyDescent="0.2">
      <c r="B256" s="74">
        <f t="shared" si="55"/>
        <v>246</v>
      </c>
      <c r="C256" s="154"/>
      <c r="D256" s="154"/>
      <c r="E256" s="137"/>
      <c r="F256" s="154"/>
      <c r="J256" s="19"/>
      <c r="L256" s="139"/>
      <c r="R256" s="3"/>
      <c r="S256" s="3"/>
      <c r="AA256" s="14"/>
      <c r="AG256">
        <f t="shared" si="56"/>
        <v>246</v>
      </c>
      <c r="AH256">
        <f t="shared" si="57"/>
        <v>0</v>
      </c>
      <c r="AI256" s="129" t="str">
        <f t="shared" si="58"/>
        <v/>
      </c>
      <c r="AJ256" s="24" t="str">
        <f t="shared" si="59"/>
        <v/>
      </c>
      <c r="AK256" s="24" t="str">
        <f t="shared" si="60"/>
        <v/>
      </c>
      <c r="AL256">
        <f t="shared" si="61"/>
        <v>0</v>
      </c>
      <c r="AM256">
        <f t="shared" si="62"/>
        <v>0</v>
      </c>
      <c r="AN256">
        <f t="shared" si="63"/>
        <v>0</v>
      </c>
      <c r="AO256" s="47"/>
      <c r="AP256" t="str">
        <f t="shared" si="64"/>
        <v/>
      </c>
      <c r="AQ256" t="str">
        <f t="shared" si="65"/>
        <v/>
      </c>
      <c r="AR256" t="str">
        <f t="shared" si="66"/>
        <v/>
      </c>
      <c r="AS256" t="str">
        <f t="shared" si="67"/>
        <v/>
      </c>
    </row>
    <row r="257" spans="2:45" x14ac:dyDescent="0.2">
      <c r="B257" s="74">
        <f t="shared" si="55"/>
        <v>247</v>
      </c>
      <c r="C257" s="154"/>
      <c r="D257" s="154"/>
      <c r="E257" s="137"/>
      <c r="F257" s="154"/>
      <c r="J257" s="19"/>
      <c r="L257" s="139"/>
      <c r="R257" s="3"/>
      <c r="S257" s="3"/>
      <c r="AA257" s="14"/>
      <c r="AG257">
        <f t="shared" si="56"/>
        <v>247</v>
      </c>
      <c r="AH257">
        <f t="shared" si="57"/>
        <v>0</v>
      </c>
      <c r="AI257" s="129" t="str">
        <f t="shared" si="58"/>
        <v/>
      </c>
      <c r="AJ257" s="24" t="str">
        <f t="shared" si="59"/>
        <v/>
      </c>
      <c r="AK257" s="24" t="str">
        <f t="shared" si="60"/>
        <v/>
      </c>
      <c r="AL257">
        <f t="shared" si="61"/>
        <v>0</v>
      </c>
      <c r="AM257">
        <f t="shared" si="62"/>
        <v>0</v>
      </c>
      <c r="AN257">
        <f t="shared" si="63"/>
        <v>0</v>
      </c>
      <c r="AO257" s="47"/>
      <c r="AP257" t="str">
        <f t="shared" si="64"/>
        <v/>
      </c>
      <c r="AQ257" t="str">
        <f t="shared" si="65"/>
        <v/>
      </c>
      <c r="AR257" t="str">
        <f t="shared" si="66"/>
        <v/>
      </c>
      <c r="AS257" t="str">
        <f t="shared" si="67"/>
        <v/>
      </c>
    </row>
    <row r="258" spans="2:45" x14ac:dyDescent="0.2">
      <c r="B258" s="74">
        <f t="shared" si="55"/>
        <v>248</v>
      </c>
      <c r="C258" s="154"/>
      <c r="D258" s="154"/>
      <c r="E258" s="137"/>
      <c r="F258" s="154"/>
      <c r="J258" s="19"/>
      <c r="L258" s="139"/>
      <c r="R258" s="3"/>
      <c r="S258" s="3"/>
      <c r="AA258" s="14"/>
      <c r="AG258">
        <f t="shared" si="56"/>
        <v>248</v>
      </c>
      <c r="AH258">
        <f t="shared" si="57"/>
        <v>0</v>
      </c>
      <c r="AI258" s="129" t="str">
        <f t="shared" si="58"/>
        <v/>
      </c>
      <c r="AJ258" s="24" t="str">
        <f t="shared" si="59"/>
        <v/>
      </c>
      <c r="AK258" s="24" t="str">
        <f t="shared" si="60"/>
        <v/>
      </c>
      <c r="AL258">
        <f t="shared" si="61"/>
        <v>0</v>
      </c>
      <c r="AM258">
        <f t="shared" si="62"/>
        <v>0</v>
      </c>
      <c r="AN258">
        <f t="shared" si="63"/>
        <v>0</v>
      </c>
      <c r="AO258" s="47"/>
      <c r="AP258" t="str">
        <f t="shared" si="64"/>
        <v/>
      </c>
      <c r="AQ258" t="str">
        <f t="shared" si="65"/>
        <v/>
      </c>
      <c r="AR258" t="str">
        <f t="shared" si="66"/>
        <v/>
      </c>
      <c r="AS258" t="str">
        <f t="shared" si="67"/>
        <v/>
      </c>
    </row>
    <row r="259" spans="2:45" x14ac:dyDescent="0.2">
      <c r="B259" s="74">
        <f t="shared" si="55"/>
        <v>249</v>
      </c>
      <c r="C259" s="154"/>
      <c r="D259" s="154"/>
      <c r="E259" s="137"/>
      <c r="F259" s="154"/>
      <c r="J259" s="19"/>
      <c r="L259" s="139"/>
      <c r="R259" s="3"/>
      <c r="S259" s="3"/>
      <c r="AA259" s="14"/>
      <c r="AG259">
        <f t="shared" si="56"/>
        <v>249</v>
      </c>
      <c r="AH259">
        <f t="shared" si="57"/>
        <v>0</v>
      </c>
      <c r="AI259" s="129" t="str">
        <f t="shared" si="58"/>
        <v/>
      </c>
      <c r="AJ259" s="24" t="str">
        <f t="shared" si="59"/>
        <v/>
      </c>
      <c r="AK259" s="24" t="str">
        <f t="shared" si="60"/>
        <v/>
      </c>
      <c r="AL259">
        <f t="shared" si="61"/>
        <v>0</v>
      </c>
      <c r="AM259">
        <f t="shared" si="62"/>
        <v>0</v>
      </c>
      <c r="AN259">
        <f t="shared" si="63"/>
        <v>0</v>
      </c>
      <c r="AO259" s="47"/>
      <c r="AP259" t="str">
        <f t="shared" si="64"/>
        <v/>
      </c>
      <c r="AQ259" t="str">
        <f t="shared" si="65"/>
        <v/>
      </c>
      <c r="AR259" t="str">
        <f t="shared" si="66"/>
        <v/>
      </c>
      <c r="AS259" t="str">
        <f t="shared" si="67"/>
        <v/>
      </c>
    </row>
    <row r="260" spans="2:45" x14ac:dyDescent="0.2">
      <c r="B260" s="74">
        <f t="shared" si="55"/>
        <v>250</v>
      </c>
      <c r="C260" s="154"/>
      <c r="D260" s="154"/>
      <c r="E260" s="137"/>
      <c r="F260" s="154"/>
      <c r="J260" s="19"/>
      <c r="L260" s="139"/>
      <c r="R260" s="3"/>
      <c r="S260" s="3"/>
      <c r="AA260" s="14"/>
      <c r="AG260">
        <f t="shared" si="56"/>
        <v>250</v>
      </c>
      <c r="AH260">
        <f t="shared" si="57"/>
        <v>0</v>
      </c>
      <c r="AI260" s="129" t="str">
        <f t="shared" si="58"/>
        <v/>
      </c>
      <c r="AJ260" s="24" t="str">
        <f t="shared" si="59"/>
        <v/>
      </c>
      <c r="AK260" s="24" t="str">
        <f t="shared" si="60"/>
        <v/>
      </c>
      <c r="AL260">
        <f t="shared" si="61"/>
        <v>0</v>
      </c>
      <c r="AM260">
        <f t="shared" si="62"/>
        <v>0</v>
      </c>
      <c r="AN260">
        <f t="shared" si="63"/>
        <v>0</v>
      </c>
      <c r="AO260" s="47"/>
      <c r="AP260" t="str">
        <f t="shared" si="64"/>
        <v/>
      </c>
      <c r="AQ260" t="str">
        <f t="shared" si="65"/>
        <v/>
      </c>
      <c r="AR260" t="str">
        <f t="shared" si="66"/>
        <v/>
      </c>
      <c r="AS260" t="str">
        <f t="shared" si="67"/>
        <v/>
      </c>
    </row>
    <row r="261" spans="2:45" x14ac:dyDescent="0.2">
      <c r="B261" s="74">
        <f t="shared" si="55"/>
        <v>251</v>
      </c>
      <c r="C261" s="154"/>
      <c r="D261" s="154"/>
      <c r="E261" s="137"/>
      <c r="F261" s="154"/>
      <c r="J261" s="19"/>
      <c r="L261" s="139"/>
      <c r="R261" s="3"/>
      <c r="S261" s="3"/>
      <c r="AA261" s="14"/>
      <c r="AG261">
        <f t="shared" si="56"/>
        <v>251</v>
      </c>
      <c r="AH261">
        <f t="shared" si="57"/>
        <v>0</v>
      </c>
      <c r="AI261" s="129" t="str">
        <f t="shared" si="58"/>
        <v/>
      </c>
      <c r="AJ261" s="24" t="str">
        <f t="shared" si="59"/>
        <v/>
      </c>
      <c r="AK261" s="24" t="str">
        <f t="shared" si="60"/>
        <v/>
      </c>
      <c r="AL261">
        <f t="shared" si="61"/>
        <v>0</v>
      </c>
      <c r="AM261">
        <f t="shared" si="62"/>
        <v>0</v>
      </c>
      <c r="AN261">
        <f t="shared" si="63"/>
        <v>0</v>
      </c>
      <c r="AO261" s="47"/>
      <c r="AP261" t="str">
        <f t="shared" si="64"/>
        <v/>
      </c>
      <c r="AQ261" t="str">
        <f t="shared" si="65"/>
        <v/>
      </c>
      <c r="AR261" t="str">
        <f t="shared" si="66"/>
        <v/>
      </c>
      <c r="AS261" t="str">
        <f t="shared" si="67"/>
        <v/>
      </c>
    </row>
    <row r="262" spans="2:45" x14ac:dyDescent="0.2">
      <c r="B262" s="74">
        <f t="shared" si="55"/>
        <v>252</v>
      </c>
      <c r="C262" s="154"/>
      <c r="D262" s="154"/>
      <c r="E262" s="137"/>
      <c r="F262" s="154"/>
      <c r="J262" s="19"/>
      <c r="L262" s="139"/>
      <c r="R262" s="3"/>
      <c r="S262" s="3"/>
      <c r="AA262" s="14"/>
      <c r="AG262">
        <f t="shared" si="56"/>
        <v>252</v>
      </c>
      <c r="AH262">
        <f t="shared" si="57"/>
        <v>0</v>
      </c>
      <c r="AI262" s="129" t="str">
        <f t="shared" si="58"/>
        <v/>
      </c>
      <c r="AJ262" s="24" t="str">
        <f t="shared" si="59"/>
        <v/>
      </c>
      <c r="AK262" s="24" t="str">
        <f t="shared" si="60"/>
        <v/>
      </c>
      <c r="AL262">
        <f t="shared" si="61"/>
        <v>0</v>
      </c>
      <c r="AM262">
        <f t="shared" si="62"/>
        <v>0</v>
      </c>
      <c r="AN262">
        <f t="shared" si="63"/>
        <v>0</v>
      </c>
      <c r="AO262" s="47"/>
      <c r="AP262" t="str">
        <f t="shared" si="64"/>
        <v/>
      </c>
      <c r="AQ262" t="str">
        <f t="shared" si="65"/>
        <v/>
      </c>
      <c r="AR262" t="str">
        <f t="shared" si="66"/>
        <v/>
      </c>
      <c r="AS262" t="str">
        <f t="shared" si="67"/>
        <v/>
      </c>
    </row>
    <row r="263" spans="2:45" x14ac:dyDescent="0.2">
      <c r="B263" s="74">
        <f t="shared" si="55"/>
        <v>253</v>
      </c>
      <c r="C263" s="154"/>
      <c r="D263" s="154"/>
      <c r="E263" s="137"/>
      <c r="F263" s="154"/>
      <c r="J263" s="19"/>
      <c r="L263" s="139"/>
      <c r="R263" s="3"/>
      <c r="S263" s="3"/>
      <c r="AA263" s="14"/>
      <c r="AG263">
        <f t="shared" si="56"/>
        <v>253</v>
      </c>
      <c r="AH263">
        <f t="shared" si="57"/>
        <v>0</v>
      </c>
      <c r="AI263" s="129" t="str">
        <f t="shared" si="58"/>
        <v/>
      </c>
      <c r="AJ263" s="24" t="str">
        <f t="shared" si="59"/>
        <v/>
      </c>
      <c r="AK263" s="24" t="str">
        <f t="shared" si="60"/>
        <v/>
      </c>
      <c r="AL263">
        <f t="shared" si="61"/>
        <v>0</v>
      </c>
      <c r="AM263">
        <f t="shared" si="62"/>
        <v>0</v>
      </c>
      <c r="AN263">
        <f t="shared" si="63"/>
        <v>0</v>
      </c>
      <c r="AO263" s="47"/>
      <c r="AP263" t="str">
        <f t="shared" si="64"/>
        <v/>
      </c>
      <c r="AQ263" t="str">
        <f t="shared" si="65"/>
        <v/>
      </c>
      <c r="AR263" t="str">
        <f t="shared" si="66"/>
        <v/>
      </c>
      <c r="AS263" t="str">
        <f t="shared" si="67"/>
        <v/>
      </c>
    </row>
    <row r="264" spans="2:45" x14ac:dyDescent="0.2">
      <c r="B264" s="74">
        <f t="shared" si="55"/>
        <v>254</v>
      </c>
      <c r="C264" s="154"/>
      <c r="D264" s="154"/>
      <c r="E264" s="137"/>
      <c r="F264" s="154"/>
      <c r="J264" s="19"/>
      <c r="L264" s="139"/>
      <c r="R264" s="3"/>
      <c r="S264" s="3"/>
      <c r="AA264" s="14"/>
      <c r="AG264">
        <f t="shared" si="56"/>
        <v>254</v>
      </c>
      <c r="AH264">
        <f t="shared" si="57"/>
        <v>0</v>
      </c>
      <c r="AI264" s="129" t="str">
        <f t="shared" si="58"/>
        <v/>
      </c>
      <c r="AJ264" s="24" t="str">
        <f t="shared" si="59"/>
        <v/>
      </c>
      <c r="AK264" s="24" t="str">
        <f t="shared" si="60"/>
        <v/>
      </c>
      <c r="AL264">
        <f t="shared" si="61"/>
        <v>0</v>
      </c>
      <c r="AM264">
        <f t="shared" si="62"/>
        <v>0</v>
      </c>
      <c r="AN264">
        <f t="shared" si="63"/>
        <v>0</v>
      </c>
      <c r="AO264" s="47"/>
      <c r="AP264" t="str">
        <f t="shared" si="64"/>
        <v/>
      </c>
      <c r="AQ264" t="str">
        <f t="shared" si="65"/>
        <v/>
      </c>
      <c r="AR264" t="str">
        <f t="shared" si="66"/>
        <v/>
      </c>
      <c r="AS264" t="str">
        <f t="shared" si="67"/>
        <v/>
      </c>
    </row>
    <row r="265" spans="2:45" x14ac:dyDescent="0.2">
      <c r="B265" s="74">
        <f t="shared" si="55"/>
        <v>255</v>
      </c>
      <c r="C265" s="154"/>
      <c r="D265" s="154"/>
      <c r="E265" s="137"/>
      <c r="F265" s="154"/>
      <c r="J265" s="19"/>
      <c r="L265" s="139"/>
      <c r="R265" s="3"/>
      <c r="S265" s="3"/>
      <c r="AA265" s="14"/>
      <c r="AG265">
        <f t="shared" si="56"/>
        <v>255</v>
      </c>
      <c r="AH265">
        <f t="shared" si="57"/>
        <v>0</v>
      </c>
      <c r="AI265" s="129" t="str">
        <f t="shared" si="58"/>
        <v/>
      </c>
      <c r="AJ265" s="24" t="str">
        <f t="shared" si="59"/>
        <v/>
      </c>
      <c r="AK265" s="24" t="str">
        <f t="shared" si="60"/>
        <v/>
      </c>
      <c r="AL265">
        <f t="shared" si="61"/>
        <v>0</v>
      </c>
      <c r="AM265">
        <f t="shared" si="62"/>
        <v>0</v>
      </c>
      <c r="AN265">
        <f t="shared" si="63"/>
        <v>0</v>
      </c>
      <c r="AO265" s="47"/>
      <c r="AP265" t="str">
        <f t="shared" si="64"/>
        <v/>
      </c>
      <c r="AQ265" t="str">
        <f t="shared" si="65"/>
        <v/>
      </c>
      <c r="AR265" t="str">
        <f t="shared" si="66"/>
        <v/>
      </c>
      <c r="AS265" t="str">
        <f t="shared" si="67"/>
        <v/>
      </c>
    </row>
    <row r="266" spans="2:45" x14ac:dyDescent="0.2">
      <c r="B266" s="74">
        <f t="shared" si="55"/>
        <v>256</v>
      </c>
      <c r="C266" s="154"/>
      <c r="D266" s="154"/>
      <c r="E266" s="137"/>
      <c r="F266" s="154"/>
      <c r="J266" s="19"/>
      <c r="L266" s="139"/>
      <c r="R266" s="3"/>
      <c r="S266" s="3"/>
      <c r="AA266" s="14"/>
      <c r="AG266">
        <f t="shared" si="56"/>
        <v>256</v>
      </c>
      <c r="AH266">
        <f t="shared" si="57"/>
        <v>0</v>
      </c>
      <c r="AI266" s="129" t="str">
        <f t="shared" si="58"/>
        <v/>
      </c>
      <c r="AJ266" s="24" t="str">
        <f t="shared" si="59"/>
        <v/>
      </c>
      <c r="AK266" s="24" t="str">
        <f t="shared" si="60"/>
        <v/>
      </c>
      <c r="AL266">
        <f t="shared" si="61"/>
        <v>0</v>
      </c>
      <c r="AM266">
        <f t="shared" si="62"/>
        <v>0</v>
      </c>
      <c r="AN266">
        <f t="shared" si="63"/>
        <v>0</v>
      </c>
      <c r="AO266" s="47"/>
      <c r="AP266" t="str">
        <f t="shared" si="64"/>
        <v/>
      </c>
      <c r="AQ266" t="str">
        <f t="shared" si="65"/>
        <v/>
      </c>
      <c r="AR266" t="str">
        <f t="shared" si="66"/>
        <v/>
      </c>
      <c r="AS266" t="str">
        <f t="shared" si="67"/>
        <v/>
      </c>
    </row>
    <row r="267" spans="2:45" x14ac:dyDescent="0.2">
      <c r="B267" s="74">
        <f t="shared" si="55"/>
        <v>257</v>
      </c>
      <c r="C267" s="154"/>
      <c r="D267" s="154"/>
      <c r="E267" s="137"/>
      <c r="F267" s="154"/>
      <c r="J267" s="19"/>
      <c r="L267" s="139"/>
      <c r="R267" s="3"/>
      <c r="S267" s="3"/>
      <c r="AA267" s="14"/>
      <c r="AG267">
        <f t="shared" si="56"/>
        <v>257</v>
      </c>
      <c r="AH267">
        <f t="shared" si="57"/>
        <v>0</v>
      </c>
      <c r="AI267" s="129" t="str">
        <f t="shared" si="58"/>
        <v/>
      </c>
      <c r="AJ267" s="24" t="str">
        <f t="shared" si="59"/>
        <v/>
      </c>
      <c r="AK267" s="24" t="str">
        <f t="shared" si="60"/>
        <v/>
      </c>
      <c r="AL267">
        <f t="shared" si="61"/>
        <v>0</v>
      </c>
      <c r="AM267">
        <f t="shared" si="62"/>
        <v>0</v>
      </c>
      <c r="AN267">
        <f t="shared" si="63"/>
        <v>0</v>
      </c>
      <c r="AO267" s="47"/>
      <c r="AP267" t="str">
        <f t="shared" si="64"/>
        <v/>
      </c>
      <c r="AQ267" t="str">
        <f t="shared" si="65"/>
        <v/>
      </c>
      <c r="AR267" t="str">
        <f t="shared" si="66"/>
        <v/>
      </c>
      <c r="AS267" t="str">
        <f t="shared" si="67"/>
        <v/>
      </c>
    </row>
    <row r="268" spans="2:45" x14ac:dyDescent="0.2">
      <c r="B268" s="74">
        <f t="shared" si="55"/>
        <v>258</v>
      </c>
      <c r="C268" s="154"/>
      <c r="D268" s="154"/>
      <c r="E268" s="137"/>
      <c r="F268" s="154"/>
      <c r="J268" s="19"/>
      <c r="L268" s="139"/>
      <c r="R268" s="3"/>
      <c r="S268" s="3"/>
      <c r="AA268" s="14"/>
      <c r="AG268">
        <f t="shared" si="56"/>
        <v>258</v>
      </c>
      <c r="AH268">
        <f t="shared" si="57"/>
        <v>0</v>
      </c>
      <c r="AI268" s="129" t="str">
        <f t="shared" si="58"/>
        <v/>
      </c>
      <c r="AJ268" s="24" t="str">
        <f t="shared" si="59"/>
        <v/>
      </c>
      <c r="AK268" s="24" t="str">
        <f t="shared" si="60"/>
        <v/>
      </c>
      <c r="AL268">
        <f t="shared" si="61"/>
        <v>0</v>
      </c>
      <c r="AM268">
        <f t="shared" si="62"/>
        <v>0</v>
      </c>
      <c r="AN268">
        <f t="shared" si="63"/>
        <v>0</v>
      </c>
      <c r="AO268" s="47"/>
      <c r="AP268" t="str">
        <f t="shared" si="64"/>
        <v/>
      </c>
      <c r="AQ268" t="str">
        <f t="shared" si="65"/>
        <v/>
      </c>
      <c r="AR268" t="str">
        <f t="shared" si="66"/>
        <v/>
      </c>
      <c r="AS268" t="str">
        <f t="shared" si="67"/>
        <v/>
      </c>
    </row>
    <row r="269" spans="2:45" x14ac:dyDescent="0.2">
      <c r="B269" s="74">
        <f t="shared" si="55"/>
        <v>259</v>
      </c>
      <c r="C269" s="154"/>
      <c r="D269" s="154"/>
      <c r="E269" s="137"/>
      <c r="F269" s="154"/>
      <c r="J269" s="19"/>
      <c r="L269" s="139"/>
      <c r="R269" s="3"/>
      <c r="S269" s="3"/>
      <c r="AA269" s="14"/>
      <c r="AG269">
        <f t="shared" si="56"/>
        <v>259</v>
      </c>
      <c r="AH269">
        <f t="shared" si="57"/>
        <v>0</v>
      </c>
      <c r="AI269" s="129" t="str">
        <f t="shared" si="58"/>
        <v/>
      </c>
      <c r="AJ269" s="24" t="str">
        <f t="shared" si="59"/>
        <v/>
      </c>
      <c r="AK269" s="24" t="str">
        <f t="shared" si="60"/>
        <v/>
      </c>
      <c r="AL269">
        <f t="shared" si="61"/>
        <v>0</v>
      </c>
      <c r="AM269">
        <f t="shared" si="62"/>
        <v>0</v>
      </c>
      <c r="AN269">
        <f t="shared" si="63"/>
        <v>0</v>
      </c>
      <c r="AO269" s="47"/>
      <c r="AP269" t="str">
        <f t="shared" si="64"/>
        <v/>
      </c>
      <c r="AQ269" t="str">
        <f t="shared" si="65"/>
        <v/>
      </c>
      <c r="AR269" t="str">
        <f t="shared" si="66"/>
        <v/>
      </c>
      <c r="AS269" t="str">
        <f t="shared" si="67"/>
        <v/>
      </c>
    </row>
    <row r="270" spans="2:45" x14ac:dyDescent="0.2">
      <c r="B270" s="74">
        <f t="shared" si="55"/>
        <v>260</v>
      </c>
      <c r="C270" s="154"/>
      <c r="D270" s="154"/>
      <c r="E270" s="137"/>
      <c r="F270" s="154"/>
      <c r="J270" s="19"/>
      <c r="L270" s="139"/>
      <c r="R270" s="3"/>
      <c r="S270" s="3"/>
      <c r="AA270" s="14"/>
      <c r="AG270">
        <f t="shared" si="56"/>
        <v>260</v>
      </c>
      <c r="AH270">
        <f t="shared" si="57"/>
        <v>0</v>
      </c>
      <c r="AI270" s="129" t="str">
        <f t="shared" si="58"/>
        <v/>
      </c>
      <c r="AJ270" s="24" t="str">
        <f t="shared" si="59"/>
        <v/>
      </c>
      <c r="AK270" s="24" t="str">
        <f t="shared" si="60"/>
        <v/>
      </c>
      <c r="AL270">
        <f t="shared" si="61"/>
        <v>0</v>
      </c>
      <c r="AM270">
        <f t="shared" si="62"/>
        <v>0</v>
      </c>
      <c r="AN270">
        <f t="shared" si="63"/>
        <v>0</v>
      </c>
      <c r="AO270" s="47"/>
      <c r="AP270" t="str">
        <f t="shared" si="64"/>
        <v/>
      </c>
      <c r="AQ270" t="str">
        <f t="shared" si="65"/>
        <v/>
      </c>
      <c r="AR270" t="str">
        <f t="shared" si="66"/>
        <v/>
      </c>
      <c r="AS270" t="str">
        <f t="shared" si="67"/>
        <v/>
      </c>
    </row>
    <row r="271" spans="2:45" x14ac:dyDescent="0.2">
      <c r="B271" s="74">
        <f t="shared" si="55"/>
        <v>261</v>
      </c>
      <c r="C271" s="154"/>
      <c r="D271" s="154"/>
      <c r="E271" s="137"/>
      <c r="F271" s="154"/>
      <c r="J271" s="19"/>
      <c r="L271" s="139"/>
      <c r="R271" s="3"/>
      <c r="S271" s="3"/>
      <c r="AA271" s="14"/>
      <c r="AG271">
        <f t="shared" si="56"/>
        <v>261</v>
      </c>
      <c r="AH271">
        <f t="shared" si="57"/>
        <v>0</v>
      </c>
      <c r="AI271" s="129" t="str">
        <f t="shared" si="58"/>
        <v/>
      </c>
      <c r="AJ271" s="24" t="str">
        <f t="shared" si="59"/>
        <v/>
      </c>
      <c r="AK271" s="24" t="str">
        <f t="shared" si="60"/>
        <v/>
      </c>
      <c r="AL271">
        <f t="shared" si="61"/>
        <v>0</v>
      </c>
      <c r="AM271">
        <f t="shared" si="62"/>
        <v>0</v>
      </c>
      <c r="AN271">
        <f t="shared" si="63"/>
        <v>0</v>
      </c>
      <c r="AO271" s="47"/>
      <c r="AP271" t="str">
        <f t="shared" si="64"/>
        <v/>
      </c>
      <c r="AQ271" t="str">
        <f t="shared" si="65"/>
        <v/>
      </c>
      <c r="AR271" t="str">
        <f t="shared" si="66"/>
        <v/>
      </c>
      <c r="AS271" t="str">
        <f t="shared" si="67"/>
        <v/>
      </c>
    </row>
    <row r="272" spans="2:45" x14ac:dyDescent="0.2">
      <c r="B272" s="74">
        <f t="shared" si="55"/>
        <v>262</v>
      </c>
      <c r="C272" s="154"/>
      <c r="D272" s="154"/>
      <c r="E272" s="137"/>
      <c r="F272" s="154"/>
      <c r="J272" s="19"/>
      <c r="L272" s="139"/>
      <c r="R272" s="3"/>
      <c r="S272" s="3"/>
      <c r="AA272" s="14"/>
      <c r="AG272">
        <f t="shared" si="56"/>
        <v>262</v>
      </c>
      <c r="AH272">
        <f t="shared" si="57"/>
        <v>0</v>
      </c>
      <c r="AI272" s="129" t="str">
        <f t="shared" si="58"/>
        <v/>
      </c>
      <c r="AJ272" s="24" t="str">
        <f t="shared" si="59"/>
        <v/>
      </c>
      <c r="AK272" s="24" t="str">
        <f t="shared" si="60"/>
        <v/>
      </c>
      <c r="AL272">
        <f t="shared" si="61"/>
        <v>0</v>
      </c>
      <c r="AM272">
        <f t="shared" si="62"/>
        <v>0</v>
      </c>
      <c r="AN272">
        <f t="shared" si="63"/>
        <v>0</v>
      </c>
      <c r="AO272" s="47"/>
      <c r="AP272" t="str">
        <f t="shared" si="64"/>
        <v/>
      </c>
      <c r="AQ272" t="str">
        <f t="shared" si="65"/>
        <v/>
      </c>
      <c r="AR272" t="str">
        <f t="shared" si="66"/>
        <v/>
      </c>
      <c r="AS272" t="str">
        <f t="shared" si="67"/>
        <v/>
      </c>
    </row>
    <row r="273" spans="2:45" x14ac:dyDescent="0.2">
      <c r="B273" s="74">
        <f t="shared" si="55"/>
        <v>263</v>
      </c>
      <c r="C273" s="154"/>
      <c r="D273" s="154"/>
      <c r="E273" s="137"/>
      <c r="F273" s="154"/>
      <c r="J273" s="19"/>
      <c r="L273" s="139"/>
      <c r="R273" s="3"/>
      <c r="S273" s="3"/>
      <c r="AA273" s="14"/>
      <c r="AG273">
        <f t="shared" si="56"/>
        <v>263</v>
      </c>
      <c r="AH273">
        <f t="shared" si="57"/>
        <v>0</v>
      </c>
      <c r="AI273" s="129" t="str">
        <f t="shared" si="58"/>
        <v/>
      </c>
      <c r="AJ273" s="24" t="str">
        <f t="shared" si="59"/>
        <v/>
      </c>
      <c r="AK273" s="24" t="str">
        <f t="shared" si="60"/>
        <v/>
      </c>
      <c r="AL273">
        <f t="shared" si="61"/>
        <v>0</v>
      </c>
      <c r="AM273">
        <f t="shared" si="62"/>
        <v>0</v>
      </c>
      <c r="AN273">
        <f t="shared" si="63"/>
        <v>0</v>
      </c>
      <c r="AO273" s="47"/>
      <c r="AP273" t="str">
        <f t="shared" si="64"/>
        <v/>
      </c>
      <c r="AQ273" t="str">
        <f t="shared" si="65"/>
        <v/>
      </c>
      <c r="AR273" t="str">
        <f t="shared" si="66"/>
        <v/>
      </c>
      <c r="AS273" t="str">
        <f t="shared" si="67"/>
        <v/>
      </c>
    </row>
    <row r="274" spans="2:45" x14ac:dyDescent="0.2">
      <c r="B274" s="74">
        <f t="shared" si="55"/>
        <v>264</v>
      </c>
      <c r="C274" s="154"/>
      <c r="D274" s="154"/>
      <c r="E274" s="137"/>
      <c r="F274" s="154"/>
      <c r="J274" s="19"/>
      <c r="L274" s="139"/>
      <c r="R274" s="3"/>
      <c r="S274" s="3"/>
      <c r="AA274" s="14"/>
      <c r="AG274">
        <f t="shared" si="56"/>
        <v>264</v>
      </c>
      <c r="AH274">
        <f t="shared" si="57"/>
        <v>0</v>
      </c>
      <c r="AI274" s="129" t="str">
        <f t="shared" si="58"/>
        <v/>
      </c>
      <c r="AJ274" s="24" t="str">
        <f t="shared" si="59"/>
        <v/>
      </c>
      <c r="AK274" s="24" t="str">
        <f t="shared" si="60"/>
        <v/>
      </c>
      <c r="AL274">
        <f t="shared" si="61"/>
        <v>0</v>
      </c>
      <c r="AM274">
        <f t="shared" si="62"/>
        <v>0</v>
      </c>
      <c r="AN274">
        <f t="shared" si="63"/>
        <v>0</v>
      </c>
      <c r="AO274" s="47"/>
      <c r="AP274" t="str">
        <f t="shared" si="64"/>
        <v/>
      </c>
      <c r="AQ274" t="str">
        <f t="shared" si="65"/>
        <v/>
      </c>
      <c r="AR274" t="str">
        <f t="shared" si="66"/>
        <v/>
      </c>
      <c r="AS274" t="str">
        <f t="shared" si="67"/>
        <v/>
      </c>
    </row>
    <row r="275" spans="2:45" x14ac:dyDescent="0.2">
      <c r="B275" s="74">
        <f t="shared" si="55"/>
        <v>265</v>
      </c>
      <c r="C275" s="154"/>
      <c r="D275" s="154"/>
      <c r="E275" s="137"/>
      <c r="F275" s="154"/>
      <c r="J275" s="19"/>
      <c r="L275" s="139"/>
      <c r="R275" s="3"/>
      <c r="S275" s="3"/>
      <c r="AA275" s="14"/>
      <c r="AG275">
        <f t="shared" si="56"/>
        <v>265</v>
      </c>
      <c r="AH275">
        <f t="shared" si="57"/>
        <v>0</v>
      </c>
      <c r="AI275" s="129" t="str">
        <f t="shared" si="58"/>
        <v/>
      </c>
      <c r="AJ275" s="24" t="str">
        <f t="shared" si="59"/>
        <v/>
      </c>
      <c r="AK275" s="24" t="str">
        <f t="shared" si="60"/>
        <v/>
      </c>
      <c r="AL275">
        <f t="shared" si="61"/>
        <v>0</v>
      </c>
      <c r="AM275">
        <f t="shared" si="62"/>
        <v>0</v>
      </c>
      <c r="AN275">
        <f t="shared" si="63"/>
        <v>0</v>
      </c>
      <c r="AO275" s="47"/>
      <c r="AP275" t="str">
        <f t="shared" si="64"/>
        <v/>
      </c>
      <c r="AQ275" t="str">
        <f t="shared" si="65"/>
        <v/>
      </c>
      <c r="AR275" t="str">
        <f t="shared" si="66"/>
        <v/>
      </c>
      <c r="AS275" t="str">
        <f t="shared" si="67"/>
        <v/>
      </c>
    </row>
    <row r="276" spans="2:45" x14ac:dyDescent="0.2">
      <c r="B276" s="74">
        <f t="shared" si="55"/>
        <v>266</v>
      </c>
      <c r="C276" s="154"/>
      <c r="D276" s="154"/>
      <c r="E276" s="137"/>
      <c r="F276" s="154"/>
      <c r="J276" s="19"/>
      <c r="L276" s="139"/>
      <c r="R276" s="3"/>
      <c r="S276" s="3"/>
      <c r="AA276" s="14"/>
      <c r="AG276">
        <f t="shared" si="56"/>
        <v>266</v>
      </c>
      <c r="AH276">
        <f t="shared" si="57"/>
        <v>0</v>
      </c>
      <c r="AI276" s="129" t="str">
        <f t="shared" si="58"/>
        <v/>
      </c>
      <c r="AJ276" s="24" t="str">
        <f t="shared" si="59"/>
        <v/>
      </c>
      <c r="AK276" s="24" t="str">
        <f t="shared" si="60"/>
        <v/>
      </c>
      <c r="AL276">
        <f t="shared" si="61"/>
        <v>0</v>
      </c>
      <c r="AM276">
        <f t="shared" si="62"/>
        <v>0</v>
      </c>
      <c r="AN276">
        <f t="shared" si="63"/>
        <v>0</v>
      </c>
      <c r="AO276" s="47"/>
      <c r="AP276" t="str">
        <f t="shared" si="64"/>
        <v/>
      </c>
      <c r="AQ276" t="str">
        <f t="shared" si="65"/>
        <v/>
      </c>
      <c r="AR276" t="str">
        <f t="shared" si="66"/>
        <v/>
      </c>
      <c r="AS276" t="str">
        <f t="shared" si="67"/>
        <v/>
      </c>
    </row>
    <row r="277" spans="2:45" x14ac:dyDescent="0.2">
      <c r="B277" s="74">
        <f t="shared" si="55"/>
        <v>267</v>
      </c>
      <c r="C277" s="154"/>
      <c r="D277" s="154"/>
      <c r="E277" s="137"/>
      <c r="F277" s="154"/>
      <c r="J277" s="19"/>
      <c r="L277" s="139"/>
      <c r="R277" s="3"/>
      <c r="S277" s="3"/>
      <c r="AA277" s="14"/>
      <c r="AG277">
        <f t="shared" si="56"/>
        <v>267</v>
      </c>
      <c r="AH277">
        <f t="shared" si="57"/>
        <v>0</v>
      </c>
      <c r="AI277" s="129" t="str">
        <f t="shared" si="58"/>
        <v/>
      </c>
      <c r="AJ277" s="24" t="str">
        <f t="shared" si="59"/>
        <v/>
      </c>
      <c r="AK277" s="24" t="str">
        <f t="shared" si="60"/>
        <v/>
      </c>
      <c r="AL277">
        <f t="shared" si="61"/>
        <v>0</v>
      </c>
      <c r="AM277">
        <f t="shared" si="62"/>
        <v>0</v>
      </c>
      <c r="AN277">
        <f t="shared" si="63"/>
        <v>0</v>
      </c>
      <c r="AO277" s="47"/>
      <c r="AP277" t="str">
        <f t="shared" si="64"/>
        <v/>
      </c>
      <c r="AQ277" t="str">
        <f t="shared" si="65"/>
        <v/>
      </c>
      <c r="AR277" t="str">
        <f t="shared" si="66"/>
        <v/>
      </c>
      <c r="AS277" t="str">
        <f t="shared" si="67"/>
        <v/>
      </c>
    </row>
    <row r="278" spans="2:45" x14ac:dyDescent="0.2">
      <c r="B278" s="74">
        <f t="shared" si="55"/>
        <v>268</v>
      </c>
      <c r="C278" s="154"/>
      <c r="D278" s="154"/>
      <c r="E278" s="137"/>
      <c r="F278" s="154"/>
      <c r="J278" s="19"/>
      <c r="L278" s="139"/>
      <c r="R278" s="3"/>
      <c r="S278" s="3"/>
      <c r="AA278" s="14"/>
      <c r="AG278">
        <f t="shared" si="56"/>
        <v>268</v>
      </c>
      <c r="AH278">
        <f t="shared" si="57"/>
        <v>0</v>
      </c>
      <c r="AI278" s="129" t="str">
        <f t="shared" si="58"/>
        <v/>
      </c>
      <c r="AJ278" s="24" t="str">
        <f t="shared" si="59"/>
        <v/>
      </c>
      <c r="AK278" s="24" t="str">
        <f t="shared" si="60"/>
        <v/>
      </c>
      <c r="AL278">
        <f t="shared" si="61"/>
        <v>0</v>
      </c>
      <c r="AM278">
        <f t="shared" si="62"/>
        <v>0</v>
      </c>
      <c r="AN278">
        <f t="shared" si="63"/>
        <v>0</v>
      </c>
      <c r="AO278" s="47"/>
      <c r="AP278" t="str">
        <f t="shared" si="64"/>
        <v/>
      </c>
      <c r="AQ278" t="str">
        <f t="shared" si="65"/>
        <v/>
      </c>
      <c r="AR278" t="str">
        <f t="shared" si="66"/>
        <v/>
      </c>
      <c r="AS278" t="str">
        <f t="shared" si="67"/>
        <v/>
      </c>
    </row>
    <row r="279" spans="2:45" x14ac:dyDescent="0.2">
      <c r="B279" s="74">
        <f t="shared" si="55"/>
        <v>269</v>
      </c>
      <c r="C279" s="154"/>
      <c r="D279" s="154"/>
      <c r="E279" s="137"/>
      <c r="F279" s="154"/>
      <c r="J279" s="19"/>
      <c r="L279" s="139"/>
      <c r="R279" s="3"/>
      <c r="S279" s="3"/>
      <c r="AA279" s="14"/>
      <c r="AG279">
        <f t="shared" si="56"/>
        <v>269</v>
      </c>
      <c r="AH279">
        <f t="shared" si="57"/>
        <v>0</v>
      </c>
      <c r="AI279" s="129" t="str">
        <f t="shared" si="58"/>
        <v/>
      </c>
      <c r="AJ279" s="24" t="str">
        <f t="shared" si="59"/>
        <v/>
      </c>
      <c r="AK279" s="24" t="str">
        <f t="shared" si="60"/>
        <v/>
      </c>
      <c r="AL279">
        <f t="shared" si="61"/>
        <v>0</v>
      </c>
      <c r="AM279">
        <f t="shared" si="62"/>
        <v>0</v>
      </c>
      <c r="AN279">
        <f t="shared" si="63"/>
        <v>0</v>
      </c>
      <c r="AO279" s="47"/>
      <c r="AP279" t="str">
        <f t="shared" si="64"/>
        <v/>
      </c>
      <c r="AQ279" t="str">
        <f t="shared" si="65"/>
        <v/>
      </c>
      <c r="AR279" t="str">
        <f t="shared" si="66"/>
        <v/>
      </c>
      <c r="AS279" t="str">
        <f t="shared" si="67"/>
        <v/>
      </c>
    </row>
    <row r="280" spans="2:45" x14ac:dyDescent="0.2">
      <c r="B280" s="74">
        <f t="shared" si="55"/>
        <v>270</v>
      </c>
      <c r="C280" s="154"/>
      <c r="D280" s="154"/>
      <c r="E280" s="137"/>
      <c r="F280" s="154"/>
      <c r="J280" s="19"/>
      <c r="L280" s="139"/>
      <c r="R280" s="3"/>
      <c r="S280" s="3"/>
      <c r="AA280" s="14"/>
      <c r="AG280">
        <f t="shared" si="56"/>
        <v>270</v>
      </c>
      <c r="AH280">
        <f t="shared" si="57"/>
        <v>0</v>
      </c>
      <c r="AI280" s="129" t="str">
        <f t="shared" si="58"/>
        <v/>
      </c>
      <c r="AJ280" s="24" t="str">
        <f t="shared" si="59"/>
        <v/>
      </c>
      <c r="AK280" s="24" t="str">
        <f t="shared" si="60"/>
        <v/>
      </c>
      <c r="AL280">
        <f t="shared" si="61"/>
        <v>0</v>
      </c>
      <c r="AM280">
        <f t="shared" si="62"/>
        <v>0</v>
      </c>
      <c r="AN280">
        <f t="shared" si="63"/>
        <v>0</v>
      </c>
      <c r="AO280" s="47"/>
      <c r="AP280" t="str">
        <f t="shared" si="64"/>
        <v/>
      </c>
      <c r="AQ280" t="str">
        <f t="shared" si="65"/>
        <v/>
      </c>
      <c r="AR280" t="str">
        <f t="shared" si="66"/>
        <v/>
      </c>
      <c r="AS280" t="str">
        <f t="shared" si="67"/>
        <v/>
      </c>
    </row>
    <row r="281" spans="2:45" x14ac:dyDescent="0.2">
      <c r="B281" s="74">
        <f t="shared" si="55"/>
        <v>271</v>
      </c>
      <c r="C281" s="154"/>
      <c r="D281" s="154"/>
      <c r="E281" s="137"/>
      <c r="F281" s="154"/>
      <c r="J281" s="19"/>
      <c r="L281" s="139"/>
      <c r="R281" s="3"/>
      <c r="S281" s="3"/>
      <c r="AA281" s="14"/>
      <c r="AG281">
        <f t="shared" si="56"/>
        <v>271</v>
      </c>
      <c r="AH281">
        <f t="shared" si="57"/>
        <v>0</v>
      </c>
      <c r="AI281" s="129" t="str">
        <f t="shared" si="58"/>
        <v/>
      </c>
      <c r="AJ281" s="24" t="str">
        <f t="shared" si="59"/>
        <v/>
      </c>
      <c r="AK281" s="24" t="str">
        <f t="shared" si="60"/>
        <v/>
      </c>
      <c r="AL281">
        <f t="shared" si="61"/>
        <v>0</v>
      </c>
      <c r="AM281">
        <f t="shared" si="62"/>
        <v>0</v>
      </c>
      <c r="AN281">
        <f t="shared" si="63"/>
        <v>0</v>
      </c>
      <c r="AO281" s="47"/>
      <c r="AP281" t="str">
        <f t="shared" si="64"/>
        <v/>
      </c>
      <c r="AQ281" t="str">
        <f t="shared" si="65"/>
        <v/>
      </c>
      <c r="AR281" t="str">
        <f t="shared" si="66"/>
        <v/>
      </c>
      <c r="AS281" t="str">
        <f t="shared" si="67"/>
        <v/>
      </c>
    </row>
    <row r="282" spans="2:45" x14ac:dyDescent="0.2">
      <c r="B282" s="74">
        <f t="shared" si="55"/>
        <v>272</v>
      </c>
      <c r="C282" s="154"/>
      <c r="D282" s="154"/>
      <c r="E282" s="137"/>
      <c r="F282" s="154"/>
      <c r="J282" s="19"/>
      <c r="L282" s="139"/>
      <c r="R282" s="3"/>
      <c r="S282" s="3"/>
      <c r="AA282" s="14"/>
      <c r="AG282">
        <f t="shared" si="56"/>
        <v>272</v>
      </c>
      <c r="AH282">
        <f t="shared" si="57"/>
        <v>0</v>
      </c>
      <c r="AI282" s="129" t="str">
        <f t="shared" si="58"/>
        <v/>
      </c>
      <c r="AJ282" s="24" t="str">
        <f t="shared" si="59"/>
        <v/>
      </c>
      <c r="AK282" s="24" t="str">
        <f t="shared" si="60"/>
        <v/>
      </c>
      <c r="AL282">
        <f t="shared" si="61"/>
        <v>0</v>
      </c>
      <c r="AM282">
        <f t="shared" si="62"/>
        <v>0</v>
      </c>
      <c r="AN282">
        <f t="shared" si="63"/>
        <v>0</v>
      </c>
      <c r="AO282" s="47"/>
      <c r="AP282" t="str">
        <f t="shared" si="64"/>
        <v/>
      </c>
      <c r="AQ282" t="str">
        <f t="shared" si="65"/>
        <v/>
      </c>
      <c r="AR282" t="str">
        <f t="shared" si="66"/>
        <v/>
      </c>
      <c r="AS282" t="str">
        <f t="shared" si="67"/>
        <v/>
      </c>
    </row>
    <row r="283" spans="2:45" x14ac:dyDescent="0.2">
      <c r="B283" s="74">
        <f t="shared" si="55"/>
        <v>273</v>
      </c>
      <c r="C283" s="154"/>
      <c r="D283" s="154"/>
      <c r="E283" s="137"/>
      <c r="F283" s="154"/>
      <c r="J283" s="19"/>
      <c r="L283" s="139"/>
      <c r="R283" s="3"/>
      <c r="S283" s="3"/>
      <c r="AA283" s="14"/>
      <c r="AG283">
        <f t="shared" si="56"/>
        <v>273</v>
      </c>
      <c r="AH283">
        <f t="shared" si="57"/>
        <v>0</v>
      </c>
      <c r="AI283" s="129" t="str">
        <f t="shared" si="58"/>
        <v/>
      </c>
      <c r="AJ283" s="24" t="str">
        <f t="shared" si="59"/>
        <v/>
      </c>
      <c r="AK283" s="24" t="str">
        <f t="shared" si="60"/>
        <v/>
      </c>
      <c r="AL283">
        <f t="shared" si="61"/>
        <v>0</v>
      </c>
      <c r="AM283">
        <f t="shared" si="62"/>
        <v>0</v>
      </c>
      <c r="AN283">
        <f t="shared" si="63"/>
        <v>0</v>
      </c>
      <c r="AO283" s="47"/>
      <c r="AP283" t="str">
        <f t="shared" si="64"/>
        <v/>
      </c>
      <c r="AQ283" t="str">
        <f t="shared" si="65"/>
        <v/>
      </c>
      <c r="AR283" t="str">
        <f t="shared" si="66"/>
        <v/>
      </c>
      <c r="AS283" t="str">
        <f t="shared" si="67"/>
        <v/>
      </c>
    </row>
    <row r="284" spans="2:45" x14ac:dyDescent="0.2">
      <c r="B284" s="74">
        <f t="shared" si="55"/>
        <v>274</v>
      </c>
      <c r="C284" s="154"/>
      <c r="D284" s="154"/>
      <c r="E284" s="137"/>
      <c r="F284" s="154"/>
      <c r="J284" s="19"/>
      <c r="L284" s="139"/>
      <c r="R284" s="3"/>
      <c r="S284" s="3"/>
      <c r="AA284" s="14"/>
      <c r="AG284">
        <f t="shared" si="56"/>
        <v>274</v>
      </c>
      <c r="AH284">
        <f t="shared" si="57"/>
        <v>0</v>
      </c>
      <c r="AI284" s="129" t="str">
        <f t="shared" si="58"/>
        <v/>
      </c>
      <c r="AJ284" s="24" t="str">
        <f t="shared" si="59"/>
        <v/>
      </c>
      <c r="AK284" s="24" t="str">
        <f t="shared" si="60"/>
        <v/>
      </c>
      <c r="AL284">
        <f t="shared" si="61"/>
        <v>0</v>
      </c>
      <c r="AM284">
        <f t="shared" si="62"/>
        <v>0</v>
      </c>
      <c r="AN284">
        <f t="shared" si="63"/>
        <v>0</v>
      </c>
      <c r="AO284" s="47"/>
      <c r="AP284" t="str">
        <f t="shared" si="64"/>
        <v/>
      </c>
      <c r="AQ284" t="str">
        <f t="shared" si="65"/>
        <v/>
      </c>
      <c r="AR284" t="str">
        <f t="shared" si="66"/>
        <v/>
      </c>
      <c r="AS284" t="str">
        <f t="shared" si="67"/>
        <v/>
      </c>
    </row>
    <row r="285" spans="2:45" x14ac:dyDescent="0.2">
      <c r="B285" s="74">
        <f t="shared" si="55"/>
        <v>275</v>
      </c>
      <c r="C285" s="154"/>
      <c r="D285" s="154"/>
      <c r="E285" s="137"/>
      <c r="F285" s="154"/>
      <c r="J285" s="19"/>
      <c r="L285" s="139"/>
      <c r="R285" s="3"/>
      <c r="S285" s="3"/>
      <c r="AA285" s="14"/>
      <c r="AG285">
        <f t="shared" si="56"/>
        <v>275</v>
      </c>
      <c r="AH285">
        <f t="shared" si="57"/>
        <v>0</v>
      </c>
      <c r="AI285" s="129" t="str">
        <f t="shared" si="58"/>
        <v/>
      </c>
      <c r="AJ285" s="24" t="str">
        <f t="shared" si="59"/>
        <v/>
      </c>
      <c r="AK285" s="24" t="str">
        <f t="shared" si="60"/>
        <v/>
      </c>
      <c r="AL285">
        <f t="shared" si="61"/>
        <v>0</v>
      </c>
      <c r="AM285">
        <f t="shared" si="62"/>
        <v>0</v>
      </c>
      <c r="AN285">
        <f t="shared" si="63"/>
        <v>0</v>
      </c>
      <c r="AO285" s="47"/>
      <c r="AP285" t="str">
        <f t="shared" si="64"/>
        <v/>
      </c>
      <c r="AQ285" t="str">
        <f t="shared" si="65"/>
        <v/>
      </c>
      <c r="AR285" t="str">
        <f t="shared" si="66"/>
        <v/>
      </c>
      <c r="AS285" t="str">
        <f t="shared" si="67"/>
        <v/>
      </c>
    </row>
    <row r="286" spans="2:45" x14ac:dyDescent="0.2">
      <c r="B286" s="74">
        <f t="shared" si="55"/>
        <v>276</v>
      </c>
      <c r="C286" s="154"/>
      <c r="D286" s="154"/>
      <c r="E286" s="137"/>
      <c r="F286" s="154"/>
      <c r="J286" s="19"/>
      <c r="L286" s="139"/>
      <c r="R286" s="3"/>
      <c r="S286" s="3"/>
      <c r="AA286" s="14"/>
      <c r="AG286">
        <f t="shared" si="56"/>
        <v>276</v>
      </c>
      <c r="AH286">
        <f t="shared" si="57"/>
        <v>0</v>
      </c>
      <c r="AI286" s="129" t="str">
        <f t="shared" si="58"/>
        <v/>
      </c>
      <c r="AJ286" s="24" t="str">
        <f t="shared" si="59"/>
        <v/>
      </c>
      <c r="AK286" s="24" t="str">
        <f t="shared" si="60"/>
        <v/>
      </c>
      <c r="AL286">
        <f t="shared" si="61"/>
        <v>0</v>
      </c>
      <c r="AM286">
        <f t="shared" si="62"/>
        <v>0</v>
      </c>
      <c r="AN286">
        <f t="shared" si="63"/>
        <v>0</v>
      </c>
      <c r="AO286" s="47"/>
      <c r="AP286" t="str">
        <f t="shared" si="64"/>
        <v/>
      </c>
      <c r="AQ286" t="str">
        <f t="shared" si="65"/>
        <v/>
      </c>
      <c r="AR286" t="str">
        <f t="shared" si="66"/>
        <v/>
      </c>
      <c r="AS286" t="str">
        <f t="shared" si="67"/>
        <v/>
      </c>
    </row>
    <row r="287" spans="2:45" x14ac:dyDescent="0.2">
      <c r="B287" s="74">
        <f t="shared" si="55"/>
        <v>277</v>
      </c>
      <c r="C287" s="154"/>
      <c r="D287" s="154"/>
      <c r="E287" s="137"/>
      <c r="F287" s="154"/>
      <c r="J287" s="19"/>
      <c r="L287" s="139"/>
      <c r="R287" s="3"/>
      <c r="S287" s="3"/>
      <c r="AA287" s="14"/>
      <c r="AG287">
        <f t="shared" si="56"/>
        <v>277</v>
      </c>
      <c r="AH287">
        <f t="shared" si="57"/>
        <v>0</v>
      </c>
      <c r="AI287" s="129" t="str">
        <f t="shared" si="58"/>
        <v/>
      </c>
      <c r="AJ287" s="24" t="str">
        <f t="shared" si="59"/>
        <v/>
      </c>
      <c r="AK287" s="24" t="str">
        <f t="shared" si="60"/>
        <v/>
      </c>
      <c r="AL287">
        <f t="shared" si="61"/>
        <v>0</v>
      </c>
      <c r="AM287">
        <f t="shared" si="62"/>
        <v>0</v>
      </c>
      <c r="AN287">
        <f t="shared" si="63"/>
        <v>0</v>
      </c>
      <c r="AO287" s="47"/>
      <c r="AP287" t="str">
        <f t="shared" si="64"/>
        <v/>
      </c>
      <c r="AQ287" t="str">
        <f t="shared" si="65"/>
        <v/>
      </c>
      <c r="AR287" t="str">
        <f t="shared" si="66"/>
        <v/>
      </c>
      <c r="AS287" t="str">
        <f t="shared" si="67"/>
        <v/>
      </c>
    </row>
    <row r="288" spans="2:45" x14ac:dyDescent="0.2">
      <c r="B288" s="74">
        <f t="shared" si="55"/>
        <v>278</v>
      </c>
      <c r="C288" s="154"/>
      <c r="D288" s="154"/>
      <c r="E288" s="137"/>
      <c r="F288" s="154"/>
      <c r="J288" s="19"/>
      <c r="L288" s="139"/>
      <c r="R288" s="3"/>
      <c r="S288" s="3"/>
      <c r="AA288" s="14"/>
      <c r="AG288">
        <f t="shared" si="56"/>
        <v>278</v>
      </c>
      <c r="AH288">
        <f t="shared" si="57"/>
        <v>0</v>
      </c>
      <c r="AI288" s="129" t="str">
        <f t="shared" si="58"/>
        <v/>
      </c>
      <c r="AJ288" s="24" t="str">
        <f t="shared" si="59"/>
        <v/>
      </c>
      <c r="AK288" s="24" t="str">
        <f t="shared" si="60"/>
        <v/>
      </c>
      <c r="AL288">
        <f t="shared" si="61"/>
        <v>0</v>
      </c>
      <c r="AM288">
        <f t="shared" si="62"/>
        <v>0</v>
      </c>
      <c r="AN288">
        <f t="shared" si="63"/>
        <v>0</v>
      </c>
      <c r="AO288" s="47"/>
      <c r="AP288" t="str">
        <f t="shared" si="64"/>
        <v/>
      </c>
      <c r="AQ288" t="str">
        <f t="shared" si="65"/>
        <v/>
      </c>
      <c r="AR288" t="str">
        <f t="shared" si="66"/>
        <v/>
      </c>
      <c r="AS288" t="str">
        <f t="shared" si="67"/>
        <v/>
      </c>
    </row>
    <row r="289" spans="2:45" x14ac:dyDescent="0.2">
      <c r="B289" s="74">
        <f t="shared" si="55"/>
        <v>279</v>
      </c>
      <c r="C289" s="154"/>
      <c r="D289" s="154"/>
      <c r="E289" s="137"/>
      <c r="F289" s="154"/>
      <c r="J289" s="19"/>
      <c r="L289" s="139"/>
      <c r="R289" s="3"/>
      <c r="S289" s="3"/>
      <c r="AA289" s="14"/>
      <c r="AG289">
        <f t="shared" si="56"/>
        <v>279</v>
      </c>
      <c r="AH289">
        <f t="shared" si="57"/>
        <v>0</v>
      </c>
      <c r="AI289" s="129" t="str">
        <f t="shared" si="58"/>
        <v/>
      </c>
      <c r="AJ289" s="24" t="str">
        <f t="shared" si="59"/>
        <v/>
      </c>
      <c r="AK289" s="24" t="str">
        <f t="shared" si="60"/>
        <v/>
      </c>
      <c r="AL289">
        <f t="shared" si="61"/>
        <v>0</v>
      </c>
      <c r="AM289">
        <f t="shared" si="62"/>
        <v>0</v>
      </c>
      <c r="AN289">
        <f t="shared" si="63"/>
        <v>0</v>
      </c>
      <c r="AO289" s="47"/>
      <c r="AP289" t="str">
        <f t="shared" si="64"/>
        <v/>
      </c>
      <c r="AQ289" t="str">
        <f t="shared" si="65"/>
        <v/>
      </c>
      <c r="AR289" t="str">
        <f t="shared" si="66"/>
        <v/>
      </c>
      <c r="AS289" t="str">
        <f t="shared" si="67"/>
        <v/>
      </c>
    </row>
    <row r="290" spans="2:45" x14ac:dyDescent="0.2">
      <c r="B290" s="74">
        <f t="shared" si="55"/>
        <v>280</v>
      </c>
      <c r="C290" s="154"/>
      <c r="D290" s="154"/>
      <c r="E290" s="137"/>
      <c r="F290" s="154"/>
      <c r="J290" s="19"/>
      <c r="L290" s="139"/>
      <c r="R290" s="3"/>
      <c r="S290" s="3"/>
      <c r="AA290" s="14"/>
      <c r="AG290">
        <f t="shared" si="56"/>
        <v>280</v>
      </c>
      <c r="AH290">
        <f t="shared" si="57"/>
        <v>0</v>
      </c>
      <c r="AI290" s="129" t="str">
        <f t="shared" si="58"/>
        <v/>
      </c>
      <c r="AJ290" s="24" t="str">
        <f t="shared" si="59"/>
        <v/>
      </c>
      <c r="AK290" s="24" t="str">
        <f t="shared" si="60"/>
        <v/>
      </c>
      <c r="AL290">
        <f t="shared" si="61"/>
        <v>0</v>
      </c>
      <c r="AM290">
        <f t="shared" si="62"/>
        <v>0</v>
      </c>
      <c r="AN290">
        <f t="shared" si="63"/>
        <v>0</v>
      </c>
      <c r="AO290" s="47"/>
      <c r="AP290" t="str">
        <f t="shared" si="64"/>
        <v/>
      </c>
      <c r="AQ290" t="str">
        <f t="shared" si="65"/>
        <v/>
      </c>
      <c r="AR290" t="str">
        <f t="shared" si="66"/>
        <v/>
      </c>
      <c r="AS290" t="str">
        <f t="shared" si="67"/>
        <v/>
      </c>
    </row>
    <row r="291" spans="2:45" x14ac:dyDescent="0.2">
      <c r="B291" s="74">
        <f t="shared" si="55"/>
        <v>281</v>
      </c>
      <c r="C291" s="154"/>
      <c r="D291" s="154"/>
      <c r="E291" s="137"/>
      <c r="F291" s="154"/>
      <c r="J291" s="19"/>
      <c r="L291" s="139"/>
      <c r="R291" s="3"/>
      <c r="S291" s="3"/>
      <c r="AA291" s="14"/>
      <c r="AG291">
        <f t="shared" ref="AG291:AG310" si="68">B291</f>
        <v>281</v>
      </c>
      <c r="AH291">
        <f t="shared" ref="AH291:AH310" si="69">IF(AND(ISNUMBER(C291),ISNUMBER(D291)),1,0)</f>
        <v>0</v>
      </c>
      <c r="AI291" s="129" t="str">
        <f t="shared" ref="AI291:AI310" si="70">IF(AH291,IF($R$8=1,C291,D291),"")</f>
        <v/>
      </c>
      <c r="AJ291" s="24" t="str">
        <f t="shared" ref="AJ291:AJ310" si="71">IF(AH291,IF($R$8=1,D291,C291),"")</f>
        <v/>
      </c>
      <c r="AK291" s="24" t="str">
        <f t="shared" ref="AK291:AK310" si="72">IF(AH291,IF($R$8=1,E291,D291),"")</f>
        <v/>
      </c>
      <c r="AL291">
        <f t="shared" ref="AL291:AL310" si="73">IF(AH291,AI291*AI291,0)</f>
        <v>0</v>
      </c>
      <c r="AM291">
        <f t="shared" ref="AM291:AM310" si="74">IF(AH291,AJ291*AJ291,0)</f>
        <v>0</v>
      </c>
      <c r="AN291">
        <f t="shared" ref="AN291:AN310" si="75">IF(AH291,AI291*AJ291,0)</f>
        <v>0</v>
      </c>
      <c r="AO291" s="47"/>
      <c r="AP291" t="str">
        <f t="shared" ref="AP291:AP310" si="76">IF(ISBLANK(AI291),"",AI291)</f>
        <v/>
      </c>
      <c r="AQ291" t="str">
        <f t="shared" ref="AQ291:AQ310" si="77">IF(ISBLANK(AJ291),"",AJ291)</f>
        <v/>
      </c>
      <c r="AR291" t="str">
        <f t="shared" ref="AR291:AR310" si="78">IF(AP291="","",AP291*$L$42+$L$41)</f>
        <v/>
      </c>
      <c r="AS291" t="str">
        <f t="shared" ref="AS291:AS310" si="79">IF(AQ291="","",AQ291*$L$42+$L$41)</f>
        <v/>
      </c>
    </row>
    <row r="292" spans="2:45" x14ac:dyDescent="0.2">
      <c r="B292" s="74">
        <f t="shared" si="55"/>
        <v>282</v>
      </c>
      <c r="C292" s="154"/>
      <c r="D292" s="154"/>
      <c r="E292" s="137"/>
      <c r="F292" s="154"/>
      <c r="J292" s="19"/>
      <c r="L292" s="139"/>
      <c r="R292" s="3"/>
      <c r="S292" s="3"/>
      <c r="AA292" s="14"/>
      <c r="AG292">
        <f t="shared" si="68"/>
        <v>282</v>
      </c>
      <c r="AH292">
        <f t="shared" si="69"/>
        <v>0</v>
      </c>
      <c r="AI292" s="129" t="str">
        <f t="shared" si="70"/>
        <v/>
      </c>
      <c r="AJ292" s="24" t="str">
        <f t="shared" si="71"/>
        <v/>
      </c>
      <c r="AK292" s="24" t="str">
        <f t="shared" si="72"/>
        <v/>
      </c>
      <c r="AL292">
        <f t="shared" si="73"/>
        <v>0</v>
      </c>
      <c r="AM292">
        <f t="shared" si="74"/>
        <v>0</v>
      </c>
      <c r="AN292">
        <f t="shared" si="75"/>
        <v>0</v>
      </c>
      <c r="AO292" s="47"/>
      <c r="AP292" t="str">
        <f t="shared" si="76"/>
        <v/>
      </c>
      <c r="AQ292" t="str">
        <f t="shared" si="77"/>
        <v/>
      </c>
      <c r="AR292" t="str">
        <f t="shared" si="78"/>
        <v/>
      </c>
      <c r="AS292" t="str">
        <f t="shared" si="79"/>
        <v/>
      </c>
    </row>
    <row r="293" spans="2:45" x14ac:dyDescent="0.2">
      <c r="B293" s="74">
        <f t="shared" si="55"/>
        <v>283</v>
      </c>
      <c r="C293" s="154"/>
      <c r="D293" s="154"/>
      <c r="E293" s="137"/>
      <c r="F293" s="154"/>
      <c r="J293" s="19"/>
      <c r="L293" s="139"/>
      <c r="R293" s="3"/>
      <c r="S293" s="3"/>
      <c r="AA293" s="14"/>
      <c r="AG293">
        <f t="shared" si="68"/>
        <v>283</v>
      </c>
      <c r="AH293">
        <f t="shared" si="69"/>
        <v>0</v>
      </c>
      <c r="AI293" s="129" t="str">
        <f t="shared" si="70"/>
        <v/>
      </c>
      <c r="AJ293" s="24" t="str">
        <f t="shared" si="71"/>
        <v/>
      </c>
      <c r="AK293" s="24" t="str">
        <f t="shared" si="72"/>
        <v/>
      </c>
      <c r="AL293">
        <f t="shared" si="73"/>
        <v>0</v>
      </c>
      <c r="AM293">
        <f t="shared" si="74"/>
        <v>0</v>
      </c>
      <c r="AN293">
        <f t="shared" si="75"/>
        <v>0</v>
      </c>
      <c r="AO293" s="47"/>
      <c r="AP293" t="str">
        <f t="shared" si="76"/>
        <v/>
      </c>
      <c r="AQ293" t="str">
        <f t="shared" si="77"/>
        <v/>
      </c>
      <c r="AR293" t="str">
        <f t="shared" si="78"/>
        <v/>
      </c>
      <c r="AS293" t="str">
        <f t="shared" si="79"/>
        <v/>
      </c>
    </row>
    <row r="294" spans="2:45" x14ac:dyDescent="0.2">
      <c r="B294" s="74">
        <f t="shared" si="55"/>
        <v>284</v>
      </c>
      <c r="C294" s="154"/>
      <c r="D294" s="154"/>
      <c r="E294" s="137"/>
      <c r="F294" s="154"/>
      <c r="J294" s="19"/>
      <c r="L294" s="139"/>
      <c r="R294" s="3"/>
      <c r="S294" s="3"/>
      <c r="AA294" s="14"/>
      <c r="AG294">
        <f t="shared" si="68"/>
        <v>284</v>
      </c>
      <c r="AH294">
        <f t="shared" si="69"/>
        <v>0</v>
      </c>
      <c r="AI294" s="129" t="str">
        <f t="shared" si="70"/>
        <v/>
      </c>
      <c r="AJ294" s="24" t="str">
        <f t="shared" si="71"/>
        <v/>
      </c>
      <c r="AK294" s="24" t="str">
        <f t="shared" si="72"/>
        <v/>
      </c>
      <c r="AL294">
        <f t="shared" si="73"/>
        <v>0</v>
      </c>
      <c r="AM294">
        <f t="shared" si="74"/>
        <v>0</v>
      </c>
      <c r="AN294">
        <f t="shared" si="75"/>
        <v>0</v>
      </c>
      <c r="AO294" s="47"/>
      <c r="AP294" t="str">
        <f t="shared" si="76"/>
        <v/>
      </c>
      <c r="AQ294" t="str">
        <f t="shared" si="77"/>
        <v/>
      </c>
      <c r="AR294" t="str">
        <f t="shared" si="78"/>
        <v/>
      </c>
      <c r="AS294" t="str">
        <f t="shared" si="79"/>
        <v/>
      </c>
    </row>
    <row r="295" spans="2:45" x14ac:dyDescent="0.2">
      <c r="B295" s="74">
        <f t="shared" si="55"/>
        <v>285</v>
      </c>
      <c r="C295" s="154"/>
      <c r="D295" s="154"/>
      <c r="E295" s="137"/>
      <c r="F295" s="154"/>
      <c r="J295" s="19"/>
      <c r="L295" s="139"/>
      <c r="R295" s="3"/>
      <c r="S295" s="3"/>
      <c r="AA295" s="14"/>
      <c r="AG295">
        <f t="shared" si="68"/>
        <v>285</v>
      </c>
      <c r="AH295">
        <f t="shared" si="69"/>
        <v>0</v>
      </c>
      <c r="AI295" s="129" t="str">
        <f t="shared" si="70"/>
        <v/>
      </c>
      <c r="AJ295" s="24" t="str">
        <f t="shared" si="71"/>
        <v/>
      </c>
      <c r="AK295" s="24" t="str">
        <f t="shared" si="72"/>
        <v/>
      </c>
      <c r="AL295">
        <f t="shared" si="73"/>
        <v>0</v>
      </c>
      <c r="AM295">
        <f t="shared" si="74"/>
        <v>0</v>
      </c>
      <c r="AN295">
        <f t="shared" si="75"/>
        <v>0</v>
      </c>
      <c r="AO295" s="47"/>
      <c r="AP295" t="str">
        <f t="shared" si="76"/>
        <v/>
      </c>
      <c r="AQ295" t="str">
        <f t="shared" si="77"/>
        <v/>
      </c>
      <c r="AR295" t="str">
        <f t="shared" si="78"/>
        <v/>
      </c>
      <c r="AS295" t="str">
        <f t="shared" si="79"/>
        <v/>
      </c>
    </row>
    <row r="296" spans="2:45" x14ac:dyDescent="0.2">
      <c r="B296" s="74">
        <f t="shared" si="55"/>
        <v>286</v>
      </c>
      <c r="C296" s="154"/>
      <c r="D296" s="154"/>
      <c r="E296" s="137"/>
      <c r="F296" s="154"/>
      <c r="J296" s="19"/>
      <c r="L296" s="139"/>
      <c r="R296" s="3"/>
      <c r="S296" s="3"/>
      <c r="AA296" s="14"/>
      <c r="AG296">
        <f t="shared" si="68"/>
        <v>286</v>
      </c>
      <c r="AH296">
        <f t="shared" si="69"/>
        <v>0</v>
      </c>
      <c r="AI296" s="129" t="str">
        <f t="shared" si="70"/>
        <v/>
      </c>
      <c r="AJ296" s="24" t="str">
        <f t="shared" si="71"/>
        <v/>
      </c>
      <c r="AK296" s="24" t="str">
        <f t="shared" si="72"/>
        <v/>
      </c>
      <c r="AL296">
        <f t="shared" si="73"/>
        <v>0</v>
      </c>
      <c r="AM296">
        <f t="shared" si="74"/>
        <v>0</v>
      </c>
      <c r="AN296">
        <f t="shared" si="75"/>
        <v>0</v>
      </c>
      <c r="AO296" s="47"/>
      <c r="AP296" t="str">
        <f t="shared" si="76"/>
        <v/>
      </c>
      <c r="AQ296" t="str">
        <f t="shared" si="77"/>
        <v/>
      </c>
      <c r="AR296" t="str">
        <f t="shared" si="78"/>
        <v/>
      </c>
      <c r="AS296" t="str">
        <f t="shared" si="79"/>
        <v/>
      </c>
    </row>
    <row r="297" spans="2:45" x14ac:dyDescent="0.2">
      <c r="B297" s="74">
        <f t="shared" si="55"/>
        <v>287</v>
      </c>
      <c r="C297" s="154"/>
      <c r="D297" s="154"/>
      <c r="E297" s="137"/>
      <c r="F297" s="154"/>
      <c r="J297" s="19"/>
      <c r="L297" s="139"/>
      <c r="R297" s="3"/>
      <c r="S297" s="3"/>
      <c r="AA297" s="14"/>
      <c r="AG297">
        <f t="shared" si="68"/>
        <v>287</v>
      </c>
      <c r="AH297">
        <f t="shared" si="69"/>
        <v>0</v>
      </c>
      <c r="AI297" s="129" t="str">
        <f t="shared" si="70"/>
        <v/>
      </c>
      <c r="AJ297" s="24" t="str">
        <f t="shared" si="71"/>
        <v/>
      </c>
      <c r="AK297" s="24" t="str">
        <f t="shared" si="72"/>
        <v/>
      </c>
      <c r="AL297">
        <f t="shared" si="73"/>
        <v>0</v>
      </c>
      <c r="AM297">
        <f t="shared" si="74"/>
        <v>0</v>
      </c>
      <c r="AN297">
        <f t="shared" si="75"/>
        <v>0</v>
      </c>
      <c r="AO297" s="47"/>
      <c r="AP297" t="str">
        <f t="shared" si="76"/>
        <v/>
      </c>
      <c r="AQ297" t="str">
        <f t="shared" si="77"/>
        <v/>
      </c>
      <c r="AR297" t="str">
        <f t="shared" si="78"/>
        <v/>
      </c>
      <c r="AS297" t="str">
        <f t="shared" si="79"/>
        <v/>
      </c>
    </row>
    <row r="298" spans="2:45" x14ac:dyDescent="0.2">
      <c r="B298" s="74">
        <f t="shared" si="55"/>
        <v>288</v>
      </c>
      <c r="C298" s="154"/>
      <c r="D298" s="154"/>
      <c r="E298" s="137"/>
      <c r="F298" s="154"/>
      <c r="J298" s="19"/>
      <c r="L298" s="139"/>
      <c r="R298" s="3"/>
      <c r="S298" s="3"/>
      <c r="AA298" s="14"/>
      <c r="AG298">
        <f t="shared" si="68"/>
        <v>288</v>
      </c>
      <c r="AH298">
        <f t="shared" si="69"/>
        <v>0</v>
      </c>
      <c r="AI298" s="129" t="str">
        <f t="shared" si="70"/>
        <v/>
      </c>
      <c r="AJ298" s="24" t="str">
        <f t="shared" si="71"/>
        <v/>
      </c>
      <c r="AK298" s="24" t="str">
        <f t="shared" si="72"/>
        <v/>
      </c>
      <c r="AL298">
        <f t="shared" si="73"/>
        <v>0</v>
      </c>
      <c r="AM298">
        <f t="shared" si="74"/>
        <v>0</v>
      </c>
      <c r="AN298">
        <f t="shared" si="75"/>
        <v>0</v>
      </c>
      <c r="AO298" s="47"/>
      <c r="AP298" t="str">
        <f t="shared" si="76"/>
        <v/>
      </c>
      <c r="AQ298" t="str">
        <f t="shared" si="77"/>
        <v/>
      </c>
      <c r="AR298" t="str">
        <f t="shared" si="78"/>
        <v/>
      </c>
      <c r="AS298" t="str">
        <f t="shared" si="79"/>
        <v/>
      </c>
    </row>
    <row r="299" spans="2:45" x14ac:dyDescent="0.2">
      <c r="B299" s="74">
        <f t="shared" si="55"/>
        <v>289</v>
      </c>
      <c r="C299" s="154"/>
      <c r="D299" s="154"/>
      <c r="E299" s="137"/>
      <c r="F299" s="154"/>
      <c r="J299" s="19"/>
      <c r="L299" s="139"/>
      <c r="R299" s="3"/>
      <c r="S299" s="3"/>
      <c r="AA299" s="14"/>
      <c r="AG299">
        <f t="shared" si="68"/>
        <v>289</v>
      </c>
      <c r="AH299">
        <f t="shared" si="69"/>
        <v>0</v>
      </c>
      <c r="AI299" s="129" t="str">
        <f t="shared" si="70"/>
        <v/>
      </c>
      <c r="AJ299" s="24" t="str">
        <f t="shared" si="71"/>
        <v/>
      </c>
      <c r="AK299" s="24" t="str">
        <f t="shared" si="72"/>
        <v/>
      </c>
      <c r="AL299">
        <f t="shared" si="73"/>
        <v>0</v>
      </c>
      <c r="AM299">
        <f t="shared" si="74"/>
        <v>0</v>
      </c>
      <c r="AN299">
        <f t="shared" si="75"/>
        <v>0</v>
      </c>
      <c r="AO299" s="47"/>
      <c r="AP299" t="str">
        <f t="shared" si="76"/>
        <v/>
      </c>
      <c r="AQ299" t="str">
        <f t="shared" si="77"/>
        <v/>
      </c>
      <c r="AR299" t="str">
        <f t="shared" si="78"/>
        <v/>
      </c>
      <c r="AS299" t="str">
        <f t="shared" si="79"/>
        <v/>
      </c>
    </row>
    <row r="300" spans="2:45" x14ac:dyDescent="0.2">
      <c r="B300" s="74">
        <f t="shared" si="55"/>
        <v>290</v>
      </c>
      <c r="C300" s="154"/>
      <c r="D300" s="154"/>
      <c r="E300" s="137"/>
      <c r="F300" s="154"/>
      <c r="J300" s="19"/>
      <c r="L300" s="139"/>
      <c r="R300" s="3"/>
      <c r="S300" s="3"/>
      <c r="AA300" s="14"/>
      <c r="AG300">
        <f t="shared" si="68"/>
        <v>290</v>
      </c>
      <c r="AH300">
        <f t="shared" si="69"/>
        <v>0</v>
      </c>
      <c r="AI300" s="129" t="str">
        <f t="shared" si="70"/>
        <v/>
      </c>
      <c r="AJ300" s="24" t="str">
        <f t="shared" si="71"/>
        <v/>
      </c>
      <c r="AK300" s="24" t="str">
        <f t="shared" si="72"/>
        <v/>
      </c>
      <c r="AL300">
        <f t="shared" si="73"/>
        <v>0</v>
      </c>
      <c r="AM300">
        <f t="shared" si="74"/>
        <v>0</v>
      </c>
      <c r="AN300">
        <f t="shared" si="75"/>
        <v>0</v>
      </c>
      <c r="AO300" s="47"/>
      <c r="AP300" t="str">
        <f t="shared" si="76"/>
        <v/>
      </c>
      <c r="AQ300" t="str">
        <f t="shared" si="77"/>
        <v/>
      </c>
      <c r="AR300" t="str">
        <f t="shared" si="78"/>
        <v/>
      </c>
      <c r="AS300" t="str">
        <f t="shared" si="79"/>
        <v/>
      </c>
    </row>
    <row r="301" spans="2:45" x14ac:dyDescent="0.2">
      <c r="B301" s="74">
        <f t="shared" si="55"/>
        <v>291</v>
      </c>
      <c r="C301" s="154"/>
      <c r="D301" s="154"/>
      <c r="E301" s="137"/>
      <c r="F301" s="154"/>
      <c r="J301" s="19"/>
      <c r="L301" s="139"/>
      <c r="R301" s="3"/>
      <c r="S301" s="3"/>
      <c r="AA301" s="14"/>
      <c r="AG301">
        <f t="shared" si="68"/>
        <v>291</v>
      </c>
      <c r="AH301">
        <f t="shared" si="69"/>
        <v>0</v>
      </c>
      <c r="AI301" s="129" t="str">
        <f t="shared" si="70"/>
        <v/>
      </c>
      <c r="AJ301" s="24" t="str">
        <f t="shared" si="71"/>
        <v/>
      </c>
      <c r="AK301" s="24" t="str">
        <f t="shared" si="72"/>
        <v/>
      </c>
      <c r="AL301">
        <f t="shared" si="73"/>
        <v>0</v>
      </c>
      <c r="AM301">
        <f t="shared" si="74"/>
        <v>0</v>
      </c>
      <c r="AN301">
        <f t="shared" si="75"/>
        <v>0</v>
      </c>
      <c r="AO301" s="47"/>
      <c r="AP301" t="str">
        <f t="shared" si="76"/>
        <v/>
      </c>
      <c r="AQ301" t="str">
        <f t="shared" si="77"/>
        <v/>
      </c>
      <c r="AR301" t="str">
        <f t="shared" si="78"/>
        <v/>
      </c>
      <c r="AS301" t="str">
        <f t="shared" si="79"/>
        <v/>
      </c>
    </row>
    <row r="302" spans="2:45" x14ac:dyDescent="0.2">
      <c r="B302" s="74">
        <f t="shared" si="55"/>
        <v>292</v>
      </c>
      <c r="C302" s="154"/>
      <c r="D302" s="154"/>
      <c r="E302" s="137"/>
      <c r="F302" s="154"/>
      <c r="J302" s="19"/>
      <c r="L302" s="139"/>
      <c r="R302" s="3"/>
      <c r="S302" s="3"/>
      <c r="AA302" s="14"/>
      <c r="AG302">
        <f t="shared" si="68"/>
        <v>292</v>
      </c>
      <c r="AH302">
        <f t="shared" si="69"/>
        <v>0</v>
      </c>
      <c r="AI302" s="129" t="str">
        <f t="shared" si="70"/>
        <v/>
      </c>
      <c r="AJ302" s="24" t="str">
        <f t="shared" si="71"/>
        <v/>
      </c>
      <c r="AK302" s="24" t="str">
        <f t="shared" si="72"/>
        <v/>
      </c>
      <c r="AL302">
        <f t="shared" si="73"/>
        <v>0</v>
      </c>
      <c r="AM302">
        <f t="shared" si="74"/>
        <v>0</v>
      </c>
      <c r="AN302">
        <f t="shared" si="75"/>
        <v>0</v>
      </c>
      <c r="AO302" s="47"/>
      <c r="AP302" t="str">
        <f t="shared" si="76"/>
        <v/>
      </c>
      <c r="AQ302" t="str">
        <f t="shared" si="77"/>
        <v/>
      </c>
      <c r="AR302" t="str">
        <f t="shared" si="78"/>
        <v/>
      </c>
      <c r="AS302" t="str">
        <f t="shared" si="79"/>
        <v/>
      </c>
    </row>
    <row r="303" spans="2:45" ht="13.5" customHeight="1" x14ac:dyDescent="0.2">
      <c r="B303" s="74">
        <f t="shared" si="55"/>
        <v>293</v>
      </c>
      <c r="C303" s="154"/>
      <c r="D303" s="154"/>
      <c r="E303" s="137"/>
      <c r="F303" s="154"/>
      <c r="J303" s="19"/>
      <c r="L303" s="139"/>
      <c r="R303" s="3"/>
      <c r="S303" s="3"/>
      <c r="AA303" s="14"/>
      <c r="AG303">
        <f t="shared" si="68"/>
        <v>293</v>
      </c>
      <c r="AH303">
        <f t="shared" si="69"/>
        <v>0</v>
      </c>
      <c r="AI303" s="129" t="str">
        <f t="shared" si="70"/>
        <v/>
      </c>
      <c r="AJ303" s="24" t="str">
        <f t="shared" si="71"/>
        <v/>
      </c>
      <c r="AK303" s="24" t="str">
        <f t="shared" si="72"/>
        <v/>
      </c>
      <c r="AL303">
        <f t="shared" si="73"/>
        <v>0</v>
      </c>
      <c r="AM303">
        <f t="shared" si="74"/>
        <v>0</v>
      </c>
      <c r="AN303">
        <f t="shared" si="75"/>
        <v>0</v>
      </c>
      <c r="AO303" s="47"/>
      <c r="AP303" t="str">
        <f t="shared" si="76"/>
        <v/>
      </c>
      <c r="AQ303" t="str">
        <f t="shared" si="77"/>
        <v/>
      </c>
      <c r="AR303" t="str">
        <f t="shared" si="78"/>
        <v/>
      </c>
      <c r="AS303" t="str">
        <f t="shared" si="79"/>
        <v/>
      </c>
    </row>
    <row r="304" spans="2:45" x14ac:dyDescent="0.2">
      <c r="B304" s="74">
        <f t="shared" si="55"/>
        <v>294</v>
      </c>
      <c r="C304" s="154"/>
      <c r="D304" s="154"/>
      <c r="E304" s="137"/>
      <c r="F304" s="154"/>
      <c r="J304" s="19"/>
      <c r="L304" s="139"/>
      <c r="R304" s="3"/>
      <c r="S304" s="3"/>
      <c r="AA304" s="14"/>
      <c r="AG304">
        <f t="shared" si="68"/>
        <v>294</v>
      </c>
      <c r="AH304">
        <f t="shared" si="69"/>
        <v>0</v>
      </c>
      <c r="AI304" s="129" t="str">
        <f t="shared" si="70"/>
        <v/>
      </c>
      <c r="AJ304" s="24" t="str">
        <f t="shared" si="71"/>
        <v/>
      </c>
      <c r="AK304" s="24" t="str">
        <f t="shared" si="72"/>
        <v/>
      </c>
      <c r="AL304">
        <f t="shared" si="73"/>
        <v>0</v>
      </c>
      <c r="AM304">
        <f t="shared" si="74"/>
        <v>0</v>
      </c>
      <c r="AN304">
        <f t="shared" si="75"/>
        <v>0</v>
      </c>
      <c r="AO304" s="47"/>
      <c r="AP304" t="str">
        <f t="shared" si="76"/>
        <v/>
      </c>
      <c r="AQ304" t="str">
        <f t="shared" si="77"/>
        <v/>
      </c>
      <c r="AR304" t="str">
        <f t="shared" si="78"/>
        <v/>
      </c>
      <c r="AS304" t="str">
        <f t="shared" si="79"/>
        <v/>
      </c>
    </row>
    <row r="305" spans="2:45" x14ac:dyDescent="0.2">
      <c r="B305" s="74">
        <f t="shared" si="55"/>
        <v>295</v>
      </c>
      <c r="C305" s="154"/>
      <c r="D305" s="154"/>
      <c r="E305" s="137"/>
      <c r="F305" s="154"/>
      <c r="J305" s="19"/>
      <c r="L305" s="139"/>
      <c r="R305" s="3"/>
      <c r="S305" s="3"/>
      <c r="AA305" s="14"/>
      <c r="AG305">
        <f t="shared" si="68"/>
        <v>295</v>
      </c>
      <c r="AH305">
        <f t="shared" si="69"/>
        <v>0</v>
      </c>
      <c r="AI305" s="129" t="str">
        <f t="shared" si="70"/>
        <v/>
      </c>
      <c r="AJ305" s="24" t="str">
        <f t="shared" si="71"/>
        <v/>
      </c>
      <c r="AK305" s="24" t="str">
        <f t="shared" si="72"/>
        <v/>
      </c>
      <c r="AL305">
        <f t="shared" si="73"/>
        <v>0</v>
      </c>
      <c r="AM305">
        <f t="shared" si="74"/>
        <v>0</v>
      </c>
      <c r="AN305">
        <f t="shared" si="75"/>
        <v>0</v>
      </c>
      <c r="AO305" s="47"/>
      <c r="AP305" t="str">
        <f t="shared" si="76"/>
        <v/>
      </c>
      <c r="AQ305" t="str">
        <f t="shared" si="77"/>
        <v/>
      </c>
      <c r="AR305" t="str">
        <f t="shared" si="78"/>
        <v/>
      </c>
      <c r="AS305" t="str">
        <f t="shared" si="79"/>
        <v/>
      </c>
    </row>
    <row r="306" spans="2:45" x14ac:dyDescent="0.2">
      <c r="B306" s="74">
        <f t="shared" si="55"/>
        <v>296</v>
      </c>
      <c r="C306" s="154"/>
      <c r="D306" s="154"/>
      <c r="E306" s="137"/>
      <c r="F306" s="154"/>
      <c r="J306" s="19"/>
      <c r="L306" s="139"/>
      <c r="R306" s="3"/>
      <c r="S306" s="3"/>
      <c r="AA306" s="14"/>
      <c r="AG306">
        <f t="shared" si="68"/>
        <v>296</v>
      </c>
      <c r="AH306">
        <f t="shared" si="69"/>
        <v>0</v>
      </c>
      <c r="AI306" s="129" t="str">
        <f t="shared" si="70"/>
        <v/>
      </c>
      <c r="AJ306" s="24" t="str">
        <f t="shared" si="71"/>
        <v/>
      </c>
      <c r="AK306" s="24" t="str">
        <f t="shared" si="72"/>
        <v/>
      </c>
      <c r="AL306">
        <f t="shared" si="73"/>
        <v>0</v>
      </c>
      <c r="AM306">
        <f t="shared" si="74"/>
        <v>0</v>
      </c>
      <c r="AN306">
        <f t="shared" si="75"/>
        <v>0</v>
      </c>
      <c r="AO306" s="47"/>
      <c r="AP306" t="str">
        <f t="shared" si="76"/>
        <v/>
      </c>
      <c r="AQ306" t="str">
        <f t="shared" si="77"/>
        <v/>
      </c>
      <c r="AR306" t="str">
        <f t="shared" si="78"/>
        <v/>
      </c>
      <c r="AS306" t="str">
        <f t="shared" si="79"/>
        <v/>
      </c>
    </row>
    <row r="307" spans="2:45" x14ac:dyDescent="0.2">
      <c r="B307" s="74">
        <f t="shared" si="55"/>
        <v>297</v>
      </c>
      <c r="C307" s="154"/>
      <c r="D307" s="154"/>
      <c r="E307" s="137"/>
      <c r="F307" s="154"/>
      <c r="J307" s="19"/>
      <c r="L307" s="139"/>
      <c r="R307" s="3"/>
      <c r="S307" s="3"/>
      <c r="AA307" s="14"/>
      <c r="AG307">
        <f t="shared" si="68"/>
        <v>297</v>
      </c>
      <c r="AH307">
        <f t="shared" si="69"/>
        <v>0</v>
      </c>
      <c r="AI307" s="129" t="str">
        <f t="shared" si="70"/>
        <v/>
      </c>
      <c r="AJ307" s="24" t="str">
        <f t="shared" si="71"/>
        <v/>
      </c>
      <c r="AK307" s="24" t="str">
        <f t="shared" si="72"/>
        <v/>
      </c>
      <c r="AL307">
        <f t="shared" si="73"/>
        <v>0</v>
      </c>
      <c r="AM307">
        <f t="shared" si="74"/>
        <v>0</v>
      </c>
      <c r="AN307">
        <f t="shared" si="75"/>
        <v>0</v>
      </c>
      <c r="AO307" s="47"/>
      <c r="AP307" t="str">
        <f t="shared" si="76"/>
        <v/>
      </c>
      <c r="AQ307" t="str">
        <f t="shared" si="77"/>
        <v/>
      </c>
      <c r="AR307" t="str">
        <f t="shared" si="78"/>
        <v/>
      </c>
      <c r="AS307" t="str">
        <f t="shared" si="79"/>
        <v/>
      </c>
    </row>
    <row r="308" spans="2:45" x14ac:dyDescent="0.2">
      <c r="B308" s="74">
        <f t="shared" si="55"/>
        <v>298</v>
      </c>
      <c r="C308" s="154"/>
      <c r="D308" s="154"/>
      <c r="E308" s="137"/>
      <c r="F308" s="154"/>
      <c r="J308" s="19"/>
      <c r="L308" s="139"/>
      <c r="R308" s="3"/>
      <c r="S308" s="3"/>
      <c r="AA308" s="14"/>
      <c r="AG308">
        <f t="shared" si="68"/>
        <v>298</v>
      </c>
      <c r="AH308">
        <f t="shared" si="69"/>
        <v>0</v>
      </c>
      <c r="AI308" s="129" t="str">
        <f t="shared" si="70"/>
        <v/>
      </c>
      <c r="AJ308" s="24" t="str">
        <f t="shared" si="71"/>
        <v/>
      </c>
      <c r="AK308" s="24" t="str">
        <f t="shared" si="72"/>
        <v/>
      </c>
      <c r="AL308">
        <f t="shared" si="73"/>
        <v>0</v>
      </c>
      <c r="AM308">
        <f t="shared" si="74"/>
        <v>0</v>
      </c>
      <c r="AN308">
        <f t="shared" si="75"/>
        <v>0</v>
      </c>
      <c r="AO308" s="47"/>
      <c r="AP308" t="str">
        <f t="shared" si="76"/>
        <v/>
      </c>
      <c r="AQ308" t="str">
        <f t="shared" si="77"/>
        <v/>
      </c>
      <c r="AR308" t="str">
        <f t="shared" si="78"/>
        <v/>
      </c>
      <c r="AS308" t="str">
        <f t="shared" si="79"/>
        <v/>
      </c>
    </row>
    <row r="309" spans="2:45" x14ac:dyDescent="0.2">
      <c r="B309" s="74">
        <f t="shared" si="55"/>
        <v>299</v>
      </c>
      <c r="C309" s="154"/>
      <c r="D309" s="154"/>
      <c r="E309" s="137"/>
      <c r="F309" s="154"/>
      <c r="J309" s="19"/>
      <c r="L309" s="139"/>
      <c r="R309" s="3"/>
      <c r="S309" s="3"/>
      <c r="AA309" s="14"/>
      <c r="AG309">
        <f t="shared" si="68"/>
        <v>299</v>
      </c>
      <c r="AH309">
        <f t="shared" si="69"/>
        <v>0</v>
      </c>
      <c r="AI309" s="129" t="str">
        <f t="shared" si="70"/>
        <v/>
      </c>
      <c r="AJ309" s="24" t="str">
        <f t="shared" si="71"/>
        <v/>
      </c>
      <c r="AK309" s="24" t="str">
        <f t="shared" si="72"/>
        <v/>
      </c>
      <c r="AL309">
        <f t="shared" si="73"/>
        <v>0</v>
      </c>
      <c r="AM309">
        <f t="shared" si="74"/>
        <v>0</v>
      </c>
      <c r="AN309">
        <f t="shared" si="75"/>
        <v>0</v>
      </c>
      <c r="AO309" s="47"/>
      <c r="AP309" t="str">
        <f t="shared" si="76"/>
        <v/>
      </c>
      <c r="AQ309" t="str">
        <f t="shared" si="77"/>
        <v/>
      </c>
      <c r="AR309" t="str">
        <f t="shared" si="78"/>
        <v/>
      </c>
      <c r="AS309" t="str">
        <f t="shared" si="79"/>
        <v/>
      </c>
    </row>
    <row r="310" spans="2:45" s="2" customFormat="1" ht="13.5" thickBot="1" x14ac:dyDescent="0.25">
      <c r="B310" s="268">
        <f t="shared" si="55"/>
        <v>300</v>
      </c>
      <c r="C310" s="269"/>
      <c r="D310" s="269"/>
      <c r="E310" s="270"/>
      <c r="F310" s="269"/>
      <c r="J310" s="275"/>
      <c r="L310" s="276"/>
      <c r="AA310" s="271"/>
      <c r="AG310" s="2">
        <f t="shared" si="68"/>
        <v>300</v>
      </c>
      <c r="AH310" s="2">
        <f t="shared" si="69"/>
        <v>0</v>
      </c>
      <c r="AI310" s="272" t="str">
        <f t="shared" si="70"/>
        <v/>
      </c>
      <c r="AJ310" s="273" t="str">
        <f t="shared" si="71"/>
        <v/>
      </c>
      <c r="AK310" s="273" t="str">
        <f t="shared" si="72"/>
        <v/>
      </c>
      <c r="AL310" s="2">
        <f t="shared" si="73"/>
        <v>0</v>
      </c>
      <c r="AM310" s="2">
        <f t="shared" si="74"/>
        <v>0</v>
      </c>
      <c r="AN310" s="2">
        <f t="shared" si="75"/>
        <v>0</v>
      </c>
      <c r="AO310" s="274"/>
      <c r="AP310" s="2" t="str">
        <f t="shared" si="76"/>
        <v/>
      </c>
      <c r="AQ310" s="2" t="str">
        <f t="shared" si="77"/>
        <v/>
      </c>
      <c r="AR310" s="2" t="str">
        <f t="shared" si="78"/>
        <v/>
      </c>
      <c r="AS310" s="2" t="str">
        <f t="shared" si="79"/>
        <v/>
      </c>
    </row>
    <row r="311" spans="2:45" x14ac:dyDescent="0.2">
      <c r="T311" s="3"/>
      <c r="U311" s="3"/>
      <c r="V311" s="3"/>
      <c r="W311" s="3"/>
      <c r="X311" s="3"/>
      <c r="Y311" s="3"/>
      <c r="Z311" s="3"/>
      <c r="AA311" s="15"/>
      <c r="AB311" s="3"/>
      <c r="AC311" s="3"/>
      <c r="AD311" s="3"/>
      <c r="AE311" s="3"/>
      <c r="AF311" s="3"/>
      <c r="AG311" s="3"/>
      <c r="AH311" s="3"/>
      <c r="AI311">
        <f>COUNT(AI11:AI310)</f>
        <v>11</v>
      </c>
      <c r="AJ311">
        <f>COUNT(AJ11:AJ310)</f>
        <v>11</v>
      </c>
      <c r="AK311" s="267" t="str">
        <f t="shared" ref="AK311:AK313" si="80">IF(AH311,IF($R$8=1,E311,D311),"")</f>
        <v/>
      </c>
      <c r="AL311">
        <f>SUM(AL11:AL310)</f>
        <v>5994</v>
      </c>
      <c r="AM311">
        <f>SUM(AM11:AM310)</f>
        <v>7023</v>
      </c>
      <c r="AN311">
        <f>SUM(AN11:AN310)</f>
        <v>6475</v>
      </c>
      <c r="AP311" s="3"/>
    </row>
    <row r="312" spans="2:45" x14ac:dyDescent="0.2">
      <c r="T312" s="3"/>
      <c r="U312" s="3"/>
      <c r="V312" s="3"/>
      <c r="W312" s="3"/>
      <c r="X312" s="3"/>
      <c r="Y312" s="3"/>
      <c r="Z312" s="15"/>
      <c r="AA312" s="15"/>
      <c r="AB312" s="3"/>
      <c r="AC312" s="3"/>
      <c r="AD312" s="3"/>
      <c r="AE312" s="3"/>
      <c r="AF312" s="3"/>
      <c r="AG312" s="3"/>
      <c r="AH312" s="3"/>
      <c r="AI312">
        <f>SUM(AI11:AI310)</f>
        <v>246</v>
      </c>
      <c r="AJ312">
        <f>SUM(AJ11:AJ310)</f>
        <v>265</v>
      </c>
      <c r="AK312" s="24" t="str">
        <f t="shared" si="80"/>
        <v/>
      </c>
      <c r="AP312" s="3"/>
    </row>
    <row r="313" spans="2:45" x14ac:dyDescent="0.2">
      <c r="T313" s="3"/>
      <c r="U313" s="1"/>
      <c r="V313" s="1"/>
      <c r="W313" s="3"/>
      <c r="X313" s="3"/>
      <c r="Y313" s="3"/>
      <c r="Z313" s="15"/>
      <c r="AA313" s="15"/>
      <c r="AB313" s="3"/>
      <c r="AC313" s="3"/>
      <c r="AD313" s="3"/>
      <c r="AE313" s="3"/>
      <c r="AF313" s="3"/>
      <c r="AG313" s="3"/>
      <c r="AH313" s="3"/>
      <c r="AI313">
        <f>MIN(AI11:AI310)</f>
        <v>12</v>
      </c>
      <c r="AJ313">
        <f>MIN(AJ11:AJ310)</f>
        <v>13</v>
      </c>
      <c r="AK313" s="24" t="str">
        <f t="shared" si="80"/>
        <v/>
      </c>
      <c r="AP313" s="3"/>
    </row>
    <row r="314" spans="2:45" x14ac:dyDescent="0.2">
      <c r="B314" s="9"/>
      <c r="T314" s="3"/>
      <c r="U314" s="45"/>
      <c r="V314" s="16"/>
      <c r="W314" s="16"/>
      <c r="X314" s="1"/>
      <c r="Y314" s="16"/>
      <c r="Z314" s="17"/>
      <c r="AA314" s="15"/>
      <c r="AB314" s="3"/>
      <c r="AC314" s="3"/>
      <c r="AD314" s="3"/>
      <c r="AE314" s="3"/>
      <c r="AF314" s="3"/>
      <c r="AG314" s="3"/>
      <c r="AH314" s="3"/>
      <c r="AI314">
        <f>MAX(AI11:AI310)</f>
        <v>35</v>
      </c>
      <c r="AJ314">
        <f>MAX(AJ11:AJ310)</f>
        <v>41</v>
      </c>
      <c r="AP314" s="3"/>
    </row>
    <row r="315" spans="2:45" x14ac:dyDescent="0.2">
      <c r="B315" s="9"/>
      <c r="T315" s="3"/>
      <c r="U315" s="19"/>
      <c r="V315" s="18"/>
      <c r="W315" s="13"/>
      <c r="X315" s="19"/>
      <c r="Y315" s="18"/>
      <c r="Z315" s="20"/>
      <c r="AA315" s="15"/>
      <c r="AB315" s="3"/>
      <c r="AC315" s="3"/>
      <c r="AD315" s="3"/>
      <c r="AE315" s="3"/>
      <c r="AF315" s="3"/>
      <c r="AG315" s="3"/>
      <c r="AH315" s="3"/>
      <c r="AP315" s="3"/>
    </row>
    <row r="316" spans="2:45" x14ac:dyDescent="0.2">
      <c r="B316" s="9"/>
      <c r="T316" s="3"/>
      <c r="U316" s="19"/>
      <c r="V316" s="18"/>
      <c r="W316" s="13"/>
      <c r="X316" s="19"/>
      <c r="Y316" s="18"/>
      <c r="Z316" s="20"/>
      <c r="AA316" s="15"/>
      <c r="AB316" s="3"/>
      <c r="AC316" s="3"/>
      <c r="AD316" s="3"/>
      <c r="AE316" s="3"/>
      <c r="AF316" s="3"/>
      <c r="AG316" s="3"/>
      <c r="AH316" s="3"/>
      <c r="AP316" s="3"/>
    </row>
    <row r="317" spans="2:45" x14ac:dyDescent="0.2">
      <c r="B317" s="9"/>
      <c r="T317" s="3"/>
      <c r="U317" s="19"/>
      <c r="V317" s="18"/>
      <c r="W317" s="13"/>
      <c r="X317" s="19"/>
      <c r="Y317" s="18"/>
      <c r="Z317" s="20"/>
      <c r="AA317" s="15"/>
      <c r="AB317" s="3"/>
      <c r="AC317" s="3"/>
      <c r="AD317" s="3"/>
      <c r="AE317" s="3"/>
      <c r="AF317" s="3"/>
      <c r="AG317" s="3"/>
      <c r="AH317" s="3"/>
      <c r="AP317" s="3"/>
    </row>
    <row r="318" spans="2:45" x14ac:dyDescent="0.2">
      <c r="J318" s="19"/>
      <c r="K318" s="48"/>
      <c r="L318" s="36"/>
      <c r="M318" s="32"/>
      <c r="N318" s="32"/>
      <c r="O318" s="32"/>
      <c r="P318" s="13"/>
      <c r="Q318" s="13"/>
      <c r="R318" s="3"/>
      <c r="S318" s="3"/>
      <c r="T318" s="3"/>
      <c r="U318" s="46"/>
      <c r="V318" s="21"/>
      <c r="W318" s="13"/>
      <c r="X318" s="19"/>
      <c r="Y318" s="21"/>
      <c r="Z318" s="20"/>
      <c r="AA318" s="15"/>
      <c r="AB318" s="3"/>
      <c r="AC318" s="3"/>
      <c r="AD318" s="3"/>
      <c r="AE318" s="3"/>
      <c r="AF318" s="3"/>
    </row>
    <row r="319" spans="2:45" x14ac:dyDescent="0.2">
      <c r="I319" s="3"/>
      <c r="J319" s="262"/>
      <c r="K319" s="3"/>
      <c r="L319" s="3"/>
      <c r="M319" s="32"/>
      <c r="N319" s="32"/>
      <c r="O319" s="3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2:45" x14ac:dyDescent="0.2">
      <c r="I320" s="3"/>
      <c r="J320" s="26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9:21" x14ac:dyDescent="0.2">
      <c r="I321" s="3"/>
      <c r="J321" s="26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9:21" x14ac:dyDescent="0.2">
      <c r="I322" s="3"/>
      <c r="J322" s="263"/>
      <c r="K322" s="3"/>
      <c r="L322" s="73"/>
      <c r="M322" s="73"/>
      <c r="N322" s="3"/>
      <c r="O322" s="3"/>
      <c r="P322" s="3"/>
      <c r="Q322" s="3"/>
      <c r="R322" s="3"/>
      <c r="S322" s="3"/>
      <c r="T322" s="3"/>
      <c r="U322" s="3"/>
    </row>
    <row r="323" spans="9:21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15"/>
      <c r="S323" s="15"/>
      <c r="T323" s="3"/>
      <c r="U323" s="3"/>
    </row>
    <row r="324" spans="9:21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266"/>
      <c r="S324" s="266"/>
      <c r="T324" s="3"/>
      <c r="U324" s="3"/>
    </row>
    <row r="325" spans="9:21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</sheetData>
  <mergeCells count="18">
    <mergeCell ref="L1:M1"/>
    <mergeCell ref="L2:M2"/>
    <mergeCell ref="L4:N4"/>
    <mergeCell ref="M16:M17"/>
    <mergeCell ref="K27:L27"/>
    <mergeCell ref="K26:L26"/>
    <mergeCell ref="M25:N25"/>
    <mergeCell ref="C7:D7"/>
    <mergeCell ref="O28:P28"/>
    <mergeCell ref="C9:C10"/>
    <mergeCell ref="D9:D10"/>
    <mergeCell ref="J16:L16"/>
    <mergeCell ref="J17:L17"/>
    <mergeCell ref="P8:Q8"/>
    <mergeCell ref="P9:Q9"/>
    <mergeCell ref="K28:L28"/>
    <mergeCell ref="O27:P27"/>
    <mergeCell ref="O26:P26"/>
  </mergeCells>
  <phoneticPr fontId="3" type="noConversion"/>
  <conditionalFormatting sqref="L307:L309 L188:L200 L174:L186 L249:L256 L235:L247 L202:L219 L221:L233 L162:L172 L304:L305 L58:L160">
    <cfRule type="expression" dxfId="21" priority="1" stopIfTrue="1">
      <formula>OR(L57&lt;$R$16,L57&gt;$S$16)</formula>
    </cfRule>
  </conditionalFormatting>
  <conditionalFormatting sqref="L55">
    <cfRule type="expression" dxfId="20" priority="2" stopIfTrue="1">
      <formula>OR(L55&lt;$R$16,L54&gt;$S$16)</formula>
    </cfRule>
  </conditionalFormatting>
  <conditionalFormatting sqref="L258:L287">
    <cfRule type="expression" dxfId="19" priority="10" stopIfTrue="1">
      <formula>OR(L57&lt;$R$16,L57&gt;$S$16)</formula>
    </cfRule>
  </conditionalFormatting>
  <conditionalFormatting sqref="L248">
    <cfRule type="expression" dxfId="18" priority="12" stopIfTrue="1">
      <formula>OR(L205&lt;$R$16,L205&gt;$S$16)</formula>
    </cfRule>
  </conditionalFormatting>
  <conditionalFormatting sqref="L234">
    <cfRule type="expression" dxfId="17" priority="14" stopIfTrue="1">
      <formula>OR(L205&lt;$R$16,L205&gt;$S$16)</formula>
    </cfRule>
  </conditionalFormatting>
  <conditionalFormatting sqref="L220">
    <cfRule type="expression" dxfId="16" priority="16" stopIfTrue="1">
      <formula>OR(L205&lt;$R$16,L205&gt;$S$16)</formula>
    </cfRule>
  </conditionalFormatting>
  <conditionalFormatting sqref="L161">
    <cfRule type="expression" dxfId="15" priority="18" stopIfTrue="1">
      <formula>OR(L58&lt;$R$16,L58&gt;$S$16)</formula>
    </cfRule>
  </conditionalFormatting>
  <conditionalFormatting sqref="L303">
    <cfRule type="expression" dxfId="14" priority="23" stopIfTrue="1">
      <formula>OR(L257&lt;$R$16,L257&gt;$S$16)</formula>
    </cfRule>
  </conditionalFormatting>
  <conditionalFormatting sqref="L288:L302">
    <cfRule type="expression" dxfId="13" priority="25" stopIfTrue="1">
      <formula>OR(L57&lt;$R$16,L57&gt;$S$16)</formula>
    </cfRule>
  </conditionalFormatting>
  <conditionalFormatting sqref="J56">
    <cfRule type="expression" dxfId="12" priority="28" stopIfTrue="1">
      <formula>OR(L55&lt;$R$16,L55&gt;$S$16)</formula>
    </cfRule>
  </conditionalFormatting>
  <conditionalFormatting sqref="L57">
    <cfRule type="expression" dxfId="11" priority="29" stopIfTrue="1">
      <formula>OR(J56&lt;$R$16,J56&gt;$S$16)</formula>
    </cfRule>
  </conditionalFormatting>
  <conditionalFormatting sqref="L310">
    <cfRule type="expression" dxfId="10" priority="30" stopIfTrue="1">
      <formula>OR(J56&lt;$R$16,J56&gt;$S$16)</formula>
    </cfRule>
  </conditionalFormatting>
  <conditionalFormatting sqref="L306">
    <cfRule type="expression" dxfId="9" priority="31" stopIfTrue="1">
      <formula>OR(J56&lt;$R$16,J56&gt;$S$16)</formula>
    </cfRule>
  </conditionalFormatting>
  <conditionalFormatting sqref="L257">
    <cfRule type="expression" dxfId="8" priority="33" stopIfTrue="1">
      <formula>OR(J56&lt;$R$16,J56&gt;$S$16)</formula>
    </cfRule>
  </conditionalFormatting>
  <conditionalFormatting sqref="L201">
    <cfRule type="expression" dxfId="7" priority="34" stopIfTrue="1">
      <formula>OR(J56&lt;$R$16,J56&gt;$S$16)</formula>
    </cfRule>
  </conditionalFormatting>
  <conditionalFormatting sqref="L187">
    <cfRule type="expression" dxfId="6" priority="35" stopIfTrue="1">
      <formula>OR(J56&lt;$R$16,J56&gt;$S$16)</formula>
    </cfRule>
  </conditionalFormatting>
  <conditionalFormatting sqref="L173">
    <cfRule type="expression" dxfId="5" priority="36" stopIfTrue="1">
      <formula>OR(J56&lt;$R$16,J56&gt;$S$16)</formula>
    </cfRule>
  </conditionalFormatting>
  <pageMargins left="0.45" right="0.75" top="0.34" bottom="1" header="0" footer="0"/>
  <pageSetup paperSize="9" scale="65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showGridLines="0" workbookViewId="0">
      <selection activeCell="A2" sqref="A2:C2"/>
    </sheetView>
  </sheetViews>
  <sheetFormatPr baseColWidth="10" defaultRowHeight="12.75" x14ac:dyDescent="0.2"/>
  <cols>
    <col min="1" max="1" width="6.5703125" style="294" customWidth="1"/>
    <col min="2" max="2" width="6.42578125" style="294" customWidth="1"/>
    <col min="3" max="3" width="8.7109375" style="294" customWidth="1"/>
    <col min="4" max="16384" width="11.42578125" style="294"/>
  </cols>
  <sheetData>
    <row r="2" spans="1:8" x14ac:dyDescent="0.2">
      <c r="A2" s="651" t="s">
        <v>151</v>
      </c>
      <c r="B2" s="651"/>
      <c r="C2" s="651"/>
    </row>
    <row r="3" spans="1:8" x14ac:dyDescent="0.2">
      <c r="D3" s="311"/>
      <c r="E3" s="311"/>
      <c r="F3" s="311"/>
    </row>
    <row r="4" spans="1:8" x14ac:dyDescent="0.2">
      <c r="D4" s="293"/>
      <c r="E4" s="293"/>
    </row>
    <row r="5" spans="1:8" ht="13.5" customHeight="1" x14ac:dyDescent="0.2">
      <c r="D5" s="652" t="s">
        <v>274</v>
      </c>
      <c r="E5" s="652"/>
      <c r="F5" s="652"/>
      <c r="G5" s="652"/>
      <c r="H5" s="652"/>
    </row>
    <row r="6" spans="1:8" ht="12.75" customHeight="1" x14ac:dyDescent="0.2">
      <c r="D6" s="652"/>
      <c r="E6" s="652"/>
      <c r="F6" s="652"/>
      <c r="G6" s="652"/>
      <c r="H6" s="652"/>
    </row>
    <row r="7" spans="1:8" ht="12.75" customHeight="1" x14ac:dyDescent="0.2">
      <c r="D7" s="653"/>
      <c r="E7" s="653"/>
      <c r="F7" s="653"/>
      <c r="G7" s="653"/>
      <c r="H7" s="653"/>
    </row>
    <row r="8" spans="1:8" ht="13.5" x14ac:dyDescent="0.2">
      <c r="D8" s="333"/>
      <c r="E8" s="333"/>
      <c r="F8" s="333"/>
      <c r="G8" s="333"/>
      <c r="H8" s="333"/>
    </row>
    <row r="9" spans="1:8" x14ac:dyDescent="0.2">
      <c r="D9" s="334" t="s">
        <v>128</v>
      </c>
    </row>
    <row r="10" spans="1:8" x14ac:dyDescent="0.2">
      <c r="D10" s="294" t="s">
        <v>129</v>
      </c>
    </row>
    <row r="11" spans="1:8" x14ac:dyDescent="0.2">
      <c r="D11" s="335" t="s">
        <v>130</v>
      </c>
    </row>
    <row r="12" spans="1:8" x14ac:dyDescent="0.2">
      <c r="D12" s="294" t="s">
        <v>131</v>
      </c>
    </row>
    <row r="13" spans="1:8" x14ac:dyDescent="0.2">
      <c r="D13" s="294" t="s">
        <v>132</v>
      </c>
    </row>
    <row r="15" spans="1:8" x14ac:dyDescent="0.2">
      <c r="D15" s="294" t="s">
        <v>133</v>
      </c>
    </row>
    <row r="16" spans="1:8" x14ac:dyDescent="0.2">
      <c r="D16" s="294" t="s">
        <v>134</v>
      </c>
    </row>
    <row r="18" spans="4:4" x14ac:dyDescent="0.2">
      <c r="D18" s="294" t="s">
        <v>135</v>
      </c>
    </row>
    <row r="19" spans="4:4" x14ac:dyDescent="0.2">
      <c r="D19" s="294" t="s">
        <v>136</v>
      </c>
    </row>
    <row r="20" spans="4:4" x14ac:dyDescent="0.2">
      <c r="D20" s="294" t="s">
        <v>137</v>
      </c>
    </row>
    <row r="21" spans="4:4" x14ac:dyDescent="0.2">
      <c r="D21" s="294" t="s">
        <v>138</v>
      </c>
    </row>
    <row r="23" spans="4:4" x14ac:dyDescent="0.2">
      <c r="D23" s="336" t="s">
        <v>139</v>
      </c>
    </row>
    <row r="24" spans="4:4" x14ac:dyDescent="0.2">
      <c r="D24" s="294" t="s">
        <v>140</v>
      </c>
    </row>
    <row r="25" spans="4:4" x14ac:dyDescent="0.2">
      <c r="D25" s="294" t="s">
        <v>141</v>
      </c>
    </row>
    <row r="27" spans="4:4" x14ac:dyDescent="0.2">
      <c r="D27" s="336" t="s">
        <v>142</v>
      </c>
    </row>
    <row r="28" spans="4:4" x14ac:dyDescent="0.2">
      <c r="D28" s="294" t="s">
        <v>143</v>
      </c>
    </row>
    <row r="29" spans="4:4" x14ac:dyDescent="0.2">
      <c r="D29" s="294" t="s">
        <v>144</v>
      </c>
    </row>
    <row r="32" spans="4:4" x14ac:dyDescent="0.2">
      <c r="D32" s="334" t="s">
        <v>145</v>
      </c>
    </row>
    <row r="33" spans="4:4" x14ac:dyDescent="0.2">
      <c r="D33" s="335" t="s">
        <v>146</v>
      </c>
    </row>
    <row r="34" spans="4:4" x14ac:dyDescent="0.2">
      <c r="D34" s="294" t="s">
        <v>147</v>
      </c>
    </row>
    <row r="35" spans="4:4" x14ac:dyDescent="0.2">
      <c r="D35" s="294" t="s">
        <v>148</v>
      </c>
    </row>
    <row r="36" spans="4:4" x14ac:dyDescent="0.2">
      <c r="D36" s="294" t="s">
        <v>149</v>
      </c>
    </row>
  </sheetData>
  <sheetProtection algorithmName="SHA-512" hashValue="bSfV/wi5lQw+Lep98lEUUls61e30JmIwdABoKQDvPLT7p2exwTt6Eh0vU794SxHTH5vZZHCVsabzqK5AJbYQmQ==" saltValue="420lUGfpNYNYhbBEpyF5Fg==" spinCount="100000" sheet="1" objects="1" scenarios="1"/>
  <mergeCells count="2">
    <mergeCell ref="A2:C2"/>
    <mergeCell ref="D5:H7"/>
  </mergeCells>
  <hyperlinks>
    <hyperlink ref="A2:C2" location="Presentación!A1" display="Presentació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L51"/>
  <sheetViews>
    <sheetView showGridLines="0" workbookViewId="0">
      <selection activeCell="P37" sqref="P37"/>
    </sheetView>
  </sheetViews>
  <sheetFormatPr baseColWidth="10" defaultRowHeight="12.75" x14ac:dyDescent="0.2"/>
  <cols>
    <col min="1" max="1" width="5.85546875" style="368" customWidth="1"/>
    <col min="2" max="2" width="4.5703125" style="368" customWidth="1"/>
    <col min="3" max="3" width="9.85546875" style="368" customWidth="1"/>
    <col min="4" max="4" width="15.7109375" style="368" customWidth="1"/>
    <col min="5" max="5" width="11.140625" style="368" customWidth="1"/>
    <col min="6" max="6" width="11.42578125" style="368"/>
    <col min="7" max="7" width="6" style="368" customWidth="1"/>
    <col min="8" max="9" width="12.85546875" style="368" customWidth="1"/>
    <col min="10" max="10" width="14.5703125" style="368" customWidth="1"/>
    <col min="11" max="11" width="12.5703125" style="368" bestFit="1" customWidth="1"/>
    <col min="12" max="13" width="11.42578125" style="368"/>
    <col min="14" max="14" width="13" style="368" bestFit="1" customWidth="1"/>
    <col min="15" max="19" width="11.42578125" style="368"/>
    <col min="20" max="20" width="4.5703125" style="418" customWidth="1"/>
    <col min="21" max="28" width="11.42578125" style="368"/>
    <col min="29" max="29" width="11.85546875" style="491" customWidth="1"/>
    <col min="30" max="30" width="6.5703125" style="368" customWidth="1"/>
    <col min="31" max="33" width="11.42578125" style="368"/>
    <col min="34" max="34" width="8.28515625" style="368" customWidth="1"/>
    <col min="35" max="35" width="2" style="368" customWidth="1"/>
    <col min="36" max="36" width="4" style="368" customWidth="1"/>
    <col min="37" max="37" width="12.7109375" style="368" customWidth="1"/>
    <col min="38" max="38" width="4" style="368" customWidth="1"/>
    <col min="39" max="39" width="14.28515625" style="368" customWidth="1"/>
    <col min="40" max="41" width="6" style="368" customWidth="1"/>
    <col min="42" max="42" width="8.42578125" style="368" customWidth="1"/>
    <col min="43" max="43" width="6.5703125" style="368" customWidth="1"/>
    <col min="44" max="44" width="12" style="368" customWidth="1"/>
    <col min="45" max="45" width="11" style="368" customWidth="1"/>
    <col min="46" max="48" width="5.5703125" style="368" customWidth="1"/>
    <col min="49" max="50" width="8.5703125" style="368" customWidth="1"/>
    <col min="51" max="52" width="7.5703125" style="368" customWidth="1"/>
    <col min="53" max="53" width="12.5703125" style="368" customWidth="1"/>
    <col min="54" max="62" width="11.42578125" style="368"/>
    <col min="63" max="63" width="0.28515625" style="368" customWidth="1"/>
    <col min="64" max="64" width="1.28515625" style="491" customWidth="1"/>
    <col min="65" max="16384" width="11.42578125" style="368"/>
  </cols>
  <sheetData>
    <row r="1" spans="2:64" s="478" customFormat="1" ht="15.75" x14ac:dyDescent="0.25">
      <c r="B1" s="477"/>
      <c r="K1" s="479" t="s">
        <v>171</v>
      </c>
      <c r="L1" s="480" t="s">
        <v>110</v>
      </c>
      <c r="N1" s="481" t="s">
        <v>172</v>
      </c>
      <c r="T1" s="482"/>
      <c r="BL1" s="483"/>
    </row>
    <row r="2" spans="2:64" s="478" customFormat="1" ht="15.75" x14ac:dyDescent="0.25">
      <c r="B2" s="477"/>
      <c r="C2" s="477"/>
      <c r="D2" s="477"/>
      <c r="E2" s="477"/>
      <c r="F2" s="477"/>
      <c r="G2" s="477"/>
      <c r="H2" s="477"/>
      <c r="I2" s="477"/>
      <c r="J2" s="477"/>
      <c r="L2" s="480" t="s">
        <v>173</v>
      </c>
      <c r="N2" s="481" t="s">
        <v>172</v>
      </c>
      <c r="T2" s="482"/>
      <c r="BL2" s="483"/>
    </row>
    <row r="3" spans="2:64" s="478" customFormat="1" ht="15.75" x14ac:dyDescent="0.25">
      <c r="B3" s="477" t="s">
        <v>174</v>
      </c>
      <c r="C3" s="477"/>
      <c r="D3" s="477"/>
      <c r="E3" s="477"/>
      <c r="F3" s="477"/>
      <c r="G3" s="477"/>
      <c r="H3" s="477"/>
      <c r="I3" s="477"/>
      <c r="J3" s="477"/>
      <c r="L3" s="480" t="s">
        <v>116</v>
      </c>
      <c r="M3" s="480"/>
      <c r="T3" s="482"/>
      <c r="BL3" s="483"/>
    </row>
    <row r="4" spans="2:64" s="478" customFormat="1" ht="15.75" x14ac:dyDescent="0.25">
      <c r="C4" s="477"/>
      <c r="D4" s="477"/>
      <c r="E4" s="477"/>
      <c r="F4" s="477"/>
      <c r="G4" s="477"/>
      <c r="H4" s="477"/>
      <c r="I4" s="477"/>
      <c r="J4" s="477"/>
      <c r="K4" s="484"/>
      <c r="L4" s="480"/>
      <c r="M4" s="480"/>
      <c r="T4" s="482"/>
      <c r="BL4" s="483"/>
    </row>
    <row r="5" spans="2:64" s="362" customFormat="1" ht="12.75" customHeight="1" x14ac:dyDescent="0.2">
      <c r="C5" s="363" t="s">
        <v>175</v>
      </c>
      <c r="D5" s="364">
        <v>40946</v>
      </c>
      <c r="E5" s="363"/>
      <c r="T5" s="471"/>
      <c r="AC5" s="478"/>
      <c r="BL5" s="483"/>
    </row>
    <row r="6" spans="2:64" ht="13.5" thickBot="1" x14ac:dyDescent="0.25">
      <c r="U6" s="368" t="s">
        <v>176</v>
      </c>
      <c r="AC6" s="485" t="s">
        <v>177</v>
      </c>
      <c r="BL6" s="486"/>
    </row>
    <row r="7" spans="2:64" ht="13.5" thickBot="1" x14ac:dyDescent="0.25">
      <c r="B7" s="415">
        <v>1</v>
      </c>
      <c r="C7" s="370" t="s">
        <v>0</v>
      </c>
      <c r="D7" s="434" t="s">
        <v>178</v>
      </c>
      <c r="E7" s="371"/>
      <c r="F7" s="371"/>
      <c r="G7" s="371"/>
      <c r="H7" s="371"/>
      <c r="I7" s="371"/>
      <c r="J7" s="371"/>
      <c r="K7" s="371"/>
      <c r="M7" s="487">
        <f t="shared" ref="M7:N9" si="0">I9</f>
        <v>22</v>
      </c>
      <c r="N7" s="488">
        <f t="shared" si="0"/>
        <v>14</v>
      </c>
      <c r="O7" s="489">
        <f>L9</f>
        <v>36</v>
      </c>
      <c r="Q7" s="487">
        <f t="shared" ref="Q7:S9" si="1">E10</f>
        <v>22</v>
      </c>
      <c r="R7" s="488">
        <f t="shared" si="1"/>
        <v>14</v>
      </c>
      <c r="S7" s="489">
        <f t="shared" si="1"/>
        <v>36</v>
      </c>
      <c r="T7" s="487"/>
      <c r="U7" s="487">
        <f>Q7+0.5</f>
        <v>22.5</v>
      </c>
      <c r="V7" s="487">
        <f>R7+0.5</f>
        <v>14.5</v>
      </c>
      <c r="W7" s="489">
        <f>SUM(U7:V7)</f>
        <v>37</v>
      </c>
      <c r="X7" s="489"/>
      <c r="Z7" s="490" t="s">
        <v>179</v>
      </c>
      <c r="AS7" s="492"/>
      <c r="AT7" s="493"/>
      <c r="AU7" s="493"/>
      <c r="AV7" s="494"/>
      <c r="AW7" s="495"/>
      <c r="AX7" s="418"/>
      <c r="BA7" s="496" t="s">
        <v>180</v>
      </c>
      <c r="BB7" s="493"/>
      <c r="BC7" s="493"/>
      <c r="BD7" s="493"/>
      <c r="BE7" s="493"/>
      <c r="BF7" s="493"/>
      <c r="BG7" s="493"/>
      <c r="BH7" s="494"/>
      <c r="BK7" s="654" t="s">
        <v>181</v>
      </c>
    </row>
    <row r="8" spans="2:64" ht="13.5" thickBot="1" x14ac:dyDescent="0.25">
      <c r="C8" s="381"/>
      <c r="I8" s="497" t="s">
        <v>182</v>
      </c>
      <c r="M8" s="498">
        <f t="shared" si="0"/>
        <v>2</v>
      </c>
      <c r="N8" s="499">
        <f t="shared" si="0"/>
        <v>7</v>
      </c>
      <c r="O8" s="500">
        <f>L10</f>
        <v>9</v>
      </c>
      <c r="Q8" s="498">
        <f t="shared" si="1"/>
        <v>2</v>
      </c>
      <c r="R8" s="499">
        <f t="shared" si="1"/>
        <v>7</v>
      </c>
      <c r="S8" s="500">
        <f t="shared" si="1"/>
        <v>9</v>
      </c>
      <c r="T8" s="487"/>
      <c r="U8" s="487">
        <f>Q8+0.5</f>
        <v>2.5</v>
      </c>
      <c r="V8" s="487">
        <f>R8+0.5</f>
        <v>7.5</v>
      </c>
      <c r="W8" s="489">
        <f t="shared" ref="W8:W9" si="2">SUM(U8:V8)</f>
        <v>10</v>
      </c>
      <c r="X8" s="487"/>
      <c r="Z8" s="501" t="s">
        <v>183</v>
      </c>
      <c r="AA8" s="368">
        <v>1</v>
      </c>
      <c r="AS8" s="502"/>
      <c r="AT8" s="418"/>
      <c r="AU8" s="418"/>
      <c r="AV8" s="503"/>
      <c r="AW8" s="504"/>
      <c r="AX8" s="418"/>
      <c r="BA8" s="496"/>
      <c r="BB8" s="493"/>
      <c r="BC8" s="493"/>
      <c r="BD8" s="493"/>
      <c r="BE8" s="493"/>
      <c r="BF8" s="493"/>
      <c r="BG8" s="493"/>
      <c r="BH8" s="494"/>
      <c r="BK8" s="654"/>
    </row>
    <row r="9" spans="2:64" s="386" customFormat="1" ht="13.5" thickBot="1" x14ac:dyDescent="0.25">
      <c r="C9" s="387"/>
      <c r="D9" s="368"/>
      <c r="E9" s="386" t="s">
        <v>184</v>
      </c>
      <c r="F9" s="386" t="s">
        <v>185</v>
      </c>
      <c r="G9" s="368"/>
      <c r="H9" s="368"/>
      <c r="I9" s="418">
        <f t="shared" ref="I9:J11" si="3">AE10</f>
        <v>22</v>
      </c>
      <c r="J9" s="505">
        <f t="shared" si="3"/>
        <v>14</v>
      </c>
      <c r="L9" s="387">
        <f>AG10</f>
        <v>36</v>
      </c>
      <c r="M9" s="506">
        <f t="shared" si="0"/>
        <v>24</v>
      </c>
      <c r="N9" s="507">
        <f t="shared" si="0"/>
        <v>21</v>
      </c>
      <c r="O9" s="506">
        <f>L11</f>
        <v>45</v>
      </c>
      <c r="Q9" s="506">
        <f t="shared" si="1"/>
        <v>24</v>
      </c>
      <c r="R9" s="507">
        <f t="shared" si="1"/>
        <v>21</v>
      </c>
      <c r="S9" s="506">
        <f t="shared" si="1"/>
        <v>45</v>
      </c>
      <c r="T9" s="487"/>
      <c r="U9" s="506">
        <f>SUM(U7:U8)</f>
        <v>25</v>
      </c>
      <c r="V9" s="506">
        <f t="shared" ref="V9" si="4">SUM(V7:V8)</f>
        <v>22</v>
      </c>
      <c r="W9" s="489">
        <f t="shared" si="2"/>
        <v>47</v>
      </c>
      <c r="X9" s="487"/>
      <c r="Y9" s="368"/>
      <c r="Z9" s="501" t="s">
        <v>157</v>
      </c>
      <c r="AA9" s="368">
        <v>2</v>
      </c>
      <c r="AB9" s="368"/>
      <c r="AC9" s="491"/>
      <c r="AD9" s="508" t="s">
        <v>182</v>
      </c>
      <c r="AE9" s="448" t="str">
        <f>E9</f>
        <v>C1</v>
      </c>
      <c r="AF9" s="448" t="str">
        <f>F9</f>
        <v>C2</v>
      </c>
      <c r="AG9" s="448"/>
      <c r="AH9" s="448"/>
      <c r="AI9" s="386" t="s">
        <v>186</v>
      </c>
      <c r="AJ9" s="386" t="s">
        <v>187</v>
      </c>
      <c r="AK9" s="386" t="s">
        <v>188</v>
      </c>
      <c r="AL9" s="386" t="s">
        <v>189</v>
      </c>
      <c r="AM9" s="386" t="s">
        <v>190</v>
      </c>
      <c r="AN9" s="386" t="s">
        <v>191</v>
      </c>
      <c r="AO9" s="386" t="s">
        <v>192</v>
      </c>
      <c r="AP9" s="386" t="s">
        <v>193</v>
      </c>
      <c r="AQ9" s="509" t="s">
        <v>194</v>
      </c>
      <c r="AR9" s="509" t="s">
        <v>195</v>
      </c>
      <c r="AS9" s="510" t="s">
        <v>196</v>
      </c>
      <c r="AT9" s="511" t="s">
        <v>197</v>
      </c>
      <c r="AU9" s="511" t="s">
        <v>198</v>
      </c>
      <c r="AV9" s="512" t="s">
        <v>199</v>
      </c>
      <c r="AW9" s="513" t="s">
        <v>200</v>
      </c>
      <c r="AX9" s="511" t="s">
        <v>201</v>
      </c>
      <c r="AY9" s="386" t="s">
        <v>202</v>
      </c>
      <c r="AZ9" s="386" t="s">
        <v>203</v>
      </c>
      <c r="BA9" s="514" t="s">
        <v>204</v>
      </c>
      <c r="BB9" s="515" t="s">
        <v>205</v>
      </c>
      <c r="BC9" s="515" t="s">
        <v>206</v>
      </c>
      <c r="BD9" s="515" t="s">
        <v>207</v>
      </c>
      <c r="BE9" s="515" t="s">
        <v>208</v>
      </c>
      <c r="BF9" s="515" t="s">
        <v>209</v>
      </c>
      <c r="BG9" s="515" t="s">
        <v>210</v>
      </c>
      <c r="BH9" s="516" t="s">
        <v>211</v>
      </c>
      <c r="BI9" s="386" t="s">
        <v>212</v>
      </c>
      <c r="BJ9" s="509" t="s">
        <v>213</v>
      </c>
      <c r="BK9" s="654"/>
      <c r="BL9" s="517"/>
    </row>
    <row r="10" spans="2:64" x14ac:dyDescent="0.2">
      <c r="C10" s="387"/>
      <c r="D10" s="386" t="s">
        <v>214</v>
      </c>
      <c r="E10" s="518">
        <f>'var binaria'!E8</f>
        <v>22</v>
      </c>
      <c r="F10" s="518">
        <f>'var binaria'!F8</f>
        <v>14</v>
      </c>
      <c r="G10" s="401">
        <f>F10+E10</f>
        <v>36</v>
      </c>
      <c r="I10" s="519">
        <f t="shared" si="3"/>
        <v>2</v>
      </c>
      <c r="J10" s="520">
        <f t="shared" si="3"/>
        <v>7</v>
      </c>
      <c r="L10" s="387">
        <f>AG11</f>
        <v>9</v>
      </c>
      <c r="M10" s="521">
        <f>M7/O9</f>
        <v>0.48888888888888887</v>
      </c>
      <c r="N10" s="522">
        <f>N7/O9</f>
        <v>0.31111111111111112</v>
      </c>
      <c r="O10" s="523">
        <f>O7/O9</f>
        <v>0.8</v>
      </c>
      <c r="Q10" s="521">
        <f>Q7/S9</f>
        <v>0.48888888888888887</v>
      </c>
      <c r="R10" s="522">
        <f>R7/S9</f>
        <v>0.31111111111111112</v>
      </c>
      <c r="S10" s="523">
        <f>S7/S9</f>
        <v>0.8</v>
      </c>
      <c r="T10" s="521"/>
      <c r="U10" s="521">
        <f>U7/W9</f>
        <v>0.47872340425531917</v>
      </c>
      <c r="V10" s="522">
        <f>V7/W9</f>
        <v>0.30851063829787234</v>
      </c>
      <c r="W10" s="523">
        <f>W7/W9</f>
        <v>0.78723404255319152</v>
      </c>
      <c r="X10" s="523"/>
      <c r="AD10" s="448" t="str">
        <f>D10</f>
        <v>R1</v>
      </c>
      <c r="AE10" s="368">
        <f>E10+$E$19</f>
        <v>22</v>
      </c>
      <c r="AF10" s="368">
        <f>F10+$E$19</f>
        <v>14</v>
      </c>
      <c r="AG10" s="368">
        <f>SUM(AE10:AF10)</f>
        <v>36</v>
      </c>
      <c r="AI10" s="368">
        <v>1</v>
      </c>
      <c r="AJ10" s="368">
        <f>$AG$12</f>
        <v>45</v>
      </c>
      <c r="AK10" s="368">
        <f>AE10</f>
        <v>22</v>
      </c>
      <c r="AL10" s="368">
        <f>AE12</f>
        <v>24</v>
      </c>
      <c r="AM10" s="368">
        <f>AG10</f>
        <v>36</v>
      </c>
      <c r="AN10" s="368">
        <f>AL10*AL11</f>
        <v>504</v>
      </c>
      <c r="AO10" s="368">
        <f>AM10*AM11</f>
        <v>324</v>
      </c>
      <c r="AP10" s="368">
        <f>AF10+AE11</f>
        <v>16</v>
      </c>
      <c r="AQ10" s="368">
        <f>AF10*AE11</f>
        <v>28</v>
      </c>
      <c r="AR10" s="368">
        <f>SQRT(AQ10)</f>
        <v>5.2915026221291814</v>
      </c>
      <c r="AS10" s="524">
        <f>(AK10-AR10)/AM10</f>
        <v>0.46412492716307835</v>
      </c>
      <c r="AT10" s="525">
        <f>(AK10-AR10)/AL10</f>
        <v>0.69618739074461755</v>
      </c>
      <c r="AU10" s="525">
        <f>(AK10-AR10)/$AG$12</f>
        <v>0.37129994173046266</v>
      </c>
      <c r="AV10" s="526">
        <f>2*(AK10-AR10)/(AL10+AM10)</f>
        <v>0.55694991259569404</v>
      </c>
      <c r="AW10" s="527">
        <f>((AM10*AS10)+(AM11*AS11))/$AG$12</f>
        <v>0.409266550127592</v>
      </c>
      <c r="AX10" s="525">
        <f>1-AW10</f>
        <v>0.59073344987240795</v>
      </c>
      <c r="AY10" s="528">
        <f>1-AS10</f>
        <v>0.53587507283692171</v>
      </c>
      <c r="AZ10" s="528">
        <f>1-AT10</f>
        <v>0.30381260925538245</v>
      </c>
      <c r="BA10" s="529">
        <f>(AK10*AY10+0.25*AP10)/(AM10^2)</f>
        <v>1.2183064508034165E-2</v>
      </c>
      <c r="BB10" s="530">
        <f>(AK10*AY10+0.25*(AP10-(AJ10/AO10)*AQ10))/(AM10^2)</f>
        <v>1.1432893040270106E-2</v>
      </c>
      <c r="BC10" s="418">
        <f>(AK10*AZ10+0.25*(AP10-(AJ10/AN10)*AQ10))/(AL10^2)</f>
        <v>1.7463328825726415E-2</v>
      </c>
      <c r="BD10" s="418">
        <f>(AK10+0.25*AP10-AJ10*AU10^2)/(AJ10^2)</f>
        <v>9.775869578860728E-3</v>
      </c>
      <c r="BE10" s="418">
        <f>(AK10*AY10+0.25*(AP10-(AJ10/AO10)*AQ10))/(AJ10^2)</f>
        <v>7.3170515457728676E-3</v>
      </c>
      <c r="BF10" s="418">
        <f>BJ10*(2-BK10)</f>
        <v>1.3895921224814808E-2</v>
      </c>
      <c r="BG10" s="418">
        <f>AX10*(1+AW10)/AJ10</f>
        <v>1.8500019798814646E-2</v>
      </c>
      <c r="BH10" s="503">
        <f>(AX10/AJ10)*((AK10/AM10)+(AK11/AM11))</f>
        <v>1.8232513884950861E-2</v>
      </c>
      <c r="BI10" s="368">
        <f>(AM10+AL10)^2</f>
        <v>3600</v>
      </c>
      <c r="BJ10" s="368">
        <f>AJ10*AX10/BI10</f>
        <v>7.3841681234050995E-3</v>
      </c>
      <c r="BK10" s="368">
        <f>BJ10*AP10</f>
        <v>0.11814668997448159</v>
      </c>
    </row>
    <row r="11" spans="2:64" x14ac:dyDescent="0.2">
      <c r="C11" s="387"/>
      <c r="D11" s="386" t="s">
        <v>215</v>
      </c>
      <c r="E11" s="518">
        <f>'var binaria'!E9</f>
        <v>2</v>
      </c>
      <c r="F11" s="518">
        <f>'var binaria'!F9</f>
        <v>7</v>
      </c>
      <c r="G11" s="401">
        <f>F11+E11</f>
        <v>9</v>
      </c>
      <c r="I11" s="368">
        <f t="shared" si="3"/>
        <v>24</v>
      </c>
      <c r="J11" s="368">
        <f t="shared" si="3"/>
        <v>21</v>
      </c>
      <c r="L11" s="387">
        <f>AG12</f>
        <v>45</v>
      </c>
      <c r="M11" s="531">
        <f>M8/O9</f>
        <v>4.4444444444444446E-2</v>
      </c>
      <c r="N11" s="532">
        <f>N8/O9</f>
        <v>0.15555555555555556</v>
      </c>
      <c r="O11" s="533">
        <f>O8/O9</f>
        <v>0.2</v>
      </c>
      <c r="Q11" s="531">
        <f>Q8/S9</f>
        <v>4.4444444444444446E-2</v>
      </c>
      <c r="R11" s="532">
        <f>R8/S9</f>
        <v>0.15555555555555556</v>
      </c>
      <c r="S11" s="533">
        <f>S8/S9</f>
        <v>0.2</v>
      </c>
      <c r="T11" s="521"/>
      <c r="U11" s="531">
        <f>U8/W9</f>
        <v>5.3191489361702128E-2</v>
      </c>
      <c r="V11" s="532">
        <f>V8/W9</f>
        <v>0.15957446808510639</v>
      </c>
      <c r="W11" s="533">
        <f>W8/W9</f>
        <v>0.21276595744680851</v>
      </c>
      <c r="X11" s="521"/>
      <c r="Z11" s="490" t="s">
        <v>216</v>
      </c>
      <c r="AD11" s="448" t="str">
        <f>D11</f>
        <v>R2</v>
      </c>
      <c r="AE11" s="368">
        <f>E11+$E$19</f>
        <v>2</v>
      </c>
      <c r="AF11" s="368">
        <f>F11+$E$19</f>
        <v>7</v>
      </c>
      <c r="AG11" s="368">
        <f>SUM(AE11:AF11)</f>
        <v>9</v>
      </c>
      <c r="AI11" s="368">
        <v>2</v>
      </c>
      <c r="AJ11" s="368">
        <f>AJ10</f>
        <v>45</v>
      </c>
      <c r="AK11" s="368">
        <f>AF11</f>
        <v>7</v>
      </c>
      <c r="AL11" s="368">
        <f>AF12</f>
        <v>21</v>
      </c>
      <c r="AM11" s="368">
        <f>AG11</f>
        <v>9</v>
      </c>
      <c r="AN11" s="368">
        <f>AN10</f>
        <v>504</v>
      </c>
      <c r="AO11" s="368">
        <f>AO10</f>
        <v>324</v>
      </c>
      <c r="AP11" s="368">
        <f>AP10</f>
        <v>16</v>
      </c>
      <c r="AQ11" s="368">
        <f>AQ10</f>
        <v>28</v>
      </c>
      <c r="AR11" s="368">
        <f>AR10</f>
        <v>5.2915026221291814</v>
      </c>
      <c r="AS11" s="524">
        <f>(AK11-AR11)/AM11</f>
        <v>0.18983304198564652</v>
      </c>
      <c r="AT11" s="525">
        <f>(AK11-AR11)/AL11</f>
        <v>8.1357017993848507E-2</v>
      </c>
      <c r="AU11" s="525">
        <f>(AK11-AR11)/$AG$12</f>
        <v>3.7966608397129301E-2</v>
      </c>
      <c r="AV11" s="526">
        <f>2*(AK11-AR11)/(AL11+AM11)</f>
        <v>0.1138998251913879</v>
      </c>
      <c r="AW11" s="527">
        <f>AW10</f>
        <v>0.409266550127592</v>
      </c>
      <c r="AX11" s="525">
        <f>AX10</f>
        <v>0.59073344987240795</v>
      </c>
      <c r="AY11" s="528">
        <f>1-AS11</f>
        <v>0.81016695801435346</v>
      </c>
      <c r="AZ11" s="528">
        <f>1-AT11</f>
        <v>0.91864298200615147</v>
      </c>
      <c r="BA11" s="529">
        <f>(AK11*AY11+0.25*AP11)/(AM11^2)</f>
        <v>0.11939714451975894</v>
      </c>
      <c r="BB11" s="530">
        <f>(AK11*AY11+0.25*(AP11-(AJ11/AO11)*AQ11))/(AM11^2)</f>
        <v>0.10739440103553398</v>
      </c>
      <c r="BC11" s="418">
        <f>(AK11*AZ11+0.25*(AP11-(AJ11/AN11)*AQ11))/(AL11^2)</f>
        <v>2.2234695859508075E-2</v>
      </c>
      <c r="BD11" s="418">
        <f>(AK11+0.25*AP11-AJ11*AU11^2)/(AJ11^2)</f>
        <v>5.4000662464725215E-3</v>
      </c>
      <c r="BE11" s="418">
        <f>(AK11*AY11+0.25*(AP11-(AJ11/AO11)*AQ11))/(AJ11^2)</f>
        <v>4.2957760414213588E-3</v>
      </c>
      <c r="BF11" s="418">
        <f>BJ11*(2-BK11)</f>
        <v>4.5114704635314529E-2</v>
      </c>
      <c r="BG11" s="418">
        <f>AX11*(1+AW11)/AJ11</f>
        <v>1.8500019798814646E-2</v>
      </c>
      <c r="BH11" s="503">
        <f>BH10</f>
        <v>1.8232513884950861E-2</v>
      </c>
      <c r="BI11" s="368">
        <f>(AM11+AL11)^2</f>
        <v>900</v>
      </c>
      <c r="BJ11" s="368">
        <f>AJ11*AX11/BI11</f>
        <v>2.9536672493620398E-2</v>
      </c>
      <c r="BK11" s="368">
        <f>BJ11*AP11</f>
        <v>0.47258675989792637</v>
      </c>
    </row>
    <row r="12" spans="2:64" ht="13.5" thickBot="1" x14ac:dyDescent="0.25">
      <c r="C12" s="387"/>
      <c r="E12" s="368">
        <f>E11+E10</f>
        <v>24</v>
      </c>
      <c r="F12" s="368">
        <f>F11+F10</f>
        <v>21</v>
      </c>
      <c r="G12" s="401">
        <f>G11+G10</f>
        <v>45</v>
      </c>
      <c r="M12" s="534">
        <f>M9/O9</f>
        <v>0.53333333333333333</v>
      </c>
      <c r="N12" s="535">
        <f>N9/O9</f>
        <v>0.46666666666666667</v>
      </c>
      <c r="O12" s="534">
        <f>O9/O9</f>
        <v>1</v>
      </c>
      <c r="Q12" s="534">
        <f>Q9/S9</f>
        <v>0.53333333333333333</v>
      </c>
      <c r="R12" s="535">
        <f>R9/S9</f>
        <v>0.46666666666666667</v>
      </c>
      <c r="S12" s="534">
        <f>S9/S9</f>
        <v>1</v>
      </c>
      <c r="T12" s="521"/>
      <c r="U12" s="534">
        <f>U9/W9</f>
        <v>0.53191489361702127</v>
      </c>
      <c r="V12" s="535">
        <f>V9/W9</f>
        <v>0.46808510638297873</v>
      </c>
      <c r="W12" s="534">
        <f>W9/W9</f>
        <v>1</v>
      </c>
      <c r="X12" s="521"/>
      <c r="Z12" s="501" t="s">
        <v>158</v>
      </c>
      <c r="AA12" s="368">
        <v>1</v>
      </c>
      <c r="AE12" s="368">
        <f>SUM(AE10:AE11)</f>
        <v>24</v>
      </c>
      <c r="AF12" s="368">
        <f>SUM(AF10:AF11)</f>
        <v>21</v>
      </c>
      <c r="AG12" s="368">
        <f>SUM(AG10:AG11)</f>
        <v>45</v>
      </c>
      <c r="AS12" s="536"/>
      <c r="AT12" s="371"/>
      <c r="AU12" s="371"/>
      <c r="AV12" s="537"/>
      <c r="AW12" s="538"/>
      <c r="AX12" s="418"/>
      <c r="BA12" s="536"/>
      <c r="BB12" s="371"/>
      <c r="BC12" s="371"/>
      <c r="BD12" s="371"/>
      <c r="BE12" s="371"/>
      <c r="BF12" s="371"/>
      <c r="BG12" s="371"/>
      <c r="BH12" s="537"/>
      <c r="BI12" s="418"/>
    </row>
    <row r="13" spans="2:64" x14ac:dyDescent="0.2">
      <c r="C13" s="387"/>
      <c r="D13" s="415" t="s">
        <v>217</v>
      </c>
      <c r="E13" s="415" t="str">
        <f>IF(G13=0,"Marginal=0 (2.0)",IF(G13=1,"Diagonal (2.1)",IF(G13=2,"Normal (2.2)","Trivial")))</f>
        <v>Normal (2.2)</v>
      </c>
      <c r="G13" s="417">
        <f>IF(OR(E12=0,F12=0,G10=0,G11=0),0,IF(AND(F10=0,E11=0),1,2))</f>
        <v>2</v>
      </c>
      <c r="I13" s="539" t="s">
        <v>218</v>
      </c>
      <c r="J13" s="540">
        <f>K13</f>
        <v>0.25925925925925924</v>
      </c>
      <c r="K13" s="541">
        <f>2*(M7*N8-N7*M8)/(O7*N9+O8*M9)</f>
        <v>0.25925925925925924</v>
      </c>
      <c r="M13" s="542" t="s">
        <v>219</v>
      </c>
      <c r="N13" s="543">
        <f>M10*(1-(O10+M12)*N16)^2</f>
        <v>7.4514386357092585E-5</v>
      </c>
      <c r="O13" s="543">
        <f>N11*(1-(O11+N12)*N16)^2</f>
        <v>3.9855035648359842E-2</v>
      </c>
      <c r="Q13" s="542" t="s">
        <v>219</v>
      </c>
      <c r="R13" s="543">
        <f>Q10*(1-(S10+Q12)*R16)^2</f>
        <v>7.4514386357092585E-5</v>
      </c>
      <c r="S13" s="543">
        <f>R11*(1-(S11+R12)*R16)^2</f>
        <v>3.9855035648359842E-2</v>
      </c>
      <c r="T13" s="544"/>
      <c r="U13" s="542" t="s">
        <v>219</v>
      </c>
      <c r="V13" s="543">
        <f>U10*(1-(W10+U12)*V16)^2</f>
        <v>4.2286467247948213E-5</v>
      </c>
      <c r="W13" s="543">
        <f>V11*(1-(W11+V12)*V16)^2</f>
        <v>3.8114202479482988E-2</v>
      </c>
      <c r="X13" s="543"/>
      <c r="Z13" s="501" t="s">
        <v>220</v>
      </c>
      <c r="AA13" s="368">
        <v>0</v>
      </c>
      <c r="AS13" s="418"/>
      <c r="AT13" s="418"/>
      <c r="AU13" s="418"/>
      <c r="AV13" s="418"/>
      <c r="AW13" s="418"/>
      <c r="AX13" s="418"/>
      <c r="BA13" s="418"/>
      <c r="BB13" s="418"/>
      <c r="BC13" s="418"/>
      <c r="BD13" s="418"/>
      <c r="BE13" s="418"/>
      <c r="BF13" s="418"/>
      <c r="BG13" s="418"/>
      <c r="BH13" s="418"/>
      <c r="BI13" s="418"/>
    </row>
    <row r="14" spans="2:64" ht="13.5" thickBot="1" x14ac:dyDescent="0.25">
      <c r="C14" s="387"/>
      <c r="D14" s="415" t="str">
        <f>"Kappa (SE"&amp;F15&amp;")="</f>
        <v>Kappa (SE)=</v>
      </c>
      <c r="E14" s="545">
        <f>R24</f>
        <v>0.25925925925925924</v>
      </c>
      <c r="F14" s="545">
        <f>IF(E15,V25,R25)</f>
        <v>0.12226986211653967</v>
      </c>
      <c r="G14" s="416" t="str">
        <f>IF(E15,U26,"")</f>
        <v/>
      </c>
      <c r="I14" s="448" t="s">
        <v>221</v>
      </c>
      <c r="J14" s="540">
        <f>N28</f>
        <v>0.12226986211653967</v>
      </c>
      <c r="M14" s="546" t="s">
        <v>222</v>
      </c>
      <c r="N14" s="547">
        <f>N10*(M12+O11)^2</f>
        <v>0.16730864197530868</v>
      </c>
      <c r="O14" s="547">
        <f>M11*(O10+N12)^2</f>
        <v>7.1308641975308645E-2</v>
      </c>
      <c r="Q14" s="546" t="s">
        <v>222</v>
      </c>
      <c r="R14" s="547">
        <f>R10*(Q12+S11)^2</f>
        <v>0.16730864197530868</v>
      </c>
      <c r="S14" s="547">
        <f>Q11*(S10+R12)^2</f>
        <v>7.1308641975308645E-2</v>
      </c>
      <c r="T14" s="548"/>
      <c r="U14" s="546" t="s">
        <v>222</v>
      </c>
      <c r="V14" s="547">
        <f>V10*(U12+W11)^2</f>
        <v>0.17108444179035473</v>
      </c>
      <c r="W14" s="547">
        <f>U11*(W10+V12)^2</f>
        <v>8.3820540727969711E-2</v>
      </c>
      <c r="X14" s="548"/>
      <c r="AE14" s="416"/>
      <c r="AF14" s="416" t="s">
        <v>223</v>
      </c>
      <c r="AH14" s="368">
        <f>SQRT(AF10)+SQRT(AE11)</f>
        <v>5.1558709491470367</v>
      </c>
      <c r="AS14" s="418"/>
      <c r="AT14" s="418"/>
      <c r="AU14" s="418"/>
      <c r="AV14" s="418"/>
      <c r="AW14" s="418"/>
      <c r="AX14" s="418"/>
      <c r="BA14" s="418"/>
      <c r="BB14" s="418"/>
      <c r="BC14" s="418"/>
      <c r="BD14" s="418"/>
      <c r="BE14" s="418"/>
      <c r="BF14" s="418"/>
      <c r="BG14" s="418"/>
      <c r="BH14" s="418"/>
      <c r="BI14" s="418"/>
    </row>
    <row r="15" spans="2:64" x14ac:dyDescent="0.2">
      <c r="C15" s="387"/>
      <c r="D15" s="448" t="s">
        <v>224</v>
      </c>
      <c r="E15" s="387">
        <f>IF(F10+E11=0,1,0)</f>
        <v>0</v>
      </c>
      <c r="F15" s="368" t="str">
        <f>IF(E15,"*","")</f>
        <v/>
      </c>
      <c r="G15" s="417"/>
      <c r="M15" s="523" t="s">
        <v>225</v>
      </c>
      <c r="N15" s="523">
        <f>((O7*M9)+(O8*N9))/N21</f>
        <v>0.52</v>
      </c>
      <c r="O15" s="523"/>
      <c r="Q15" s="523" t="s">
        <v>225</v>
      </c>
      <c r="R15" s="523">
        <f>((S7*Q9)+(S8*R9))/R21</f>
        <v>0.52</v>
      </c>
      <c r="S15" s="523"/>
      <c r="T15" s="521"/>
      <c r="U15" s="523" t="s">
        <v>225</v>
      </c>
      <c r="V15" s="523">
        <f>((W7*U9)+(W8*V9))/V21</f>
        <v>0.51833408782254409</v>
      </c>
      <c r="W15" s="523"/>
      <c r="X15" s="523"/>
      <c r="Z15" s="490" t="s">
        <v>226</v>
      </c>
      <c r="AF15" s="368">
        <f>SQRT(AE11)/AH14</f>
        <v>0.27429188517743175</v>
      </c>
      <c r="AS15" s="418"/>
      <c r="AT15" s="418"/>
      <c r="AU15" s="418"/>
      <c r="AV15" s="418"/>
      <c r="AW15" s="418"/>
      <c r="AX15" s="418"/>
      <c r="BA15" s="418"/>
      <c r="BB15" s="418"/>
      <c r="BC15" s="418"/>
      <c r="BD15" s="418"/>
      <c r="BE15" s="418"/>
      <c r="BF15" s="418"/>
      <c r="BG15" s="418"/>
      <c r="BH15" s="418"/>
      <c r="BI15" s="418"/>
    </row>
    <row r="16" spans="2:64" ht="13.5" thickBot="1" x14ac:dyDescent="0.25">
      <c r="B16" s="415">
        <v>2</v>
      </c>
      <c r="C16" s="370" t="s">
        <v>155</v>
      </c>
      <c r="D16" s="371"/>
      <c r="E16" s="371"/>
      <c r="F16" s="371"/>
      <c r="G16" s="371"/>
      <c r="H16" s="371"/>
      <c r="I16" s="371"/>
      <c r="J16" s="371"/>
      <c r="K16" s="371"/>
      <c r="M16" s="523" t="s">
        <v>227</v>
      </c>
      <c r="N16" s="549">
        <f>1-K13</f>
        <v>0.7407407407407407</v>
      </c>
      <c r="O16" s="523"/>
      <c r="Q16" s="523" t="s">
        <v>227</v>
      </c>
      <c r="R16" s="549">
        <f>1-R24</f>
        <v>0.7407407407407407</v>
      </c>
      <c r="S16" s="523"/>
      <c r="T16" s="521"/>
      <c r="U16" s="523" t="s">
        <v>227</v>
      </c>
      <c r="V16" s="549">
        <f>1-V24</f>
        <v>0.75093984962406013</v>
      </c>
      <c r="W16" s="523"/>
      <c r="X16" s="523"/>
      <c r="Z16" s="368">
        <v>0</v>
      </c>
      <c r="AF16" s="368">
        <f>SQRT(AF10)/AH14</f>
        <v>0.72570811482256814</v>
      </c>
      <c r="AK16" s="448"/>
      <c r="AL16" s="448"/>
      <c r="AM16" s="448"/>
      <c r="BA16" s="418"/>
      <c r="BB16" s="418"/>
      <c r="BC16" s="418"/>
      <c r="BD16" s="418"/>
      <c r="BE16" s="418"/>
      <c r="BF16" s="418"/>
      <c r="BG16" s="418"/>
      <c r="BH16" s="418"/>
      <c r="BI16" s="418"/>
    </row>
    <row r="17" spans="2:61" x14ac:dyDescent="0.2">
      <c r="C17" s="387"/>
      <c r="D17" s="381" t="s">
        <v>228</v>
      </c>
      <c r="E17" s="550">
        <f>G17</f>
        <v>2</v>
      </c>
      <c r="F17" s="415" t="str">
        <f>IF(E17=1,"&lt; Tipo I",IF(E17=2,"&lt; Tipo II","&lt; ERROR"))</f>
        <v>&lt; Tipo II</v>
      </c>
      <c r="G17" s="551">
        <f>IF('var binaria'!E17='!'!Z8,'!'!AA8,'!'!AA9)</f>
        <v>2</v>
      </c>
      <c r="I17" s="552" t="s">
        <v>229</v>
      </c>
      <c r="M17" s="523" t="s">
        <v>230</v>
      </c>
      <c r="N17" s="523">
        <f>N16^2</f>
        <v>0.5486968449931412</v>
      </c>
      <c r="O17" s="523"/>
      <c r="Q17" s="523" t="s">
        <v>230</v>
      </c>
      <c r="R17" s="523">
        <f>R16^2</f>
        <v>0.5486968449931412</v>
      </c>
      <c r="S17" s="523"/>
      <c r="T17" s="521"/>
      <c r="U17" s="523" t="s">
        <v>230</v>
      </c>
      <c r="V17" s="523">
        <f>V16^2</f>
        <v>0.56391065775340599</v>
      </c>
      <c r="W17" s="523"/>
      <c r="X17" s="523"/>
      <c r="Z17" s="368">
        <v>0.5</v>
      </c>
      <c r="AK17" s="448"/>
      <c r="AL17" s="448"/>
      <c r="AM17" s="448"/>
      <c r="BA17" s="418"/>
      <c r="BB17" s="418"/>
      <c r="BC17" s="418"/>
      <c r="BD17" s="418"/>
      <c r="BE17" s="418"/>
      <c r="BF17" s="418"/>
      <c r="BG17" s="418"/>
      <c r="BH17" s="418"/>
      <c r="BI17" s="418"/>
    </row>
    <row r="18" spans="2:61" x14ac:dyDescent="0.2">
      <c r="C18" s="387"/>
      <c r="D18" s="381" t="s">
        <v>231</v>
      </c>
      <c r="E18" s="550">
        <f>G18</f>
        <v>1</v>
      </c>
      <c r="F18" s="415" t="str">
        <f>IF(E18=1,"&lt;Sí",IF(E18=0,"&lt; NO","&lt; ERROR"))</f>
        <v>&lt;Sí</v>
      </c>
      <c r="G18" s="553">
        <f>IF('var binaria'!E18='!'!Z12,'!'!AA12,0)</f>
        <v>1</v>
      </c>
      <c r="I18" s="550">
        <f>K18</f>
        <v>1</v>
      </c>
      <c r="J18" s="416" t="str">
        <f>IF(I18=1,"&lt; Sí",IF(I18=0,"&lt; NO","&lt; ERROR"))</f>
        <v>&lt; Sí</v>
      </c>
      <c r="K18" s="553">
        <f>IF('var binaria'!I18='!'!Z21,1,0)</f>
        <v>1</v>
      </c>
      <c r="M18" s="523" t="s">
        <v>219</v>
      </c>
      <c r="N18" s="523">
        <f>N13+O13</f>
        <v>3.9929550034716932E-2</v>
      </c>
      <c r="O18" s="523"/>
      <c r="Q18" s="523" t="s">
        <v>219</v>
      </c>
      <c r="R18" s="523">
        <f>R13+S13</f>
        <v>3.9929550034716932E-2</v>
      </c>
      <c r="S18" s="523"/>
      <c r="T18" s="521"/>
      <c r="U18" s="523" t="s">
        <v>219</v>
      </c>
      <c r="V18" s="523">
        <f>V13+W13</f>
        <v>3.8156488946730939E-2</v>
      </c>
      <c r="W18" s="523"/>
      <c r="X18" s="523"/>
      <c r="Z18" s="368">
        <v>1</v>
      </c>
      <c r="AK18" s="448"/>
      <c r="AL18" s="448"/>
      <c r="AM18" s="448"/>
      <c r="BA18" s="418"/>
      <c r="BB18" s="418"/>
      <c r="BC18" s="418"/>
      <c r="BD18" s="418"/>
      <c r="BE18" s="418"/>
      <c r="BF18" s="418"/>
      <c r="BG18" s="418"/>
      <c r="BH18" s="418"/>
      <c r="BI18" s="418"/>
    </row>
    <row r="19" spans="2:61" x14ac:dyDescent="0.2">
      <c r="C19" s="387"/>
      <c r="D19" s="381" t="s">
        <v>232</v>
      </c>
      <c r="E19" s="550">
        <f>G19</f>
        <v>0</v>
      </c>
      <c r="F19" s="428" t="str">
        <f>IF(AND(E19=0,G13&lt;&gt;1),"&lt; Normal",IF(E19=1,"&lt; Extra",IF(AND(E19=0.5,G13=1),"&lt; Normal (type 2.1)","&lt; TEST (this is not a standard problem)")))</f>
        <v>&lt; Normal</v>
      </c>
      <c r="G19" s="553">
        <f>IF('var binaria'!E19='!'!Z16,0,IF('var binaria'!E19='!'!Z17,0.5,1))</f>
        <v>0</v>
      </c>
      <c r="I19" s="429" t="str">
        <f>IF(I18=1,"Las medidas validas están destacadas ","Las medidas válidas no están destacadas ")</f>
        <v xml:space="preserve">Las medidas validas están destacadas </v>
      </c>
      <c r="M19" s="523" t="s">
        <v>222</v>
      </c>
      <c r="N19" s="523">
        <f>N17*(N14+O14)</f>
        <v>0.13092855086453623</v>
      </c>
      <c r="O19" s="523"/>
      <c r="P19" s="386"/>
      <c r="Q19" s="523" t="s">
        <v>222</v>
      </c>
      <c r="R19" s="523">
        <f>R17*(R14+S14)</f>
        <v>0.13092855086453623</v>
      </c>
      <c r="S19" s="523"/>
      <c r="T19" s="521"/>
      <c r="U19" s="523" t="s">
        <v>222</v>
      </c>
      <c r="V19" s="523">
        <f>V17*(V14+W14)</f>
        <v>0.14374363635652879</v>
      </c>
      <c r="W19" s="523"/>
      <c r="X19" s="523"/>
      <c r="AK19" s="448"/>
      <c r="AL19" s="448"/>
      <c r="AM19" s="448"/>
      <c r="BA19" s="418"/>
      <c r="BB19" s="418"/>
      <c r="BC19" s="418"/>
      <c r="BD19" s="418"/>
      <c r="BE19" s="418"/>
      <c r="BF19" s="418"/>
      <c r="BG19" s="418"/>
      <c r="BH19" s="418"/>
      <c r="BI19" s="418"/>
    </row>
    <row r="20" spans="2:61" x14ac:dyDescent="0.2">
      <c r="C20" s="387"/>
      <c r="I20" s="430" t="s">
        <v>233</v>
      </c>
      <c r="J20" s="416"/>
      <c r="M20" s="523" t="s">
        <v>234</v>
      </c>
      <c r="N20" s="523">
        <f>(K13-N15*N16)^2</f>
        <v>1.5857338820301787E-2</v>
      </c>
      <c r="O20" s="523"/>
      <c r="Q20" s="523" t="s">
        <v>234</v>
      </c>
      <c r="R20" s="523">
        <f>(R24-R15*R16)^2</f>
        <v>1.5857338820301787E-2</v>
      </c>
      <c r="S20" s="523"/>
      <c r="T20" s="521"/>
      <c r="U20" s="523" t="s">
        <v>234</v>
      </c>
      <c r="V20" s="523">
        <f>(V24-V15*V16)^2</f>
        <v>1.9649751576461882E-2</v>
      </c>
      <c r="W20" s="523"/>
      <c r="X20" s="523"/>
      <c r="Z20" s="415" t="s">
        <v>235</v>
      </c>
      <c r="AK20" s="448"/>
      <c r="AL20" s="448"/>
      <c r="AM20" s="448"/>
      <c r="BA20" s="418"/>
      <c r="BB20" s="418"/>
      <c r="BC20" s="418"/>
      <c r="BD20" s="418"/>
      <c r="BE20" s="418"/>
      <c r="BF20" s="418"/>
      <c r="BG20" s="418"/>
      <c r="BH20" s="418"/>
      <c r="BI20" s="418"/>
    </row>
    <row r="21" spans="2:61" x14ac:dyDescent="0.2">
      <c r="C21" s="387"/>
      <c r="I21" s="430" t="s">
        <v>236</v>
      </c>
      <c r="J21" s="416"/>
      <c r="M21" s="523" t="s">
        <v>237</v>
      </c>
      <c r="N21" s="523">
        <f>O9^2</f>
        <v>2025</v>
      </c>
      <c r="O21" s="523"/>
      <c r="Q21" s="523" t="s">
        <v>237</v>
      </c>
      <c r="R21" s="523">
        <f>S9^2</f>
        <v>2025</v>
      </c>
      <c r="S21" s="523"/>
      <c r="T21" s="521"/>
      <c r="U21" s="523" t="s">
        <v>237</v>
      </c>
      <c r="V21" s="523">
        <f>W9^2</f>
        <v>2209</v>
      </c>
      <c r="W21" s="523"/>
      <c r="X21" s="523"/>
      <c r="Z21" s="416" t="s">
        <v>158</v>
      </c>
      <c r="AA21" s="368">
        <v>1</v>
      </c>
      <c r="AK21" s="448"/>
      <c r="AL21" s="448"/>
      <c r="AM21" s="448"/>
      <c r="BA21" s="418"/>
      <c r="BB21" s="418"/>
      <c r="BC21" s="418"/>
      <c r="BD21" s="418"/>
      <c r="BE21" s="418"/>
      <c r="BF21" s="418"/>
      <c r="BG21" s="418"/>
      <c r="BH21" s="418"/>
      <c r="BI21" s="418"/>
    </row>
    <row r="22" spans="2:61" ht="13.5" thickBot="1" x14ac:dyDescent="0.25">
      <c r="D22" s="554" t="s">
        <v>238</v>
      </c>
      <c r="E22" s="554" t="s">
        <v>197</v>
      </c>
      <c r="I22" s="368" t="s">
        <v>239</v>
      </c>
      <c r="M22" s="555" t="s">
        <v>240</v>
      </c>
      <c r="N22" s="555">
        <f>(N18+N19-N20)/(O9*(1-N15)^2)</f>
        <v>1.4949919181997623E-2</v>
      </c>
      <c r="O22" s="523"/>
      <c r="Q22" s="555" t="s">
        <v>240</v>
      </c>
      <c r="R22" s="555">
        <f>(R18+R19-R20)/(S9*(1-R15)^2)</f>
        <v>1.4949919181997623E-2</v>
      </c>
      <c r="S22" s="523"/>
      <c r="T22" s="521"/>
      <c r="U22" s="555" t="s">
        <v>240</v>
      </c>
      <c r="V22" s="555">
        <f>(V18+V19-V20)/(W9*(1-V15)^2)</f>
        <v>1.4879763334061182E-2</v>
      </c>
      <c r="W22" s="523"/>
      <c r="X22" s="523"/>
      <c r="Z22" s="416" t="s">
        <v>220</v>
      </c>
      <c r="AA22" s="368">
        <v>0</v>
      </c>
      <c r="AD22" s="368" t="s">
        <v>241</v>
      </c>
      <c r="AM22" s="556"/>
    </row>
    <row r="23" spans="2:61" x14ac:dyDescent="0.2">
      <c r="B23" s="415"/>
      <c r="C23" s="557">
        <v>1</v>
      </c>
      <c r="D23" s="540">
        <f>AS10</f>
        <v>0.46412492716307835</v>
      </c>
      <c r="E23" s="540">
        <f>IF(E15,"∞",AT10)</f>
        <v>0.69618739074461755</v>
      </c>
      <c r="F23" s="418"/>
      <c r="G23" s="418"/>
      <c r="H23" s="418"/>
      <c r="I23" s="418"/>
      <c r="J23" s="418"/>
      <c r="K23" s="418"/>
      <c r="M23" s="521"/>
      <c r="N23" s="521"/>
      <c r="O23" s="523"/>
      <c r="Q23" s="521"/>
      <c r="R23" s="521"/>
      <c r="S23" s="523"/>
      <c r="T23" s="521"/>
      <c r="U23" s="521"/>
      <c r="V23" s="521"/>
      <c r="W23" s="523"/>
      <c r="X23" s="523"/>
      <c r="Z23" s="416"/>
      <c r="AM23" s="556"/>
    </row>
    <row r="24" spans="2:61" x14ac:dyDescent="0.2">
      <c r="B24" s="415"/>
      <c r="C24" s="557">
        <v>2</v>
      </c>
      <c r="D24" s="540">
        <f>AS11</f>
        <v>0.18983304198564652</v>
      </c>
      <c r="E24" s="540">
        <f>IF(E15,"∞",AT11)</f>
        <v>8.1357017993848507E-2</v>
      </c>
      <c r="F24" s="418"/>
      <c r="G24" s="418"/>
      <c r="H24" s="418"/>
      <c r="I24" s="418"/>
      <c r="J24" s="418"/>
      <c r="K24" s="418"/>
      <c r="M24" s="558" t="s">
        <v>242</v>
      </c>
      <c r="N24" s="521"/>
      <c r="O24" s="523"/>
      <c r="Q24" s="521" t="s">
        <v>243</v>
      </c>
      <c r="R24" s="541">
        <f>2*(Q7*R8-R7*Q8)/(S7*R9+S8*Q9)</f>
        <v>0.25925925925925924</v>
      </c>
      <c r="S24" s="523"/>
      <c r="T24" s="521"/>
      <c r="U24" s="521" t="s">
        <v>243</v>
      </c>
      <c r="V24" s="541">
        <f>2*(U7*V8-V7*U8)/(W7*V9+W8*U9)</f>
        <v>0.24906015037593984</v>
      </c>
      <c r="W24" s="523"/>
      <c r="X24" s="523"/>
      <c r="Z24" s="416"/>
      <c r="AM24" s="556"/>
    </row>
    <row r="25" spans="2:61" x14ac:dyDescent="0.2">
      <c r="B25" s="415"/>
      <c r="C25" s="557"/>
      <c r="D25" s="418"/>
      <c r="E25" s="418"/>
      <c r="F25" s="418"/>
      <c r="G25" s="418"/>
      <c r="H25" s="418"/>
      <c r="I25" s="418"/>
      <c r="J25" s="418"/>
      <c r="K25" s="418"/>
      <c r="M25" s="521"/>
      <c r="N25" s="521"/>
      <c r="O25" s="523"/>
      <c r="Q25" s="521" t="s">
        <v>244</v>
      </c>
      <c r="R25" s="523">
        <f>SQRT(R22)</f>
        <v>0.12226986211653967</v>
      </c>
      <c r="S25" s="523"/>
      <c r="T25" s="521"/>
      <c r="U25" s="521" t="s">
        <v>245</v>
      </c>
      <c r="V25" s="523">
        <f>SQRT(V22)</f>
        <v>0.12198263537922593</v>
      </c>
      <c r="W25" s="523"/>
      <c r="X25" s="523"/>
      <c r="Z25" s="416"/>
      <c r="AM25" s="556"/>
    </row>
    <row r="26" spans="2:61" ht="13.5" thickBot="1" x14ac:dyDescent="0.25">
      <c r="B26" s="415">
        <v>3</v>
      </c>
      <c r="C26" s="370" t="s">
        <v>163</v>
      </c>
      <c r="D26" s="371"/>
      <c r="E26" s="371"/>
      <c r="F26" s="371"/>
      <c r="G26" s="371"/>
      <c r="H26" s="371"/>
      <c r="I26" s="371"/>
      <c r="J26" s="371"/>
      <c r="K26" s="371"/>
      <c r="M26" s="521"/>
      <c r="N26" s="521"/>
      <c r="O26" s="523"/>
      <c r="Q26" s="521"/>
      <c r="R26" s="521"/>
      <c r="S26" s="523"/>
      <c r="T26" s="521"/>
      <c r="U26" s="523" t="s">
        <v>246</v>
      </c>
      <c r="V26" s="523"/>
      <c r="W26" s="523"/>
      <c r="X26" s="523"/>
      <c r="Z26" s="416"/>
      <c r="AM26" s="556"/>
    </row>
    <row r="27" spans="2:61" ht="15.75" customHeight="1" x14ac:dyDescent="0.2">
      <c r="C27" s="448"/>
      <c r="D27" s="449" t="s">
        <v>247</v>
      </c>
      <c r="E27" s="449" t="s">
        <v>248</v>
      </c>
      <c r="F27" s="449" t="s">
        <v>249</v>
      </c>
      <c r="G27" s="449" t="s">
        <v>160</v>
      </c>
      <c r="H27" s="386" t="s">
        <v>250</v>
      </c>
      <c r="I27" s="386" t="s">
        <v>251</v>
      </c>
      <c r="J27" s="386" t="s">
        <v>252</v>
      </c>
      <c r="M27" s="523"/>
      <c r="O27" s="523"/>
      <c r="Q27" s="523"/>
      <c r="S27" s="523"/>
      <c r="T27" s="521"/>
      <c r="U27" s="523"/>
      <c r="V27" s="523"/>
      <c r="W27" s="523"/>
      <c r="X27" s="523"/>
      <c r="AE27" s="386" t="s">
        <v>253</v>
      </c>
      <c r="AF27" s="386" t="s">
        <v>249</v>
      </c>
      <c r="AG27" s="386" t="s">
        <v>254</v>
      </c>
      <c r="AH27" s="416"/>
      <c r="AM27" s="556"/>
    </row>
    <row r="28" spans="2:61" ht="3.75" customHeight="1" thickBot="1" x14ac:dyDescent="0.25">
      <c r="E28" s="401"/>
      <c r="G28" s="401"/>
      <c r="M28" s="523"/>
      <c r="N28" s="559">
        <f>SQRT(N22)</f>
        <v>0.12226986211653967</v>
      </c>
      <c r="O28" s="523"/>
      <c r="Q28" s="523"/>
      <c r="S28" s="523"/>
      <c r="T28" s="521"/>
      <c r="U28" s="523"/>
      <c r="V28" s="523"/>
      <c r="W28" s="523"/>
      <c r="X28" s="523"/>
      <c r="AE28" s="416"/>
      <c r="AF28" s="416"/>
      <c r="AG28" s="416"/>
      <c r="AH28" s="416"/>
    </row>
    <row r="29" spans="2:61" ht="12.75" customHeight="1" x14ac:dyDescent="0.2">
      <c r="D29" s="604" t="s">
        <v>164</v>
      </c>
      <c r="E29" s="607" t="s">
        <v>231</v>
      </c>
      <c r="F29" s="610" t="s">
        <v>255</v>
      </c>
      <c r="G29" s="450">
        <v>1</v>
      </c>
      <c r="H29" s="560">
        <f>AS10</f>
        <v>0.46412492716307835</v>
      </c>
      <c r="I29" s="560">
        <f>BA10</f>
        <v>1.2183064508034165E-2</v>
      </c>
      <c r="J29" s="561">
        <f>SQRT(I29)</f>
        <v>0.11037692017824272</v>
      </c>
      <c r="K29" s="368" t="str">
        <f>IF(AH29,"&lt;","")</f>
        <v/>
      </c>
      <c r="AE29" s="562">
        <f>AF29*AG29*$I$18</f>
        <v>0</v>
      </c>
      <c r="AF29" s="416">
        <f>IF($E$17=1,1,0)</f>
        <v>0</v>
      </c>
      <c r="AG29" s="416">
        <f>IF($E$18=1,1,0)</f>
        <v>1</v>
      </c>
      <c r="AH29" s="416">
        <f>AF29*AG29*(1-$I$18)</f>
        <v>0</v>
      </c>
      <c r="AM29" s="556"/>
    </row>
    <row r="30" spans="2:61" x14ac:dyDescent="0.2">
      <c r="D30" s="605"/>
      <c r="E30" s="608"/>
      <c r="F30" s="611"/>
      <c r="G30" s="454">
        <v>2</v>
      </c>
      <c r="H30" s="563">
        <f>AS11</f>
        <v>0.18983304198564652</v>
      </c>
      <c r="I30" s="563">
        <f>BA11</f>
        <v>0.11939714451975894</v>
      </c>
      <c r="J30" s="564">
        <f>SQRT(I30)</f>
        <v>0.34553891896537348</v>
      </c>
      <c r="K30" s="368" t="str">
        <f t="shared" ref="K30:K46" si="5">IF(AH30,"&lt;","")</f>
        <v/>
      </c>
      <c r="AE30" s="562">
        <f>AF30*AG30*$I$18</f>
        <v>0</v>
      </c>
      <c r="AF30" s="416">
        <f>IF($E$17=1,1,0)</f>
        <v>0</v>
      </c>
      <c r="AG30" s="416">
        <f>IF($E$18=1,1,0)</f>
        <v>1</v>
      </c>
      <c r="AH30" s="416">
        <f t="shared" ref="AH30:AH46" si="6">AF30*AG30*(1-$I$18)</f>
        <v>0</v>
      </c>
      <c r="AM30" s="556"/>
    </row>
    <row r="31" spans="2:61" x14ac:dyDescent="0.2">
      <c r="D31" s="605"/>
      <c r="E31" s="608"/>
      <c r="F31" s="611" t="s">
        <v>256</v>
      </c>
      <c r="G31" s="454">
        <v>1</v>
      </c>
      <c r="H31" s="565">
        <f>AS10</f>
        <v>0.46412492716307835</v>
      </c>
      <c r="I31" s="563">
        <f>BB10</f>
        <v>1.1432893040270106E-2</v>
      </c>
      <c r="J31" s="564">
        <f>SQRT(I31)</f>
        <v>0.10692470734245713</v>
      </c>
      <c r="K31" s="368" t="str">
        <f t="shared" si="5"/>
        <v/>
      </c>
      <c r="O31" s="386"/>
      <c r="AE31" s="562">
        <f>AF31*AG31*$I$18</f>
        <v>1</v>
      </c>
      <c r="AF31" s="416">
        <f>IF($E$17=1,0,1)</f>
        <v>1</v>
      </c>
      <c r="AG31" s="416">
        <f>IF($E$18=1,1,0)</f>
        <v>1</v>
      </c>
      <c r="AH31" s="416">
        <f t="shared" si="6"/>
        <v>0</v>
      </c>
    </row>
    <row r="32" spans="2:61" ht="13.5" thickBot="1" x14ac:dyDescent="0.25">
      <c r="D32" s="606"/>
      <c r="E32" s="609"/>
      <c r="F32" s="612"/>
      <c r="G32" s="459">
        <v>2</v>
      </c>
      <c r="H32" s="566">
        <f>AS11</f>
        <v>0.18983304198564652</v>
      </c>
      <c r="I32" s="567">
        <f>BB11</f>
        <v>0.10739440103553398</v>
      </c>
      <c r="J32" s="568">
        <f>SQRT(I32)</f>
        <v>0.32771084973728593</v>
      </c>
      <c r="K32" s="368" t="str">
        <f t="shared" si="5"/>
        <v/>
      </c>
      <c r="AE32" s="562">
        <f>AF32*AG32*$I$18</f>
        <v>1</v>
      </c>
      <c r="AF32" s="416">
        <f>IF($E$17=1,0,1)</f>
        <v>1</v>
      </c>
      <c r="AG32" s="416">
        <f>IF($E$18=1,1,0)</f>
        <v>1</v>
      </c>
      <c r="AH32" s="416">
        <f t="shared" si="6"/>
        <v>0</v>
      </c>
    </row>
    <row r="33" spans="3:34" ht="3.75" customHeight="1" thickBot="1" x14ac:dyDescent="0.25">
      <c r="D33" s="418"/>
      <c r="E33" s="463"/>
      <c r="F33" s="418"/>
      <c r="G33" s="464"/>
      <c r="H33" s="569"/>
      <c r="I33" s="569"/>
      <c r="J33" s="569"/>
      <c r="K33" s="368" t="str">
        <f t="shared" si="5"/>
        <v/>
      </c>
      <c r="AE33" s="562"/>
      <c r="AF33" s="416"/>
      <c r="AG33" s="416"/>
      <c r="AH33" s="416">
        <f t="shared" si="6"/>
        <v>0</v>
      </c>
    </row>
    <row r="34" spans="3:34" ht="12.75" customHeight="1" x14ac:dyDescent="0.2">
      <c r="D34" s="615" t="s">
        <v>165</v>
      </c>
      <c r="E34" s="607" t="str">
        <f>E29</f>
        <v>R es un estándar</v>
      </c>
      <c r="F34" s="610" t="s">
        <v>255</v>
      </c>
      <c r="G34" s="450">
        <v>1</v>
      </c>
      <c r="H34" s="560">
        <f>AT10</f>
        <v>0.69618739074461755</v>
      </c>
      <c r="I34" s="560">
        <f>BC10</f>
        <v>1.7463328825726415E-2</v>
      </c>
      <c r="J34" s="561">
        <f>SQRT(I34)</f>
        <v>0.13214888885543613</v>
      </c>
      <c r="K34" s="368" t="str">
        <f t="shared" si="5"/>
        <v/>
      </c>
      <c r="AE34" s="562">
        <f>AF34*AG34*$I$18</f>
        <v>0</v>
      </c>
      <c r="AF34" s="416">
        <f>IF($E$17=1,1,0)</f>
        <v>0</v>
      </c>
      <c r="AG34" s="416">
        <f>IF($E$18=1,1,0)</f>
        <v>1</v>
      </c>
      <c r="AH34" s="416">
        <f t="shared" si="6"/>
        <v>0</v>
      </c>
    </row>
    <row r="35" spans="3:34" ht="13.5" thickBot="1" x14ac:dyDescent="0.25">
      <c r="D35" s="616"/>
      <c r="E35" s="609"/>
      <c r="F35" s="612"/>
      <c r="G35" s="459">
        <v>2</v>
      </c>
      <c r="H35" s="567">
        <f>AT11</f>
        <v>8.1357017993848507E-2</v>
      </c>
      <c r="I35" s="567">
        <f>BC11</f>
        <v>2.2234695859508075E-2</v>
      </c>
      <c r="J35" s="568">
        <f>SQRT(I35)</f>
        <v>0.14911303048194036</v>
      </c>
      <c r="K35" s="368" t="str">
        <f t="shared" si="5"/>
        <v/>
      </c>
      <c r="O35" s="387"/>
      <c r="AE35" s="562">
        <f>AF35*AG35*$I$18</f>
        <v>0</v>
      </c>
      <c r="AF35" s="416">
        <f>IF($E$17=1,1,0)</f>
        <v>0</v>
      </c>
      <c r="AG35" s="416">
        <f>IF($E$18=1,1,0)</f>
        <v>1</v>
      </c>
      <c r="AH35" s="416">
        <f t="shared" si="6"/>
        <v>0</v>
      </c>
    </row>
    <row r="36" spans="3:34" ht="4.5" customHeight="1" thickBot="1" x14ac:dyDescent="0.25">
      <c r="D36" s="418"/>
      <c r="E36" s="463"/>
      <c r="F36" s="418"/>
      <c r="G36" s="466"/>
      <c r="H36" s="569"/>
      <c r="I36" s="569"/>
      <c r="J36" s="569"/>
      <c r="K36" s="368" t="str">
        <f t="shared" si="5"/>
        <v/>
      </c>
      <c r="O36" s="387"/>
      <c r="AE36" s="562"/>
      <c r="AF36" s="416"/>
      <c r="AG36" s="416"/>
      <c r="AH36" s="416">
        <f t="shared" si="6"/>
        <v>0</v>
      </c>
    </row>
    <row r="37" spans="3:34" ht="12.75" customHeight="1" x14ac:dyDescent="0.2">
      <c r="D37" s="615" t="s">
        <v>166</v>
      </c>
      <c r="E37" s="607" t="s">
        <v>257</v>
      </c>
      <c r="F37" s="610" t="s">
        <v>255</v>
      </c>
      <c r="G37" s="450">
        <v>1</v>
      </c>
      <c r="H37" s="560">
        <f>AU10</f>
        <v>0.37129994173046266</v>
      </c>
      <c r="I37" s="560">
        <f>BD10</f>
        <v>9.775869578860728E-3</v>
      </c>
      <c r="J37" s="561">
        <f>SQRT(I37)</f>
        <v>9.8872997217949898E-2</v>
      </c>
      <c r="K37" s="368" t="str">
        <f t="shared" si="5"/>
        <v/>
      </c>
      <c r="O37" s="387"/>
      <c r="AE37" s="562">
        <f>AF37*AG37*$I$18</f>
        <v>0</v>
      </c>
      <c r="AF37" s="416">
        <f>IF($E$17=1,1,0)</f>
        <v>0</v>
      </c>
      <c r="AG37" s="416">
        <v>1</v>
      </c>
      <c r="AH37" s="416">
        <f t="shared" si="6"/>
        <v>0</v>
      </c>
    </row>
    <row r="38" spans="3:34" x14ac:dyDescent="0.2">
      <c r="D38" s="617"/>
      <c r="E38" s="608"/>
      <c r="F38" s="611"/>
      <c r="G38" s="454">
        <v>2</v>
      </c>
      <c r="H38" s="563">
        <f>AU11</f>
        <v>3.7966608397129301E-2</v>
      </c>
      <c r="I38" s="563">
        <f>BD11</f>
        <v>5.4000662464725215E-3</v>
      </c>
      <c r="J38" s="564">
        <f>SQRT(I38)</f>
        <v>7.3485143032265512E-2</v>
      </c>
      <c r="K38" s="368" t="str">
        <f t="shared" si="5"/>
        <v/>
      </c>
      <c r="AE38" s="562">
        <f>AF38*AG38*$I$18</f>
        <v>0</v>
      </c>
      <c r="AF38" s="416">
        <f>IF($E$17=1,1,0)</f>
        <v>0</v>
      </c>
      <c r="AG38" s="416">
        <v>1</v>
      </c>
      <c r="AH38" s="416">
        <f t="shared" si="6"/>
        <v>0</v>
      </c>
    </row>
    <row r="39" spans="3:34" x14ac:dyDescent="0.2">
      <c r="D39" s="617"/>
      <c r="E39" s="608"/>
      <c r="F39" s="611" t="s">
        <v>256</v>
      </c>
      <c r="G39" s="454">
        <v>1</v>
      </c>
      <c r="H39" s="563">
        <f>AU10</f>
        <v>0.37129994173046266</v>
      </c>
      <c r="I39" s="563">
        <f>BE10</f>
        <v>7.3170515457728676E-3</v>
      </c>
      <c r="J39" s="564">
        <f>SQRT(I39)</f>
        <v>8.5539765873965709E-2</v>
      </c>
      <c r="K39" s="368" t="str">
        <f t="shared" si="5"/>
        <v/>
      </c>
      <c r="AE39" s="562">
        <f>AF39*AG39*$I$18</f>
        <v>1</v>
      </c>
      <c r="AF39" s="416">
        <f>IF($E$17=1,0,1)</f>
        <v>1</v>
      </c>
      <c r="AG39" s="416">
        <v>1</v>
      </c>
      <c r="AH39" s="416">
        <f t="shared" si="6"/>
        <v>0</v>
      </c>
    </row>
    <row r="40" spans="3:34" ht="13.5" thickBot="1" x14ac:dyDescent="0.25">
      <c r="D40" s="618"/>
      <c r="E40" s="609"/>
      <c r="F40" s="612"/>
      <c r="G40" s="459">
        <v>2</v>
      </c>
      <c r="H40" s="567">
        <f>AU11</f>
        <v>3.7966608397129301E-2</v>
      </c>
      <c r="I40" s="567">
        <f>BE11</f>
        <v>4.2957760414213588E-3</v>
      </c>
      <c r="J40" s="568">
        <f>SQRT(I40)</f>
        <v>6.554216994745718E-2</v>
      </c>
      <c r="K40" s="368" t="str">
        <f t="shared" si="5"/>
        <v/>
      </c>
      <c r="AE40" s="562">
        <f>AF40*AG40*$I$18</f>
        <v>1</v>
      </c>
      <c r="AF40" s="416">
        <f>IF($E$17=1,0,1)</f>
        <v>1</v>
      </c>
      <c r="AG40" s="416">
        <v>1</v>
      </c>
      <c r="AH40" s="416">
        <f t="shared" si="6"/>
        <v>0</v>
      </c>
    </row>
    <row r="41" spans="3:34" ht="4.5" customHeight="1" thickBot="1" x14ac:dyDescent="0.25">
      <c r="D41" s="418"/>
      <c r="E41" s="418"/>
      <c r="F41" s="418"/>
      <c r="G41" s="466"/>
      <c r="H41" s="569"/>
      <c r="I41" s="569"/>
      <c r="J41" s="569"/>
      <c r="K41" s="368" t="str">
        <f t="shared" si="5"/>
        <v/>
      </c>
      <c r="AE41" s="562"/>
      <c r="AF41" s="416"/>
      <c r="AG41" s="416"/>
      <c r="AH41" s="416">
        <f t="shared" si="6"/>
        <v>0</v>
      </c>
    </row>
    <row r="42" spans="3:34" ht="12.75" customHeight="1" x14ac:dyDescent="0.2">
      <c r="D42" s="615" t="s">
        <v>167</v>
      </c>
      <c r="E42" s="619" t="s">
        <v>258</v>
      </c>
      <c r="F42" s="610" t="s">
        <v>255</v>
      </c>
      <c r="G42" s="450">
        <v>1</v>
      </c>
      <c r="H42" s="560">
        <f>AV10</f>
        <v>0.55694991259569404</v>
      </c>
      <c r="I42" s="560">
        <f>BF10</f>
        <v>1.3895921224814808E-2</v>
      </c>
      <c r="J42" s="561">
        <f>SQRT(I42)</f>
        <v>0.11788096209657778</v>
      </c>
      <c r="K42" s="368" t="str">
        <f t="shared" si="5"/>
        <v/>
      </c>
      <c r="AE42" s="562">
        <f>AF42*AG42*$I$18</f>
        <v>0</v>
      </c>
      <c r="AF42" s="416">
        <f>IF($E$17=1,1,0)</f>
        <v>0</v>
      </c>
      <c r="AG42" s="416">
        <f>IF($E$18=1,0,1)</f>
        <v>0</v>
      </c>
      <c r="AH42" s="416">
        <f t="shared" si="6"/>
        <v>0</v>
      </c>
    </row>
    <row r="43" spans="3:34" ht="13.5" thickBot="1" x14ac:dyDescent="0.25">
      <c r="D43" s="616"/>
      <c r="E43" s="620"/>
      <c r="F43" s="612"/>
      <c r="G43" s="459">
        <v>2</v>
      </c>
      <c r="H43" s="567">
        <f>AV11</f>
        <v>0.1138998251913879</v>
      </c>
      <c r="I43" s="567">
        <f>BF11</f>
        <v>4.5114704635314529E-2</v>
      </c>
      <c r="J43" s="568">
        <f>SQRT(I43)</f>
        <v>0.21240222370614326</v>
      </c>
      <c r="K43" s="368" t="str">
        <f t="shared" si="5"/>
        <v/>
      </c>
      <c r="AE43" s="562">
        <f>AF43*AG43*$I$18</f>
        <v>0</v>
      </c>
      <c r="AF43" s="416">
        <f>IF($E$17=1,1,0)</f>
        <v>0</v>
      </c>
      <c r="AG43" s="416">
        <f>IF($E$18=1,0,1)</f>
        <v>0</v>
      </c>
      <c r="AH43" s="416">
        <f t="shared" si="6"/>
        <v>0</v>
      </c>
    </row>
    <row r="44" spans="3:34" ht="3.75" customHeight="1" thickBot="1" x14ac:dyDescent="0.25">
      <c r="D44" s="418"/>
      <c r="E44" s="418"/>
      <c r="F44" s="418"/>
      <c r="G44" s="466"/>
      <c r="H44" s="569"/>
      <c r="I44" s="569"/>
      <c r="J44" s="569"/>
      <c r="K44" s="368" t="str">
        <f t="shared" si="5"/>
        <v/>
      </c>
      <c r="AE44" s="562"/>
      <c r="AF44" s="416"/>
      <c r="AG44" s="416">
        <f>IF($E$18=1,1,0)</f>
        <v>1</v>
      </c>
      <c r="AH44" s="416">
        <f t="shared" si="6"/>
        <v>0</v>
      </c>
    </row>
    <row r="45" spans="3:34" x14ac:dyDescent="0.2">
      <c r="D45" s="615" t="s">
        <v>168</v>
      </c>
      <c r="E45" s="607" t="str">
        <f>E37</f>
        <v>Siempre</v>
      </c>
      <c r="F45" s="467" t="s">
        <v>255</v>
      </c>
      <c r="G45" s="450" t="s">
        <v>66</v>
      </c>
      <c r="H45" s="560">
        <f>AW10</f>
        <v>0.409266550127592</v>
      </c>
      <c r="I45" s="560">
        <f>BG10</f>
        <v>1.8500019798814646E-2</v>
      </c>
      <c r="J45" s="561">
        <f>SQRT(I45)</f>
        <v>0.13601477786922511</v>
      </c>
      <c r="K45" s="368" t="str">
        <f t="shared" si="5"/>
        <v/>
      </c>
      <c r="AE45" s="562">
        <f>AF45*AG45*$I$18</f>
        <v>0</v>
      </c>
      <c r="AF45" s="416">
        <f>IF($E$17=1,1,0)</f>
        <v>0</v>
      </c>
      <c r="AG45" s="416">
        <v>1</v>
      </c>
      <c r="AH45" s="416">
        <f t="shared" si="6"/>
        <v>0</v>
      </c>
    </row>
    <row r="46" spans="3:34" ht="13.5" customHeight="1" thickBot="1" x14ac:dyDescent="0.25">
      <c r="D46" s="616"/>
      <c r="E46" s="609"/>
      <c r="F46" s="468" t="s">
        <v>256</v>
      </c>
      <c r="G46" s="459" t="s">
        <v>66</v>
      </c>
      <c r="H46" s="567">
        <f>H45</f>
        <v>0.409266550127592</v>
      </c>
      <c r="I46" s="567">
        <f>BH10</f>
        <v>1.8232513884950861E-2</v>
      </c>
      <c r="J46" s="568">
        <f>SQRT(I46)</f>
        <v>0.13502782633572555</v>
      </c>
      <c r="K46" s="368" t="str">
        <f t="shared" si="5"/>
        <v/>
      </c>
      <c r="AE46" s="562">
        <f>AF46*AG46*$I$18</f>
        <v>1</v>
      </c>
      <c r="AF46" s="416">
        <f>IF($E$17=1,0,1)</f>
        <v>1</v>
      </c>
      <c r="AG46" s="416">
        <v>1</v>
      </c>
      <c r="AH46" s="416">
        <f t="shared" si="6"/>
        <v>0</v>
      </c>
    </row>
    <row r="47" spans="3:34" x14ac:dyDescent="0.2">
      <c r="AE47" s="416"/>
      <c r="AF47" s="416"/>
      <c r="AG47" s="416"/>
      <c r="AH47" s="416"/>
    </row>
    <row r="48" spans="3:34" x14ac:dyDescent="0.2">
      <c r="C48" s="368" t="s">
        <v>259</v>
      </c>
    </row>
    <row r="49" spans="8:34" x14ac:dyDescent="0.2">
      <c r="K49" s="416"/>
      <c r="L49" s="416"/>
      <c r="M49" s="416"/>
      <c r="N49" s="416"/>
      <c r="AE49" s="416"/>
      <c r="AF49" s="416"/>
      <c r="AG49" s="416"/>
      <c r="AH49" s="416"/>
    </row>
    <row r="50" spans="8:34" x14ac:dyDescent="0.2">
      <c r="H50" s="475"/>
      <c r="K50" s="416"/>
      <c r="L50" s="416"/>
      <c r="M50" s="416"/>
      <c r="N50" s="416"/>
    </row>
    <row r="51" spans="8:34" x14ac:dyDescent="0.2">
      <c r="K51" s="416"/>
      <c r="L51" s="416"/>
      <c r="M51" s="416"/>
      <c r="N51" s="416"/>
    </row>
  </sheetData>
  <sheetProtection formatCells="0"/>
  <mergeCells count="17">
    <mergeCell ref="D34:D35"/>
    <mergeCell ref="E34:E35"/>
    <mergeCell ref="F34:F35"/>
    <mergeCell ref="BK7:BK9"/>
    <mergeCell ref="D29:D32"/>
    <mergeCell ref="E29:E32"/>
    <mergeCell ref="F29:F30"/>
    <mergeCell ref="F31:F32"/>
    <mergeCell ref="D45:D46"/>
    <mergeCell ref="E45:E46"/>
    <mergeCell ref="D37:D40"/>
    <mergeCell ref="E37:E40"/>
    <mergeCell ref="F37:F38"/>
    <mergeCell ref="F39:F40"/>
    <mergeCell ref="D42:D43"/>
    <mergeCell ref="E42:E43"/>
    <mergeCell ref="F42:F43"/>
  </mergeCells>
  <conditionalFormatting sqref="H29:H46 J29:J46">
    <cfRule type="expression" dxfId="4" priority="1" stopIfTrue="1">
      <formula>$AE29=1</formula>
    </cfRule>
  </conditionalFormatting>
  <conditionalFormatting sqref="F18 J18">
    <cfRule type="expression" dxfId="3" priority="2" stopIfTrue="1">
      <formula>AND(E18&lt;&gt;1,E18&lt;&gt;0)</formula>
    </cfRule>
  </conditionalFormatting>
  <conditionalFormatting sqref="F17">
    <cfRule type="expression" dxfId="2" priority="3" stopIfTrue="1">
      <formula>AND(E17&lt;&gt;1,E17&lt;&gt;2)</formula>
    </cfRule>
  </conditionalFormatting>
  <conditionalFormatting sqref="F19">
    <cfRule type="expression" dxfId="1" priority="4" stopIfTrue="1">
      <formula>OR(E19=1,AND(E19=0,G13&lt;&gt;1),AND(E19=0.5,G13=1))</formula>
    </cfRule>
  </conditionalFormatting>
  <conditionalFormatting sqref="J20:J21">
    <cfRule type="expression" dxfId="0" priority="5" stopIfTrue="1">
      <formula>AND(#REF!&lt;&gt;1,#REF!&lt;&gt;0)</formula>
    </cfRule>
  </conditionalFormatting>
  <hyperlinks>
    <hyperlink ref="N1" r:id="rId1"/>
    <hyperlink ref="N2" r:id="rId2"/>
  </hyperlinks>
  <pageMargins left="0.78740157480314965" right="0.78740157480314965" top="0.98425196850393704" bottom="0.98425196850393704" header="0" footer="0"/>
  <pageSetup paperSize="9" scale="84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Presentación</vt:lpstr>
      <vt:lpstr>var binaria</vt:lpstr>
      <vt:lpstr>var cuantitativa</vt:lpstr>
      <vt:lpstr>Report</vt:lpstr>
      <vt:lpstr>MH01</vt:lpstr>
      <vt:lpstr>CC</vt:lpstr>
      <vt:lpstr>!</vt:lpstr>
      <vt:lpstr>'!'!Área_de_impresión</vt:lpstr>
      <vt:lpstr>'MH01'!Área_de_impresión</vt:lpstr>
      <vt:lpstr>cuad</vt:lpstr>
      <vt:lpstr>mm</vt:lpstr>
    </vt:vector>
  </TitlesOfParts>
  <Company>Porto Alegre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dcterms:created xsi:type="dcterms:W3CDTF">2011-10-14T16:34:56Z</dcterms:created>
  <dcterms:modified xsi:type="dcterms:W3CDTF">2024-04-30T10:04:10Z</dcterms:modified>
</cp:coreProperties>
</file>