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svg" ContentType="image/svg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3040" windowHeight="8808" tabRatio="645"/>
  </bookViews>
  <sheets>
    <sheet name="Inicio" sheetId="17" r:id="rId1"/>
    <sheet name="Locales habitables" sheetId="26" r:id="rId2"/>
    <sheet name="Locales no habitables" sheetId="3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6" l="1"/>
  <c r="D21" i="26"/>
  <c r="D18" i="26"/>
  <c r="D17" i="26"/>
  <c r="D16" i="26"/>
  <c r="D15" i="26"/>
  <c r="D14" i="26"/>
  <c r="D13" i="26"/>
  <c r="B12" i="26"/>
  <c r="D12" i="26" s="1"/>
  <c r="B11" i="26"/>
  <c r="D11" i="26" s="1"/>
  <c r="F22" i="26"/>
  <c r="F21" i="26"/>
  <c r="F20" i="26"/>
  <c r="F19" i="26"/>
  <c r="F18" i="26"/>
  <c r="F17" i="26"/>
  <c r="F16" i="26"/>
  <c r="F15" i="26"/>
  <c r="F14" i="26"/>
  <c r="F13" i="26"/>
  <c r="F12" i="26"/>
  <c r="H12" i="26" s="1"/>
  <c r="F11" i="26"/>
  <c r="H11" i="26" s="1"/>
  <c r="F10" i="26"/>
  <c r="H10" i="26" s="1"/>
  <c r="F9" i="26"/>
  <c r="H9" i="26" s="1"/>
  <c r="F8" i="26"/>
  <c r="B7" i="32"/>
  <c r="C8" i="32"/>
  <c r="B8" i="32"/>
  <c r="A8" i="32"/>
  <c r="A7" i="32"/>
  <c r="AC51" i="32"/>
  <c r="AG51" i="32" s="1"/>
  <c r="AB51" i="32"/>
  <c r="AF51" i="32" s="1"/>
  <c r="AH51" i="32" s="1"/>
  <c r="AA51" i="32"/>
  <c r="AE51" i="32" s="1"/>
  <c r="Z51" i="32"/>
  <c r="AD51" i="32" s="1"/>
  <c r="AC50" i="32"/>
  <c r="AG50" i="32" s="1"/>
  <c r="AB50" i="32"/>
  <c r="AF50" i="32" s="1"/>
  <c r="AH50" i="32" s="1"/>
  <c r="AA50" i="32"/>
  <c r="AE50" i="32" s="1"/>
  <c r="Z50" i="32"/>
  <c r="AD50" i="32" s="1"/>
  <c r="AE49" i="32"/>
  <c r="AD49" i="32"/>
  <c r="AC49" i="32"/>
  <c r="AG49" i="32" s="1"/>
  <c r="AB49" i="32"/>
  <c r="AF49" i="32" s="1"/>
  <c r="AH49" i="32" s="1"/>
  <c r="AA49" i="32"/>
  <c r="Z49" i="32"/>
  <c r="AF48" i="32"/>
  <c r="AH48" i="32" s="1"/>
  <c r="AE48" i="32"/>
  <c r="AD48" i="32"/>
  <c r="AC48" i="32"/>
  <c r="AG48" i="32" s="1"/>
  <c r="AB48" i="32"/>
  <c r="AA48" i="32"/>
  <c r="Z48" i="32"/>
  <c r="AF47" i="32"/>
  <c r="AH47" i="32" s="1"/>
  <c r="AE47" i="32"/>
  <c r="AD47" i="32"/>
  <c r="AC47" i="32"/>
  <c r="AG47" i="32" s="1"/>
  <c r="AB47" i="32"/>
  <c r="AA47" i="32"/>
  <c r="Z47" i="32"/>
  <c r="AF46" i="32"/>
  <c r="AH46" i="32" s="1"/>
  <c r="AE46" i="32"/>
  <c r="AC46" i="32"/>
  <c r="AG46" i="32" s="1"/>
  <c r="AB46" i="32"/>
  <c r="AA46" i="32"/>
  <c r="Z46" i="32"/>
  <c r="AD46" i="32" s="1"/>
  <c r="AC45" i="32"/>
  <c r="AG45" i="32" s="1"/>
  <c r="AB45" i="32"/>
  <c r="AF45" i="32" s="1"/>
  <c r="AH45" i="32" s="1"/>
  <c r="AA45" i="32"/>
  <c r="AE45" i="32" s="1"/>
  <c r="Z45" i="32"/>
  <c r="AD45" i="32" s="1"/>
  <c r="AC44" i="32"/>
  <c r="AG44" i="32" s="1"/>
  <c r="AB44" i="32"/>
  <c r="AF44" i="32" s="1"/>
  <c r="AH44" i="32" s="1"/>
  <c r="AA44" i="32"/>
  <c r="AE44" i="32" s="1"/>
  <c r="Z44" i="32"/>
  <c r="AD44" i="32" s="1"/>
  <c r="AC43" i="32"/>
  <c r="AG43" i="32" s="1"/>
  <c r="AB43" i="32"/>
  <c r="AF43" i="32" s="1"/>
  <c r="AH43" i="32" s="1"/>
  <c r="AA43" i="32"/>
  <c r="AE43" i="32" s="1"/>
  <c r="Z43" i="32"/>
  <c r="AD43" i="32" s="1"/>
  <c r="AC42" i="32"/>
  <c r="AG42" i="32" s="1"/>
  <c r="AB42" i="32"/>
  <c r="AF42" i="32" s="1"/>
  <c r="AH42" i="32" s="1"/>
  <c r="AA42" i="32"/>
  <c r="AE42" i="32" s="1"/>
  <c r="Z42" i="32"/>
  <c r="AD42" i="32" s="1"/>
  <c r="AC41" i="32"/>
  <c r="AG41" i="32" s="1"/>
  <c r="AB41" i="32"/>
  <c r="AF41" i="32" s="1"/>
  <c r="AH41" i="32" s="1"/>
  <c r="AA41" i="32"/>
  <c r="AE41" i="32" s="1"/>
  <c r="Z41" i="32"/>
  <c r="AD41" i="32" s="1"/>
  <c r="AF40" i="32"/>
  <c r="AH40" i="32" s="1"/>
  <c r="AE40" i="32"/>
  <c r="AC40" i="32"/>
  <c r="AG40" i="32" s="1"/>
  <c r="AB40" i="32"/>
  <c r="AA40" i="32"/>
  <c r="Z40" i="32"/>
  <c r="AD40" i="32" s="1"/>
  <c r="AG39" i="32"/>
  <c r="AF39" i="32"/>
  <c r="AH39" i="32" s="1"/>
  <c r="AE39" i="32"/>
  <c r="AC39" i="32"/>
  <c r="AB39" i="32"/>
  <c r="AA39" i="32"/>
  <c r="Z39" i="32"/>
  <c r="AD39" i="32" s="1"/>
  <c r="AG38" i="32"/>
  <c r="AF38" i="32"/>
  <c r="AH38" i="32" s="1"/>
  <c r="AC38" i="32"/>
  <c r="AB38" i="32"/>
  <c r="AA38" i="32"/>
  <c r="AE38" i="32" s="1"/>
  <c r="Z38" i="32"/>
  <c r="AD38" i="32" s="1"/>
  <c r="AG37" i="32"/>
  <c r="AF37" i="32"/>
  <c r="AH37" i="32" s="1"/>
  <c r="AC37" i="32"/>
  <c r="AB37" i="32"/>
  <c r="AA37" i="32"/>
  <c r="AE37" i="32" s="1"/>
  <c r="Z37" i="32"/>
  <c r="AD37" i="32" s="1"/>
  <c r="AC36" i="32"/>
  <c r="AG36" i="32" s="1"/>
  <c r="AB36" i="32"/>
  <c r="AF36" i="32" s="1"/>
  <c r="AH36" i="32" s="1"/>
  <c r="AA36" i="32"/>
  <c r="AE36" i="32" s="1"/>
  <c r="Z36" i="32"/>
  <c r="AD36" i="32" s="1"/>
  <c r="AC35" i="32"/>
  <c r="AG35" i="32" s="1"/>
  <c r="AB35" i="32"/>
  <c r="AF35" i="32" s="1"/>
  <c r="AH35" i="32" s="1"/>
  <c r="AA35" i="32"/>
  <c r="AE35" i="32" s="1"/>
  <c r="Z35" i="32"/>
  <c r="AD35" i="32" s="1"/>
  <c r="AD34" i="32"/>
  <c r="AC34" i="32"/>
  <c r="AG34" i="32" s="1"/>
  <c r="AB34" i="32"/>
  <c r="AF34" i="32" s="1"/>
  <c r="AH34" i="32" s="1"/>
  <c r="AA34" i="32"/>
  <c r="AE34" i="32" s="1"/>
  <c r="Z34" i="32"/>
  <c r="AC33" i="32"/>
  <c r="AG33" i="32" s="1"/>
  <c r="AB33" i="32"/>
  <c r="AF33" i="32" s="1"/>
  <c r="AH33" i="32" s="1"/>
  <c r="AA33" i="32"/>
  <c r="AE33" i="32" s="1"/>
  <c r="Z33" i="32"/>
  <c r="AD33" i="32" s="1"/>
  <c r="AC32" i="32"/>
  <c r="AG32" i="32" s="1"/>
  <c r="AB32" i="32"/>
  <c r="AF32" i="32" s="1"/>
  <c r="AH32" i="32" s="1"/>
  <c r="AA32" i="32"/>
  <c r="AE32" i="32" s="1"/>
  <c r="Z32" i="32"/>
  <c r="AD32" i="32" s="1"/>
  <c r="AG31" i="32"/>
  <c r="AC31" i="32"/>
  <c r="AB31" i="32"/>
  <c r="AF31" i="32" s="1"/>
  <c r="AH31" i="32" s="1"/>
  <c r="AA31" i="32"/>
  <c r="AE31" i="32" s="1"/>
  <c r="Z31" i="32"/>
  <c r="AD31" i="32" s="1"/>
  <c r="AG30" i="32"/>
  <c r="AC30" i="32"/>
  <c r="AB30" i="32"/>
  <c r="AF30" i="32" s="1"/>
  <c r="AH30" i="32" s="1"/>
  <c r="AA30" i="32"/>
  <c r="AE30" i="32" s="1"/>
  <c r="Z30" i="32"/>
  <c r="AD30" i="32" s="1"/>
  <c r="AG29" i="32"/>
  <c r="AC29" i="32"/>
  <c r="AB29" i="32"/>
  <c r="AF29" i="32" s="1"/>
  <c r="AH29" i="32" s="1"/>
  <c r="AA29" i="32"/>
  <c r="AE29" i="32" s="1"/>
  <c r="Z29" i="32"/>
  <c r="AD29" i="32" s="1"/>
  <c r="AC28" i="32"/>
  <c r="AG28" i="32" s="1"/>
  <c r="AB28" i="32"/>
  <c r="AF28" i="32" s="1"/>
  <c r="AH28" i="32" s="1"/>
  <c r="AA28" i="32"/>
  <c r="AE28" i="32" s="1"/>
  <c r="Z28" i="32"/>
  <c r="AD28" i="32" s="1"/>
  <c r="AC27" i="32"/>
  <c r="AG27" i="32" s="1"/>
  <c r="AB27" i="32"/>
  <c r="AF27" i="32" s="1"/>
  <c r="AH27" i="32" s="1"/>
  <c r="AA27" i="32"/>
  <c r="AE27" i="32" s="1"/>
  <c r="Z27" i="32"/>
  <c r="AD27" i="32" s="1"/>
  <c r="AD26" i="32"/>
  <c r="AC26" i="32"/>
  <c r="AG26" i="32" s="1"/>
  <c r="AB26" i="32"/>
  <c r="AF26" i="32" s="1"/>
  <c r="AH26" i="32" s="1"/>
  <c r="AA26" i="32"/>
  <c r="AE26" i="32" s="1"/>
  <c r="Z26" i="32"/>
  <c r="AC25" i="32"/>
  <c r="AG25" i="32" s="1"/>
  <c r="AB25" i="32"/>
  <c r="AF25" i="32" s="1"/>
  <c r="AH25" i="32" s="1"/>
  <c r="AA25" i="32"/>
  <c r="AE25" i="32" s="1"/>
  <c r="Z25" i="32"/>
  <c r="AD25" i="32" s="1"/>
  <c r="AD23" i="32"/>
  <c r="AC23" i="32"/>
  <c r="AG23" i="32" s="1"/>
  <c r="AB23" i="32"/>
  <c r="AF23" i="32" s="1"/>
  <c r="AH23" i="32" s="1"/>
  <c r="AA23" i="32"/>
  <c r="AE23" i="32" s="1"/>
  <c r="Z23" i="32"/>
  <c r="AE22" i="32"/>
  <c r="AD22" i="32"/>
  <c r="AC22" i="32"/>
  <c r="AG22" i="32" s="1"/>
  <c r="AB22" i="32"/>
  <c r="AF22" i="32" s="1"/>
  <c r="AH22" i="32" s="1"/>
  <c r="AA22" i="32"/>
  <c r="Z22" i="32"/>
  <c r="AC21" i="32"/>
  <c r="AG21" i="32" s="1"/>
  <c r="AB21" i="32"/>
  <c r="AF21" i="32" s="1"/>
  <c r="AH21" i="32" s="1"/>
  <c r="AA21" i="32"/>
  <c r="AE21" i="32" s="1"/>
  <c r="Z21" i="32"/>
  <c r="AD21" i="32" s="1"/>
  <c r="AG20" i="32"/>
  <c r="AC20" i="32"/>
  <c r="AB20" i="32"/>
  <c r="AF20" i="32" s="1"/>
  <c r="AH20" i="32" s="1"/>
  <c r="AA20" i="32"/>
  <c r="AE20" i="32" s="1"/>
  <c r="Z20" i="32"/>
  <c r="AD20" i="32" s="1"/>
  <c r="AD19" i="32"/>
  <c r="AC19" i="32"/>
  <c r="AG19" i="32" s="1"/>
  <c r="AB19" i="32"/>
  <c r="AF19" i="32" s="1"/>
  <c r="AH19" i="32" s="1"/>
  <c r="AA19" i="32"/>
  <c r="AE19" i="32" s="1"/>
  <c r="Z19" i="32"/>
  <c r="F26" i="26"/>
  <c r="B22" i="26"/>
  <c r="D22" i="26" s="1"/>
  <c r="B21" i="26"/>
  <c r="B20" i="26"/>
  <c r="D20" i="26" s="1"/>
  <c r="B19" i="26"/>
  <c r="D19" i="26" s="1"/>
  <c r="B18" i="26"/>
  <c r="B17" i="26"/>
  <c r="B16" i="26"/>
  <c r="B15" i="26"/>
  <c r="B14" i="26"/>
  <c r="B13" i="26"/>
  <c r="B10" i="26"/>
  <c r="B9" i="26"/>
  <c r="D9" i="26" s="1"/>
  <c r="B8" i="26"/>
  <c r="D8" i="26" s="1"/>
  <c r="AC51" i="26"/>
  <c r="AG51" i="26" s="1"/>
  <c r="AI51" i="26" s="1"/>
  <c r="AB51" i="26"/>
  <c r="AF51" i="26" s="1"/>
  <c r="AA51" i="26"/>
  <c r="AE51" i="26" s="1"/>
  <c r="AD51" i="26"/>
  <c r="AH51" i="26" s="1"/>
  <c r="AC50" i="26"/>
  <c r="AG50" i="26" s="1"/>
  <c r="AB50" i="26"/>
  <c r="AF50" i="26" s="1"/>
  <c r="AA50" i="26"/>
  <c r="AE50" i="26" s="1"/>
  <c r="AD50" i="26"/>
  <c r="AH50" i="26" s="1"/>
  <c r="AC49" i="26"/>
  <c r="AG49" i="26" s="1"/>
  <c r="AI49" i="26" s="1"/>
  <c r="AB49" i="26"/>
  <c r="AF49" i="26" s="1"/>
  <c r="AA49" i="26"/>
  <c r="AE49" i="26" s="1"/>
  <c r="AD49" i="26"/>
  <c r="AH49" i="26" s="1"/>
  <c r="AC48" i="26"/>
  <c r="AG48" i="26" s="1"/>
  <c r="AI48" i="26" s="1"/>
  <c r="AB48" i="26"/>
  <c r="AF48" i="26" s="1"/>
  <c r="AA48" i="26"/>
  <c r="AE48" i="26" s="1"/>
  <c r="AD48" i="26"/>
  <c r="AC47" i="26"/>
  <c r="AG47" i="26" s="1"/>
  <c r="AI47" i="26" s="1"/>
  <c r="AB47" i="26"/>
  <c r="AF47" i="26" s="1"/>
  <c r="AA47" i="26"/>
  <c r="AE47" i="26" s="1"/>
  <c r="AD47" i="26"/>
  <c r="AH47" i="26" s="1"/>
  <c r="AD46" i="26"/>
  <c r="AH46" i="26" s="1"/>
  <c r="AC46" i="26"/>
  <c r="AG46" i="26" s="1"/>
  <c r="AB46" i="26"/>
  <c r="AF46" i="26" s="1"/>
  <c r="AA46" i="26"/>
  <c r="AE46" i="26" s="1"/>
  <c r="AC45" i="26"/>
  <c r="AG45" i="26" s="1"/>
  <c r="AI45" i="26" s="1"/>
  <c r="AB45" i="26"/>
  <c r="AF45" i="26" s="1"/>
  <c r="AA45" i="26"/>
  <c r="AE45" i="26" s="1"/>
  <c r="AD45" i="26"/>
  <c r="AH45" i="26" s="1"/>
  <c r="AC44" i="26"/>
  <c r="AG44" i="26" s="1"/>
  <c r="AI44" i="26" s="1"/>
  <c r="AB44" i="26"/>
  <c r="AF44" i="26" s="1"/>
  <c r="AA44" i="26"/>
  <c r="AE44" i="26" s="1"/>
  <c r="AD44" i="26"/>
  <c r="AC43" i="26"/>
  <c r="AG43" i="26" s="1"/>
  <c r="AI43" i="26" s="1"/>
  <c r="AB43" i="26"/>
  <c r="AF43" i="26" s="1"/>
  <c r="AA43" i="26"/>
  <c r="AE43" i="26" s="1"/>
  <c r="AD43" i="26"/>
  <c r="AH43" i="26" s="1"/>
  <c r="AC42" i="26"/>
  <c r="AG42" i="26" s="1"/>
  <c r="AB42" i="26"/>
  <c r="AF42" i="26" s="1"/>
  <c r="AA42" i="26"/>
  <c r="AE42" i="26" s="1"/>
  <c r="AD42" i="26"/>
  <c r="AH42" i="26" s="1"/>
  <c r="AC41" i="26"/>
  <c r="AG41" i="26" s="1"/>
  <c r="AI41" i="26" s="1"/>
  <c r="AB41" i="26"/>
  <c r="AF41" i="26" s="1"/>
  <c r="AA41" i="26"/>
  <c r="AE41" i="26" s="1"/>
  <c r="AD41" i="26"/>
  <c r="AH41" i="26" s="1"/>
  <c r="AC40" i="26"/>
  <c r="AG40" i="26" s="1"/>
  <c r="AI40" i="26" s="1"/>
  <c r="AB40" i="26"/>
  <c r="AF40" i="26" s="1"/>
  <c r="AA40" i="26"/>
  <c r="AE40" i="26" s="1"/>
  <c r="AD40" i="26"/>
  <c r="AC39" i="26"/>
  <c r="AG39" i="26" s="1"/>
  <c r="AI39" i="26" s="1"/>
  <c r="AB39" i="26"/>
  <c r="AF39" i="26" s="1"/>
  <c r="AA39" i="26"/>
  <c r="AE39" i="26" s="1"/>
  <c r="AD39" i="26"/>
  <c r="AH39" i="26" s="1"/>
  <c r="AC38" i="26"/>
  <c r="AG38" i="26" s="1"/>
  <c r="AB38" i="26"/>
  <c r="AF38" i="26" s="1"/>
  <c r="AA38" i="26"/>
  <c r="AE38" i="26" s="1"/>
  <c r="AD38" i="26"/>
  <c r="AH38" i="26" s="1"/>
  <c r="AC37" i="26"/>
  <c r="AG37" i="26" s="1"/>
  <c r="AI37" i="26" s="1"/>
  <c r="AB37" i="26"/>
  <c r="AF37" i="26" s="1"/>
  <c r="AA37" i="26"/>
  <c r="AE37" i="26" s="1"/>
  <c r="AD37" i="26"/>
  <c r="AH37" i="26" s="1"/>
  <c r="AC36" i="26"/>
  <c r="AG36" i="26" s="1"/>
  <c r="AI36" i="26" s="1"/>
  <c r="AB36" i="26"/>
  <c r="AF36" i="26" s="1"/>
  <c r="AA36" i="26"/>
  <c r="AE36" i="26" s="1"/>
  <c r="AD36" i="26"/>
  <c r="AC35" i="26"/>
  <c r="AG35" i="26" s="1"/>
  <c r="AI35" i="26" s="1"/>
  <c r="AB35" i="26"/>
  <c r="AF35" i="26" s="1"/>
  <c r="AA35" i="26"/>
  <c r="AE35" i="26" s="1"/>
  <c r="AD35" i="26"/>
  <c r="AH35" i="26" s="1"/>
  <c r="AC34" i="26"/>
  <c r="AG34" i="26" s="1"/>
  <c r="AB34" i="26"/>
  <c r="AF34" i="26" s="1"/>
  <c r="AA34" i="26"/>
  <c r="AE34" i="26" s="1"/>
  <c r="AD34" i="26"/>
  <c r="AH34" i="26" s="1"/>
  <c r="AC33" i="26"/>
  <c r="AG33" i="26" s="1"/>
  <c r="AI33" i="26" s="1"/>
  <c r="AB33" i="26"/>
  <c r="AF33" i="26" s="1"/>
  <c r="AA33" i="26"/>
  <c r="AE33" i="26" s="1"/>
  <c r="AD33" i="26"/>
  <c r="AH33" i="26" s="1"/>
  <c r="AC32" i="26"/>
  <c r="AG32" i="26" s="1"/>
  <c r="AI32" i="26" s="1"/>
  <c r="AB32" i="26"/>
  <c r="AF32" i="26" s="1"/>
  <c r="AA32" i="26"/>
  <c r="AE32" i="26" s="1"/>
  <c r="AD32" i="26"/>
  <c r="AC31" i="26"/>
  <c r="AG31" i="26" s="1"/>
  <c r="AI31" i="26" s="1"/>
  <c r="AB31" i="26"/>
  <c r="AF31" i="26" s="1"/>
  <c r="AA31" i="26"/>
  <c r="AE31" i="26" s="1"/>
  <c r="AD31" i="26"/>
  <c r="AH31" i="26" s="1"/>
  <c r="AC30" i="26"/>
  <c r="AG30" i="26" s="1"/>
  <c r="AB30" i="26"/>
  <c r="AF30" i="26" s="1"/>
  <c r="AA30" i="26"/>
  <c r="AE30" i="26" s="1"/>
  <c r="AD30" i="26"/>
  <c r="AH30" i="26" s="1"/>
  <c r="AC29" i="26"/>
  <c r="AG29" i="26" s="1"/>
  <c r="AI29" i="26" s="1"/>
  <c r="AB29" i="26"/>
  <c r="AF29" i="26" s="1"/>
  <c r="AA29" i="26"/>
  <c r="AE29" i="26" s="1"/>
  <c r="AD29" i="26"/>
  <c r="AH29" i="26" s="1"/>
  <c r="AC28" i="26"/>
  <c r="AG28" i="26" s="1"/>
  <c r="AI28" i="26" s="1"/>
  <c r="AB28" i="26"/>
  <c r="AF28" i="26" s="1"/>
  <c r="AA28" i="26"/>
  <c r="AE28" i="26" s="1"/>
  <c r="AD28" i="26"/>
  <c r="AH28" i="26" s="1"/>
  <c r="AC27" i="26"/>
  <c r="AG27" i="26" s="1"/>
  <c r="AI27" i="26" s="1"/>
  <c r="AB27" i="26"/>
  <c r="AF27" i="26" s="1"/>
  <c r="AA27" i="26"/>
  <c r="AE27" i="26" s="1"/>
  <c r="AD27" i="26"/>
  <c r="AH27" i="26" s="1"/>
  <c r="AC26" i="26"/>
  <c r="AG26" i="26" s="1"/>
  <c r="AB26" i="26"/>
  <c r="AF26" i="26" s="1"/>
  <c r="AA26" i="26"/>
  <c r="AE26" i="26" s="1"/>
  <c r="AD26" i="26"/>
  <c r="AH26" i="26" s="1"/>
  <c r="AC25" i="26"/>
  <c r="AG25" i="26" s="1"/>
  <c r="AI25" i="26" s="1"/>
  <c r="AB25" i="26"/>
  <c r="AF25" i="26" s="1"/>
  <c r="AA25" i="26"/>
  <c r="AE25" i="26" s="1"/>
  <c r="AD25" i="26"/>
  <c r="AH25" i="26" s="1"/>
  <c r="AC23" i="26"/>
  <c r="AG23" i="26" s="1"/>
  <c r="AI23" i="26" s="1"/>
  <c r="AB23" i="26"/>
  <c r="AF23" i="26" s="1"/>
  <c r="AA23" i="26"/>
  <c r="AE23" i="26" s="1"/>
  <c r="AD23" i="26"/>
  <c r="AH23" i="26" s="1"/>
  <c r="AC22" i="26"/>
  <c r="AG22" i="26" s="1"/>
  <c r="AI22" i="26" s="1"/>
  <c r="AB22" i="26"/>
  <c r="AF22" i="26" s="1"/>
  <c r="AA22" i="26"/>
  <c r="AE22" i="26" s="1"/>
  <c r="AD22" i="26"/>
  <c r="AH22" i="26" s="1"/>
  <c r="AC21" i="26"/>
  <c r="AG21" i="26" s="1"/>
  <c r="AB21" i="26"/>
  <c r="AF21" i="26" s="1"/>
  <c r="AA21" i="26"/>
  <c r="AE21" i="26" s="1"/>
  <c r="AD21" i="26"/>
  <c r="AH21" i="26" s="1"/>
  <c r="AC20" i="26"/>
  <c r="AG20" i="26" s="1"/>
  <c r="AI20" i="26" s="1"/>
  <c r="AB20" i="26"/>
  <c r="AF20" i="26" s="1"/>
  <c r="AA20" i="26"/>
  <c r="AE20" i="26" s="1"/>
  <c r="AD20" i="26"/>
  <c r="AH20" i="26" s="1"/>
  <c r="AC19" i="26"/>
  <c r="AG19" i="26" s="1"/>
  <c r="AI19" i="26" s="1"/>
  <c r="AD19" i="26"/>
  <c r="AH19" i="26" s="1"/>
  <c r="AB19" i="26"/>
  <c r="AF19" i="26" s="1"/>
  <c r="AA19" i="26"/>
  <c r="AE19" i="26" s="1"/>
  <c r="D26" i="26" l="1"/>
  <c r="H19" i="26"/>
  <c r="H20" i="26"/>
  <c r="H21" i="26"/>
  <c r="H13" i="26"/>
  <c r="H14" i="26"/>
  <c r="H22" i="26"/>
  <c r="H16" i="26"/>
  <c r="H17" i="26"/>
  <c r="B26" i="26"/>
  <c r="H18" i="26"/>
  <c r="H8" i="26"/>
  <c r="H15" i="26"/>
  <c r="AH32" i="26"/>
  <c r="AH36" i="26"/>
  <c r="AH40" i="26"/>
  <c r="AH44" i="26"/>
  <c r="AH48" i="26"/>
  <c r="AI21" i="26"/>
  <c r="AI26" i="26"/>
  <c r="AI30" i="26"/>
  <c r="AI34" i="26"/>
  <c r="AI38" i="26"/>
  <c r="AI42" i="26"/>
  <c r="AI46" i="26"/>
  <c r="AI50" i="26"/>
  <c r="C26" i="26" l="1"/>
  <c r="G26" i="26"/>
  <c r="H26" i="26" l="1"/>
</calcChain>
</file>

<file path=xl/sharedStrings.xml><?xml version="1.0" encoding="utf-8"?>
<sst xmlns="http://schemas.openxmlformats.org/spreadsheetml/2006/main" count="2156" uniqueCount="168">
  <si>
    <t>Horizontal</t>
  </si>
  <si>
    <t>Ascendente</t>
  </si>
  <si>
    <t>Descendente</t>
  </si>
  <si>
    <t>Uno</t>
  </si>
  <si>
    <t>Dos</t>
  </si>
  <si>
    <t>Tres</t>
  </si>
  <si>
    <t>Cuatro</t>
  </si>
  <si>
    <t>Cinco</t>
  </si>
  <si>
    <t>Seis</t>
  </si>
  <si>
    <t>Siete</t>
  </si>
  <si>
    <t>Ocho</t>
  </si>
  <si>
    <t>ETS
ARQUITECTURA</t>
  </si>
  <si>
    <t>INSTALACIONES 2</t>
  </si>
  <si>
    <t>David Bienvenido Huertas</t>
  </si>
  <si>
    <t>A</t>
  </si>
  <si>
    <t>B</t>
  </si>
  <si>
    <t>C</t>
  </si>
  <si>
    <t>D</t>
  </si>
  <si>
    <t>E</t>
  </si>
  <si>
    <t>Cumplimiento</t>
  </si>
  <si>
    <t>alfa</t>
  </si>
  <si>
    <t>Compacidad</t>
  </si>
  <si>
    <t>Residencial privado</t>
  </si>
  <si>
    <t>Diferente de residencial privado</t>
  </si>
  <si>
    <t>Edificios nuevos y ampliaciones</t>
  </si>
  <si>
    <t>Cambios de uso, reformas de más del 25 de la envolvente</t>
  </si>
  <si>
    <t>Edificio nuevo</t>
  </si>
  <si>
    <t>Zona invierno</t>
  </si>
  <si>
    <t>z &gt; 3,0</t>
  </si>
  <si>
    <t>0,5 &lt; z ≤ 1,0</t>
  </si>
  <si>
    <t>1,0 &lt; z ≤ 2,0</t>
  </si>
  <si>
    <t>2,0 &lt; z ≤ 3,0</t>
  </si>
  <si>
    <t>CASO 1</t>
  </si>
  <si>
    <t>CASO 2</t>
  </si>
  <si>
    <t>No aisladonh-e- Aisladoh-nh</t>
  </si>
  <si>
    <t>No aisladonh-e-No aisladoh-nh</t>
  </si>
  <si>
    <t>Aisladonh-e-No aisladoh-nh</t>
  </si>
  <si>
    <t>&lt; 0,25</t>
  </si>
  <si>
    <r>
      <t xml:space="preserve">0,25 </t>
    </r>
    <r>
      <rPr>
        <sz val="11"/>
        <color theme="1"/>
        <rFont val="Calibri"/>
        <family val="2"/>
      </rPr>
      <t>≤ 0,50</t>
    </r>
  </si>
  <si>
    <r>
      <t xml:space="preserve">0,50 </t>
    </r>
    <r>
      <rPr>
        <sz val="11"/>
        <color theme="1"/>
        <rFont val="Calibri"/>
        <family val="2"/>
      </rPr>
      <t>≤ 0,75</t>
    </r>
  </si>
  <si>
    <r>
      <t xml:space="preserve">0,75 </t>
    </r>
    <r>
      <rPr>
        <sz val="11"/>
        <color theme="1"/>
        <rFont val="Calibri"/>
        <family val="2"/>
      </rPr>
      <t>≤ 1,00</t>
    </r>
  </si>
  <si>
    <r>
      <t xml:space="preserve">1,00 </t>
    </r>
    <r>
      <rPr>
        <sz val="11"/>
        <color theme="1"/>
        <rFont val="Calibri"/>
        <family val="2"/>
      </rPr>
      <t>≤ 1,25</t>
    </r>
  </si>
  <si>
    <r>
      <t xml:space="preserve">1,25 </t>
    </r>
    <r>
      <rPr>
        <sz val="11"/>
        <color theme="1"/>
        <rFont val="Calibri"/>
        <family val="2"/>
      </rPr>
      <t>≤ 2,00</t>
    </r>
  </si>
  <si>
    <r>
      <t xml:space="preserve">2,00 </t>
    </r>
    <r>
      <rPr>
        <sz val="11"/>
        <color theme="1"/>
        <rFont val="Calibri"/>
        <family val="2"/>
      </rPr>
      <t>≤ 2,50</t>
    </r>
  </si>
  <si>
    <r>
      <t xml:space="preserve">2,50 </t>
    </r>
    <r>
      <rPr>
        <sz val="11"/>
        <color theme="1"/>
        <rFont val="Calibri"/>
        <family val="2"/>
      </rPr>
      <t>≤ 3,00</t>
    </r>
  </si>
  <si>
    <t>&gt; 3,00</t>
  </si>
  <si>
    <t>Persianas</t>
  </si>
  <si>
    <t>Vidrio sencillo</t>
  </si>
  <si>
    <t>Vidrio doble</t>
  </si>
  <si>
    <t>Vidrio doble bajo emisivo</t>
  </si>
  <si>
    <t>Vidrio triple bajo emisivo</t>
  </si>
  <si>
    <t>Toldos</t>
  </si>
  <si>
    <t>Cortinas</t>
  </si>
  <si>
    <t>S</t>
  </si>
  <si>
    <t>N</t>
  </si>
  <si>
    <t>SE</t>
  </si>
  <si>
    <t>O</t>
  </si>
  <si>
    <t>SO</t>
  </si>
  <si>
    <t>NE</t>
  </si>
  <si>
    <t>NO</t>
  </si>
  <si>
    <t>No dispone</t>
  </si>
  <si>
    <t>Exterior</t>
  </si>
  <si>
    <t>Interior</t>
  </si>
  <si>
    <t>Blanco</t>
  </si>
  <si>
    <t>Pastel</t>
  </si>
  <si>
    <t>Oscuro</t>
  </si>
  <si>
    <t>Negro</t>
  </si>
  <si>
    <t>Voladizo</t>
  </si>
  <si>
    <t>Retranqueo</t>
  </si>
  <si>
    <t>Lamas horizontales</t>
  </si>
  <si>
    <t>Lamas verticales</t>
  </si>
  <si>
    <t>Lucernarios</t>
  </si>
  <si>
    <t>R/H</t>
  </si>
  <si>
    <t>D/H</t>
  </si>
  <si>
    <t>L/H</t>
  </si>
  <si>
    <t>Otros usos</t>
  </si>
  <si>
    <t>Albacete</t>
  </si>
  <si>
    <t>Alicante</t>
  </si>
  <si>
    <t>Almería</t>
  </si>
  <si>
    <t>Ávila</t>
  </si>
  <si>
    <t>Badajoz</t>
  </si>
  <si>
    <t>Barcelona</t>
  </si>
  <si>
    <t>Bilbao</t>
  </si>
  <si>
    <t>Burgos</t>
  </si>
  <si>
    <t>Cáceres</t>
  </si>
  <si>
    <t>Cádiz</t>
  </si>
  <si>
    <t>Castellón</t>
  </si>
  <si>
    <t>Ceuta</t>
  </si>
  <si>
    <t>Ciudad Real</t>
  </si>
  <si>
    <t>Córdoba</t>
  </si>
  <si>
    <t>A Coruña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</si>
  <si>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</si>
  <si>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</si>
  <si>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</si>
  <si>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</si>
  <si>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</si>
  <si>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</si>
  <si>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</si>
  <si>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</si>
  <si>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</si>
  <si>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</si>
  <si>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</si>
  <si>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Madrid</t>
  </si>
  <si>
    <t>Málaga</t>
  </si>
  <si>
    <t>Melilla</t>
  </si>
  <si>
    <t>Murcia</t>
  </si>
  <si>
    <t>Ourense</t>
  </si>
  <si>
    <t>Oviedo</t>
  </si>
  <si>
    <t>Palencia</t>
  </si>
  <si>
    <t>Palma de Mallorca</t>
  </si>
  <si>
    <t>Palmas, Las</t>
  </si>
  <si>
    <t>Pamplona</t>
  </si>
  <si>
    <t>Pontevedra</t>
  </si>
  <si>
    <t>San Sebastian</t>
  </si>
  <si>
    <t>Salamanca</t>
  </si>
  <si>
    <t>Santa Cruz de Tenerife</t>
  </si>
  <si>
    <t>Santander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</si>
  <si>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</si>
  <si>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</si>
  <si>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</si>
  <si>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</si>
  <si>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</si>
  <si>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</si>
  <si>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</si>
  <si>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</si>
  <si>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Vitoria</t>
  </si>
  <si>
    <t>Zamora</t>
  </si>
  <si>
    <t>Zaragoza</t>
  </si>
  <si>
    <t>α</t>
  </si>
  <si>
    <t>Clase de higrometría 5</t>
  </si>
  <si>
    <t>Clase de higrometría 4</t>
  </si>
  <si>
    <t>Clase de higrometría 3 o inferior</t>
  </si>
  <si>
    <t>CÁLCULO DE EQUILIBRADO DE CAUDALES</t>
  </si>
  <si>
    <t>Locales habitables</t>
  </si>
  <si>
    <t>Locales secos</t>
  </si>
  <si>
    <t>Locales húmedos</t>
  </si>
  <si>
    <t>0 ó 1 dormitorios</t>
  </si>
  <si>
    <t>2 dormitorios</t>
  </si>
  <si>
    <t>3 o más dormitorios</t>
  </si>
  <si>
    <t>Dormitorio principal</t>
  </si>
  <si>
    <t>Resto de dormitorios</t>
  </si>
  <si>
    <t>Mínimo en total</t>
  </si>
  <si>
    <t>Mínimo por local</t>
  </si>
  <si>
    <t>Tipo de vivienda</t>
  </si>
  <si>
    <t>Estancia</t>
  </si>
  <si>
    <t>Caudal equilibrado (l/s)</t>
  </si>
  <si>
    <t>Caudal mínimo (l/s)</t>
  </si>
  <si>
    <t>Incremento de equilibrado (l/s)</t>
  </si>
  <si>
    <t>Salas de estar, comedores, otros</t>
  </si>
  <si>
    <t>Totales</t>
  </si>
  <si>
    <t>Caudal total mínimo por local (l/s)</t>
  </si>
  <si>
    <t>Caudal total mínimo por vivienda (l/s)</t>
  </si>
  <si>
    <t>Locales no habitables</t>
  </si>
  <si>
    <t>Tipo de local no habitable</t>
  </si>
  <si>
    <t>Trasteros y sus zonas comunes</t>
  </si>
  <si>
    <t>Aparcamientos y garajes</t>
  </si>
  <si>
    <t>Almacenes de residuos</t>
  </si>
  <si>
    <t>Superficie útil</t>
  </si>
  <si>
    <t>m²</t>
  </si>
  <si>
    <t>Plazas de garaje</t>
  </si>
  <si>
    <t>Solo para garajes</t>
  </si>
  <si>
    <t>Solo para trasteros y almacenes de residuos</t>
  </si>
  <si>
    <t>l/s</t>
  </si>
  <si>
    <t>En la zona de cocción de las cocinas debe disponerse un sistema que permita extraer los contaminantes que se producen durante su uso, de forma independiente a la ventilación general de los locales habitables. Esta condición se considera satisfecha si se dispone de un sistema en la zona de
cocción que permita extraer un caudal mínimo de 50 l/s.</t>
  </si>
  <si>
    <t>Cocina</t>
  </si>
  <si>
    <t>Baño/Aseo</t>
  </si>
  <si>
    <t>Lavadero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</si>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</sst>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\+0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46"/>
      <color theme="1"/>
      <name val="Calibri"/>
      <family val="2"/>
      <scheme val="minor"/>
    </font>
    <font>
      <sz val="2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0" fillId="2" borderId="0" xfId="0" applyFill="1"/>
    <xf numFmtId="0" fontId="5" fillId="2" borderId="0" xfId="0" applyFont="1" applyFill="1"/>
    <xf numFmtId="0" fontId="1" fillId="2" borderId="0" xfId="1" applyFill="1" applyAlignment="1" applyProtection="1">
      <alignment vertical="center"/>
      <protection locked="0"/>
    </xf>
    <xf numFmtId="3" fontId="1" fillId="2" borderId="0" xfId="1" applyNumberFormat="1" applyFill="1" applyAlignment="1" applyProtection="1">
      <alignment vertical="center"/>
      <protection locked="0"/>
    </xf>
    <xf numFmtId="164" fontId="1" fillId="2" borderId="0" xfId="1" applyNumberFormat="1" applyFill="1" applyAlignment="1" applyProtection="1">
      <alignment vertical="center"/>
      <protection locked="0"/>
    </xf>
    <xf numFmtId="0" fontId="2" fillId="2" borderId="0" xfId="1" quotePrefix="1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2" fillId="2" borderId="0" xfId="1" quotePrefix="1" applyFont="1" applyFill="1" applyAlignment="1" applyProtection="1">
      <alignment horizontal="left" vertical="center" wrapText="1"/>
      <protection locked="0"/>
    </xf>
    <xf numFmtId="2" fontId="2" fillId="3" borderId="1" xfId="0" applyNumberFormat="1" applyFont="1" applyFill="1" applyBorder="1" applyAlignment="1">
      <alignment vertical="center"/>
    </xf>
    <xf numFmtId="0" fontId="2" fillId="3" borderId="1" xfId="1" quotePrefix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wrapText="1"/>
    </xf>
    <xf numFmtId="0" fontId="0" fillId="2" borderId="3" xfId="0" applyFill="1" applyBorder="1"/>
    <xf numFmtId="0" fontId="2" fillId="2" borderId="1" xfId="1" quotePrefix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3" fontId="1" fillId="2" borderId="0" xfId="1" applyNumberFormat="1" applyFill="1" applyAlignment="1" applyProtection="1">
      <alignment vertical="center" wrapText="1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top" wrapText="1"/>
    </xf>
    <xf numFmtId="0" fontId="2" fillId="5" borderId="1" xfId="1" quotePrefix="1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1" quotePrefix="1" applyFont="1" applyFill="1" applyAlignment="1" applyProtection="1">
      <alignment horizontal="center" vertical="center"/>
      <protection locked="0"/>
    </xf>
    <xf numFmtId="0" fontId="9" fillId="5" borderId="1" xfId="1" quotePrefix="1" applyFont="1" applyFill="1" applyBorder="1" applyAlignment="1" applyProtection="1">
      <alignment horizontal="center" vertical="center"/>
      <protection locked="0"/>
    </xf>
    <xf numFmtId="1" fontId="2" fillId="5" borderId="1" xfId="1" quotePrefix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 applyProtection="1">
      <alignment horizontal="left" vertical="center" wrapText="1"/>
      <protection locked="0"/>
    </xf>
    <xf numFmtId="2" fontId="2" fillId="4" borderId="4" xfId="0" applyNumberFormat="1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0" fillId="2" borderId="0" xfId="0" applyFont="1" applyFill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Locales habitables'!A1"/><Relationship Id="rId1" Type="http://schemas.openxmlformats.org/officeDocument/2006/relationships/image" Target="../media/image1.jpeg"/><Relationship Id="rId6" Type="http://schemas.openxmlformats.org/officeDocument/2006/relationships/image" Target="../media/image4.emf"/><Relationship Id="rId5" Type="http://schemas.openxmlformats.org/officeDocument/2006/relationships/image" Target="../media/image3.png"/><Relationship Id="rId4" Type="http://schemas.openxmlformats.org/officeDocument/2006/relationships/image" Target="../media/image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64642</xdr:colOff>
      <xdr:row>1</xdr:row>
      <xdr:rowOff>56859</xdr:rowOff>
    </xdr:from>
    <xdr:to>
      <xdr:col>3</xdr:col>
      <xdr:colOff>18107</xdr:colOff>
      <xdr:row>7</xdr:row>
      <xdr:rowOff>44677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122" y="239739"/>
          <a:ext cx="1538425" cy="143997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213756</xdr:colOff>
      <xdr:row>19</xdr:row>
      <xdr:rowOff>95003</xdr:rowOff>
    </xdr:from>
    <xdr:to>
      <xdr:col>6</xdr:col>
      <xdr:colOff>368135</xdr:colOff>
      <xdr:row>24</xdr:row>
      <xdr:rowOff>89067</xdr:rowOff>
    </xdr:to>
    <xdr:pic>
      <xdr:nvPicPr>
        <xdr:cNvPr id="4" name="Gráfico 3" descr="Reproducir con relleno sóli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4"/>
            </a:ext>
          </a:extLst>
        </a:blip>
        <a:stretch>
          <a:fillRect/>
        </a:stretch>
      </xdr:blipFill>
      <xdr:spPr>
        <a:xfrm>
          <a:off x="4176156" y="4301243"/>
          <a:ext cx="946859" cy="908464"/>
        </a:xfrm>
        <a:prstGeom prst="rect">
          <a:avLst/>
        </a:prstGeom>
      </xdr:spPr>
    </xdr:pic>
    <xdr:clientData/>
  </xdr:twoCellAnchor>
  <xdr:twoCellAnchor editAs="oneCell">
    <xdr:from>
      <xdr:col>8</xdr:col>
      <xdr:colOff>457201</xdr:colOff>
      <xdr:row>23</xdr:row>
      <xdr:rowOff>87086</xdr:rowOff>
    </xdr:from>
    <xdr:to>
      <xdr:col>9</xdr:col>
      <xdr:colOff>780004</xdr:colOff>
      <xdr:row>25</xdr:row>
      <xdr:rowOff>110623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4458" y="5421086"/>
          <a:ext cx="1117460" cy="393651"/>
        </a:xfrm>
        <a:prstGeom prst="rect">
          <a:avLst/>
        </a:prstGeom>
      </xdr:spPr>
    </xdr:pic>
    <xdr:clientData/>
  </xdr:twoCellAnchor>
  <xdr:twoCellAnchor editAs="oneCell">
    <xdr:from>
      <xdr:col>9</xdr:col>
      <xdr:colOff>732292</xdr:colOff>
      <xdr:row>2</xdr:row>
      <xdr:rowOff>119742</xdr:rowOff>
    </xdr:from>
    <xdr:to>
      <xdr:col>11</xdr:col>
      <xdr:colOff>304680</xdr:colOff>
      <xdr:row>6</xdr:row>
      <xdr:rowOff>174172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4206" y="489856"/>
          <a:ext cx="1161703" cy="1153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5" tint="0.79998168889431442"/>
  </sheetPr>
  <dimension ref="A1:L27"/>
  <sheetViews>
    <sheetView tabSelected="1" topLeftCell="B1" zoomScale="70" zoomScaleNormal="70" workbookViewId="0">
      <selection activeCell="J13" sqref="J13"/>
    </sheetView>
  </sheetViews>
  <sheetFormatPr baseColWidth="10" defaultColWidth="0" defaultRowHeight="14.4" zeroHeight="1" x14ac:dyDescent="0.3"/>
  <cols>
    <col min="1" max="12" width="11.5546875" style="1" customWidth="1"/>
    <col min="13" max="13" width="11.5546875" style="1" hidden="1" customWidth="1"/>
    <col min="14" max="16384" width="11.5546875" style="1" hidden="1"/>
  </cols>
  <sheetData>
    <row r="1" spans="3:10" x14ac:dyDescent="0.3"/>
    <row r="2" spans="3:10" x14ac:dyDescent="0.3"/>
    <row r="3" spans="3:10" x14ac:dyDescent="0.3"/>
    <row r="4" spans="3:10" ht="43.2" customHeight="1" x14ac:dyDescent="0.3">
      <c r="H4" s="24" t="s">
        <v>11</v>
      </c>
      <c r="I4" s="24"/>
      <c r="J4" s="24"/>
    </row>
    <row r="5" spans="3:10" ht="14.4" customHeight="1" x14ac:dyDescent="0.3">
      <c r="H5" s="24"/>
      <c r="I5" s="24"/>
      <c r="J5" s="24"/>
    </row>
    <row r="6" spans="3:10" ht="14.4" customHeight="1" x14ac:dyDescent="0.3">
      <c r="H6" s="24"/>
      <c r="I6" s="24"/>
      <c r="J6" s="24"/>
    </row>
    <row r="7" spans="3:10" x14ac:dyDescent="0.3"/>
    <row r="8" spans="3:10" x14ac:dyDescent="0.3"/>
    <row r="9" spans="3:10" x14ac:dyDescent="0.3"/>
    <row r="10" spans="3:10" x14ac:dyDescent="0.3"/>
    <row r="11" spans="3:10" x14ac:dyDescent="0.3"/>
    <row r="12" spans="3:10" x14ac:dyDescent="0.3"/>
    <row r="13" spans="3:10" x14ac:dyDescent="0.3"/>
    <row r="14" spans="3:10" ht="59.4" x14ac:dyDescent="1.1000000000000001">
      <c r="C14" s="25" t="s">
        <v>12</v>
      </c>
      <c r="D14" s="25"/>
      <c r="E14" s="25"/>
      <c r="F14" s="25"/>
      <c r="G14" s="25"/>
      <c r="H14" s="25"/>
      <c r="I14" s="25"/>
      <c r="J14" s="25"/>
    </row>
    <row r="15" spans="3:10" ht="23.4" customHeight="1" x14ac:dyDescent="0.3">
      <c r="C15" s="26" t="s">
        <v>132</v>
      </c>
      <c r="D15" s="26"/>
      <c r="E15" s="26"/>
      <c r="F15" s="26"/>
      <c r="G15" s="26"/>
      <c r="H15" s="26"/>
      <c r="I15" s="26"/>
      <c r="J15" s="26"/>
    </row>
    <row r="16" spans="3:10" ht="14.4" customHeight="1" x14ac:dyDescent="0.3">
      <c r="C16" s="26"/>
      <c r="D16" s="26"/>
      <c r="E16" s="26"/>
      <c r="F16" s="26"/>
      <c r="G16" s="26"/>
      <c r="H16" s="26"/>
      <c r="I16" s="26"/>
      <c r="J16" s="26"/>
    </row>
    <row r="17" spans="3:10" ht="14.4" customHeight="1" x14ac:dyDescent="0.3">
      <c r="C17" s="26"/>
      <c r="D17" s="26"/>
      <c r="E17" s="26"/>
      <c r="F17" s="26"/>
      <c r="G17" s="26"/>
      <c r="H17" s="26"/>
      <c r="I17" s="26"/>
      <c r="J17" s="26"/>
    </row>
    <row r="18" spans="3:10" x14ac:dyDescent="0.3">
      <c r="C18" s="26"/>
      <c r="D18" s="26"/>
      <c r="E18" s="26"/>
      <c r="F18" s="26"/>
      <c r="G18" s="26"/>
      <c r="H18" s="26"/>
      <c r="I18" s="26"/>
      <c r="J18" s="26"/>
    </row>
    <row r="19" spans="3:10" ht="18" x14ac:dyDescent="0.35">
      <c r="E19" s="23" t="s">
        <v>13</v>
      </c>
      <c r="F19" s="23"/>
      <c r="G19" s="23"/>
      <c r="H19" s="23"/>
      <c r="I19" s="2"/>
    </row>
    <row r="20" spans="3:10" x14ac:dyDescent="0.3"/>
    <row r="21" spans="3:10" x14ac:dyDescent="0.3"/>
    <row r="22" spans="3:10" x14ac:dyDescent="0.3"/>
    <row r="23" spans="3:10" x14ac:dyDescent="0.3"/>
    <row r="24" spans="3:10" x14ac:dyDescent="0.3"/>
    <row r="25" spans="3:10" x14ac:dyDescent="0.3"/>
    <row r="26" spans="3:10" x14ac:dyDescent="0.3"/>
    <row r="27" spans="3:10" x14ac:dyDescent="0.3"/>
  </sheetData>
  <mergeCells count="4">
    <mergeCell ref="E19:H19"/>
    <mergeCell ref="H4:J6"/>
    <mergeCell ref="C14:J14"/>
    <mergeCell ref="C15:J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7" tint="0.79998168889431442"/>
    <outlinePr summaryBelow="0" summaryRight="0"/>
  </sheetPr>
  <dimension ref="A1:XFD380"/>
  <sheetViews>
    <sheetView showGridLines="0" zoomScale="87" zoomScaleNormal="87" workbookViewId="0">
      <selection activeCell="B4" sqref="B4"/>
    </sheetView>
  </sheetViews>
  <sheetFormatPr baseColWidth="10" defaultColWidth="14.33203125" defaultRowHeight="15.9" customHeight="1" zeroHeight="1" x14ac:dyDescent="0.3"/>
  <cols>
    <col min="1" max="1" width="28.33203125" style="7" bestFit="1" customWidth="1"/>
    <col min="2" max="2" width="18.5546875" style="3" bestFit="1" customWidth="1"/>
    <col min="3" max="3" width="28" style="3" bestFit="1" customWidth="1"/>
    <col min="4" max="4" width="30.88671875" style="3" bestFit="1" customWidth="1"/>
    <col min="5" max="5" width="30.88671875" style="3" customWidth="1"/>
    <col min="6" max="6" width="33.6640625" style="5" bestFit="1" customWidth="1"/>
    <col min="7" max="7" width="28" style="3" bestFit="1" customWidth="1"/>
    <col min="8" max="8" width="21.6640625" style="4" bestFit="1" customWidth="1"/>
    <col min="9" max="9" width="13.33203125" style="5" customWidth="1"/>
    <col min="10" max="10" width="14.33203125" style="5" customWidth="1"/>
    <col min="11" max="25" width="14.33203125" style="3" customWidth="1"/>
    <col min="26" max="29" width="14.33203125" style="3"/>
    <col min="35" max="16384" width="14.33203125" style="3"/>
  </cols>
  <sheetData>
    <row r="1" spans="1:22 16365:16384" ht="14.4" x14ac:dyDescent="0.3">
      <c r="XEZ1" s="1" t="s">
        <v>76</v>
      </c>
    </row>
    <row r="2" spans="1:22 16365:16384" ht="17.399999999999999" x14ac:dyDescent="0.3">
      <c r="A2" s="17" t="s">
        <v>133</v>
      </c>
      <c r="B2" s="17"/>
      <c r="C2" s="17"/>
      <c r="D2" s="17"/>
      <c r="E2" s="17"/>
      <c r="J2" s="33"/>
      <c r="K2" s="33"/>
      <c r="L2" s="33"/>
      <c r="M2" s="33"/>
      <c r="N2" s="33"/>
      <c r="O2" s="33"/>
      <c r="P2" s="33"/>
      <c r="Q2" s="33"/>
      <c r="R2" s="33"/>
      <c r="S2" s="33"/>
      <c r="V2" s="8"/>
      <c r="XEM2" s="3" t="s">
        <v>22</v>
      </c>
      <c r="XEN2" s="3" t="s">
        <v>26</v>
      </c>
      <c r="XEO2" s="3" t="s">
        <v>27</v>
      </c>
      <c r="XEP2" s="3" t="s">
        <v>21</v>
      </c>
      <c r="XEQ2" s="3" t="s">
        <v>20</v>
      </c>
      <c r="XER2" s="3" t="s">
        <v>14</v>
      </c>
      <c r="XES2" s="3" t="s">
        <v>15</v>
      </c>
      <c r="XET2" s="3" t="s">
        <v>16</v>
      </c>
      <c r="XEU2" s="3" t="s">
        <v>17</v>
      </c>
      <c r="XEV2" s="3" t="s">
        <v>18</v>
      </c>
      <c r="XEZ2" s="1" t="s">
        <v>77</v>
      </c>
    </row>
    <row r="3" spans="1:22 16365:16384" ht="17.399999999999999" x14ac:dyDescent="0.3">
      <c r="A3" s="17"/>
      <c r="B3" s="17"/>
      <c r="C3" s="17"/>
      <c r="D3" s="17"/>
      <c r="E3" s="17"/>
      <c r="J3" s="33"/>
      <c r="K3" s="33"/>
      <c r="L3" s="33"/>
      <c r="M3" s="33"/>
      <c r="N3" s="33"/>
      <c r="O3" s="33"/>
      <c r="P3" s="33"/>
      <c r="Q3" s="33"/>
      <c r="R3" s="33"/>
      <c r="S3" s="33"/>
      <c r="V3" s="8"/>
      <c r="XEM3" s="3" t="s">
        <v>22</v>
      </c>
      <c r="XEN3" s="3" t="s">
        <v>26</v>
      </c>
      <c r="XEO3" s="3" t="s">
        <v>20</v>
      </c>
      <c r="XEP3" s="3">
        <v>0</v>
      </c>
      <c r="XEQ3" s="3">
        <v>0.67</v>
      </c>
      <c r="XER3" s="3">
        <v>0.6</v>
      </c>
      <c r="XES3" s="3">
        <v>0.57999999999999996</v>
      </c>
      <c r="XET3" s="3">
        <v>0.53</v>
      </c>
      <c r="XEU3" s="3">
        <v>0.48</v>
      </c>
      <c r="XEV3" s="3">
        <v>0.43</v>
      </c>
      <c r="XEY3" s="3" t="s">
        <v>0</v>
      </c>
      <c r="XEZ3" s="1" t="s">
        <v>78</v>
      </c>
    </row>
    <row r="4" spans="1:22 16365:16384" ht="14.4" x14ac:dyDescent="0.3">
      <c r="A4" s="9" t="s">
        <v>143</v>
      </c>
      <c r="B4" s="13"/>
      <c r="C4" s="10"/>
      <c r="D4" s="5"/>
      <c r="E4" s="5"/>
      <c r="G4" s="5"/>
      <c r="J4" s="11"/>
      <c r="K4" s="11"/>
      <c r="L4" s="11"/>
      <c r="M4" s="11"/>
      <c r="N4" s="11"/>
      <c r="O4" s="11"/>
      <c r="P4" s="11"/>
      <c r="Q4" s="11"/>
      <c r="R4" s="11"/>
      <c r="S4" s="11"/>
      <c r="V4" s="8"/>
      <c r="XEY4" s="3" t="s">
        <v>53</v>
      </c>
      <c r="XEZ4" s="1" t="s">
        <v>79</v>
      </c>
    </row>
    <row r="5" spans="1:22 16365:16384" ht="14.4" x14ac:dyDescent="0.3">
      <c r="B5" s="7"/>
      <c r="C5" s="7"/>
      <c r="F5" s="15"/>
      <c r="G5" s="15"/>
      <c r="H5" s="15"/>
      <c r="N5" s="3" t="s">
        <v>134</v>
      </c>
      <c r="R5" s="3" t="s">
        <v>135</v>
      </c>
      <c r="V5" s="8"/>
      <c r="XET5" s="3" t="s">
        <v>22</v>
      </c>
      <c r="XEY5" s="3" t="s">
        <v>55</v>
      </c>
      <c r="XEZ5" s="1" t="s">
        <v>80</v>
      </c>
    </row>
    <row r="6" spans="1:22 16365:16384" ht="14.4" x14ac:dyDescent="0.3">
      <c r="A6" s="28" t="s">
        <v>134</v>
      </c>
      <c r="B6" s="29"/>
      <c r="C6" s="29"/>
      <c r="D6" s="30"/>
      <c r="E6" s="28" t="s">
        <v>135</v>
      </c>
      <c r="F6" s="29"/>
      <c r="G6" s="29"/>
      <c r="H6" s="30"/>
      <c r="J6" s="1"/>
      <c r="K6" s="1"/>
      <c r="L6" s="1"/>
      <c r="N6" s="1" t="s">
        <v>139</v>
      </c>
      <c r="O6" s="1" t="s">
        <v>140</v>
      </c>
      <c r="P6" s="1" t="s">
        <v>148</v>
      </c>
      <c r="R6" s="3" t="s">
        <v>141</v>
      </c>
      <c r="S6" s="3" t="s">
        <v>142</v>
      </c>
      <c r="V6" s="8"/>
      <c r="XEK6" s="14" t="s">
        <v>128</v>
      </c>
      <c r="XET6" s="3" t="s">
        <v>75</v>
      </c>
      <c r="XEY6" s="3" t="s">
        <v>18</v>
      </c>
      <c r="XEZ6" s="1" t="s">
        <v>81</v>
      </c>
    </row>
    <row r="7" spans="1:22 16365:16384" ht="14.4" x14ac:dyDescent="0.3">
      <c r="A7" s="16" t="s">
        <v>144</v>
      </c>
      <c r="B7" s="16" t="s">
        <v>146</v>
      </c>
      <c r="C7" s="16" t="s">
        <v>147</v>
      </c>
      <c r="D7" s="16" t="s">
        <v>145</v>
      </c>
      <c r="E7" s="16" t="s">
        <v>144</v>
      </c>
      <c r="F7" s="16" t="s">
        <v>146</v>
      </c>
      <c r="G7" s="16" t="s">
        <v>147</v>
      </c>
      <c r="H7" s="16" t="s">
        <v>145</v>
      </c>
      <c r="J7" s="1"/>
      <c r="K7" s="1"/>
      <c r="L7" s="1"/>
      <c r="M7" t="s">
        <v>136</v>
      </c>
      <c r="N7" s="1">
        <v>8</v>
      </c>
      <c r="O7" s="1">
        <v>0</v>
      </c>
      <c r="P7" s="1">
        <v>6</v>
      </c>
      <c r="R7" s="3">
        <v>12</v>
      </c>
      <c r="S7" s="3">
        <v>6</v>
      </c>
      <c r="V7" s="8"/>
      <c r="XEK7" t="s">
        <v>14</v>
      </c>
      <c r="XEY7" s="3" t="s">
        <v>58</v>
      </c>
      <c r="XEZ7" s="1" t="s">
        <v>82</v>
      </c>
      <c r="XFD7" s="3" t="s">
        <v>32</v>
      </c>
    </row>
    <row r="8" spans="1:22 16365:16384" ht="14.4" x14ac:dyDescent="0.3">
      <c r="A8" s="13"/>
      <c r="B8" s="18" t="str">
        <f>IF(AND(A8="Dormitorio principal",B$4="0 ó 1 dormitorios"),N$7,IF(AND(A8="Resto de dormitorios",B$4="0 ó 1 dormitorios"),O$7,IF(AND(A8="Salas de estar, comedores, otros",B$4="0 ó 1 dormitorios"),P$7,IF(AND(A8="Dormitorio principal",B$4="2 dormitorios"),N$8,IF(AND(A8="Resto de dormitorios",B$4="2 dormitorios"),O$8,IF(AND(A8="Salas de estar, comedores, otros",B$4="2 dormitorios"),P$8,IF(AND(A8="Dormitorio principal",B$4="3 o más dormitorios"),N$9,IF(AND(A8="Resto de dormitorios",B$4="3 o más dormitorios"),O$9,IF(AND(A8="Salas de estar, comedores, otros",B$4="3 o más dormitorios"),P$9," ")))))))))</f>
        <v xml:space="preserve"> </v>
      </c>
      <c r="C8" s="19"/>
      <c r="D8" s="22">
        <f t="shared" ref="D8:D10" si="0">IF(B8=" ",0,B8+C8)</f>
        <v>0</v>
      </c>
      <c r="E8" s="13"/>
      <c r="F8" s="18">
        <f>IF(E8=0,0,IF(B$4="0 ó 1 dormitorios",S$7,IF(B$4="2 dormitorios",S$8,IF(B$4="3 o más dormitorios",S$9," "))))</f>
        <v>0</v>
      </c>
      <c r="G8" s="19"/>
      <c r="H8" s="18">
        <f>F8+G8</f>
        <v>0</v>
      </c>
      <c r="J8" s="1"/>
      <c r="K8" s="1"/>
      <c r="L8" s="1"/>
      <c r="M8" t="s">
        <v>137</v>
      </c>
      <c r="N8" s="1">
        <v>8</v>
      </c>
      <c r="O8" s="1">
        <v>4</v>
      </c>
      <c r="P8" s="1">
        <v>8</v>
      </c>
      <c r="R8" s="3">
        <v>24</v>
      </c>
      <c r="S8" s="3">
        <v>7</v>
      </c>
      <c r="V8" s="8"/>
      <c r="XEK8" t="s">
        <v>15</v>
      </c>
      <c r="XEZ8" s="1" t="s">
        <v>83</v>
      </c>
    </row>
    <row r="9" spans="1:22 16365:16384" ht="14.4" x14ac:dyDescent="0.3">
      <c r="A9" s="13"/>
      <c r="B9" s="18" t="str">
        <f>IF(AND(A9="Dormitorio principal",B$4="0 ó 1 dormitorios"),N$7,IF(AND(A9="Resto de dormitorios",B$4="0 ó 1 dormitorios"),O$7,IF(AND(A9="Salas de estar, comedores, otros",B$4="0 ó 1 dormitorios"),P$7,IF(AND(A9="Dormitorio principal",B$4="2 dormitorios"),N$8,IF(AND(A9="Resto de dormitorios",B$4="2 dormitorios"),O$8,IF(AND(A9="Salas de estar, comedores, otros",B$4="2 dormitorios"),P$8,IF(AND(A9="Dormitorio principal",B$4="3 o más dormitorios"),N$9,IF(AND(A9="Resto de dormitorios",B$4="3 o más dormitorios"),O$9,IF(AND(A9="Salas de estar, comedores, otros",B$4="3 o más dormitorios"),P$9," ")))))))))</f>
        <v xml:space="preserve"> </v>
      </c>
      <c r="C9" s="19"/>
      <c r="D9" s="22">
        <f t="shared" si="0"/>
        <v>0</v>
      </c>
      <c r="E9" s="13"/>
      <c r="F9" s="18">
        <f t="shared" ref="F9:F22" si="1">IF(E9=0,0,IF(B$4="0 ó 1 dormitorios",S$7,IF(B$4="2 dormitorios",S$8,IF(B$4="3 o más dormitorios",S$9," "))))</f>
        <v>0</v>
      </c>
      <c r="G9" s="19"/>
      <c r="H9" s="18">
        <f t="shared" ref="H9:H22" si="2">F9+G9</f>
        <v>0</v>
      </c>
      <c r="J9" s="1"/>
      <c r="K9" s="1"/>
      <c r="L9" s="1"/>
      <c r="M9" t="s">
        <v>138</v>
      </c>
      <c r="N9" s="1">
        <v>8</v>
      </c>
      <c r="O9" s="1">
        <v>4</v>
      </c>
      <c r="P9" s="1">
        <v>10</v>
      </c>
      <c r="R9" s="3">
        <v>33</v>
      </c>
      <c r="S9" s="3">
        <v>8</v>
      </c>
      <c r="V9" s="8"/>
      <c r="XEK9" t="s">
        <v>16</v>
      </c>
      <c r="XER9" t="s">
        <v>129</v>
      </c>
      <c r="XEZ9" s="1" t="s">
        <v>84</v>
      </c>
    </row>
    <row r="10" spans="1:22 16365:16384" ht="14.4" customHeight="1" x14ac:dyDescent="0.3">
      <c r="A10" s="13"/>
      <c r="B10" s="18" t="str">
        <f>IF(AND(A10="Dormitorio principal",B$4="0 ó 1 dormitorios"),N$7,IF(AND(A10="Resto de dormitorios",B$4="0 ó 1 dormitorios"),O$7,IF(AND(A10="Salas de estar, comedores, otros",B$4="0 ó 1 dormitorios"),P$7,IF(AND(A10="Dormitorio principal",B$4="2 dormitorios"),N$8,IF(AND(A10="Resto de dormitorios",B$4="2 dormitorios"),O$8,IF(AND(A10="Salas de estar, comedores, otros",B$4="2 dormitorios"),P$8,IF(AND(A10="Dormitorio principal",B$4="3 o más dormitorios"),N$9,IF(AND(A10="Resto de dormitorios",B$4="3 o más dormitorios"),O$9,IF(AND(A10="Salas de estar, comedores, otros",B$4="3 o más dormitorios"),P$9," ")))))))))</f>
        <v xml:space="preserve"> </v>
      </c>
      <c r="C10" s="19"/>
      <c r="D10" s="22">
        <f t="shared" si="0"/>
        <v>0</v>
      </c>
      <c r="E10" s="13"/>
      <c r="F10" s="18">
        <f t="shared" si="1"/>
        <v>0</v>
      </c>
      <c r="G10" s="19"/>
      <c r="H10" s="18">
        <f t="shared" si="2"/>
        <v>0</v>
      </c>
      <c r="J10" s="27" t="s">
        <v>163</v>
      </c>
      <c r="K10" s="27"/>
      <c r="V10" s="8"/>
      <c r="XEK10" t="s">
        <v>17</v>
      </c>
      <c r="XER10" t="s">
        <v>130</v>
      </c>
      <c r="XEZ10" s="1" t="s">
        <v>85</v>
      </c>
    </row>
    <row r="11" spans="1:22 16365:16384" ht="14.4" x14ac:dyDescent="0.3">
      <c r="A11" s="13"/>
      <c r="B11" s="18" t="str">
        <f t="shared" ref="B11:B12" si="3">IF(AND(A11="Dormitorio principal",B$4="0 ó 1 dormitorios"),N$7,IF(AND(A11="Resto de dormitorios",B$4="0 ó 1 dormitorios"),O$7,IF(AND(A11="Salas de estar, comedores, otros",B$4="0 ó 1 dormitorios"),P$7,IF(AND(A11="Dormitorio principal",B$4="2 dormitorios"),N$8,IF(AND(A11="Resto de dormitorios",B$4="2 dormitorios"),O$8,IF(AND(A11="Salas de estar, comedores, otros",B$4="2 dormitorios"),P$8,IF(AND(A11="Dormitorio principal",B$4="3 o más dormitorios"),N$9,IF(AND(A11="Resto de dormitorios",B$4="3 o más dormitorios"),O$9,IF(AND(A11="Salas de estar, comedores, otros",B$4="3 o más dormitorios"),P$9," ")))))))))</f>
        <v xml:space="preserve"> </v>
      </c>
      <c r="C11" s="19"/>
      <c r="D11" s="22">
        <f>IF(B11=" ",0,B11+C11)</f>
        <v>0</v>
      </c>
      <c r="E11" s="13"/>
      <c r="F11" s="18">
        <f t="shared" si="1"/>
        <v>0</v>
      </c>
      <c r="G11" s="19"/>
      <c r="H11" s="18">
        <f t="shared" si="2"/>
        <v>0</v>
      </c>
      <c r="J11" s="27"/>
      <c r="K11" s="27"/>
      <c r="N11" s="1" t="s">
        <v>139</v>
      </c>
      <c r="V11" s="8"/>
      <c r="XEK11" t="s">
        <v>18</v>
      </c>
      <c r="XER11" t="s">
        <v>131</v>
      </c>
      <c r="XEZ11" s="1" t="s">
        <v>86</v>
      </c>
    </row>
    <row r="12" spans="1:22 16365:16384" ht="14.4" x14ac:dyDescent="0.3">
      <c r="A12" s="13"/>
      <c r="B12" s="18" t="str">
        <f t="shared" si="3"/>
        <v xml:space="preserve"> </v>
      </c>
      <c r="C12" s="19"/>
      <c r="D12" s="22">
        <f t="shared" ref="D12:D22" si="4">IF(B12=" ",0,B12+C12)</f>
        <v>0</v>
      </c>
      <c r="E12" s="13"/>
      <c r="F12" s="18">
        <f t="shared" si="1"/>
        <v>0</v>
      </c>
      <c r="G12" s="19"/>
      <c r="H12" s="18">
        <f t="shared" si="2"/>
        <v>0</v>
      </c>
      <c r="J12" s="27"/>
      <c r="K12" s="27"/>
      <c r="N12" s="1" t="s">
        <v>140</v>
      </c>
      <c r="S12" s="3" t="s">
        <v>164</v>
      </c>
      <c r="V12" s="8"/>
      <c r="XEK12"/>
      <c r="XEZ12" s="1" t="s">
        <v>87</v>
      </c>
    </row>
    <row r="13" spans="1:22 16365:16384" ht="14.4" x14ac:dyDescent="0.3">
      <c r="A13" s="13"/>
      <c r="B13" s="18" t="str">
        <f t="shared" ref="B13:B22" si="5">IF(AND(A13="Dormitorio principal",B$4="0 ó 1 dormitorios"),N$7,IF(AND(A13="Resto de dormitorios",B$4="0 ó 1 dormitorios"),O$7,IF(AND(A13="Salas de estar, comedores, otros",B$4="0 ó 1 dormitorios"),P$7,IF(AND(A13="Dormitorio principal",B$4="2 dormitorios"),N$8,IF(AND(A13="Resto de dormitorios",B$4="2 dormitorios"),O$8,IF(AND(A13="Salas de estar, comedores, otros",B$4="2 dormitorios"),P$8,IF(AND(A13="Dormitorio principal",B$4="3 o más dormitorios"),N$9,IF(AND(A13="Resto de dormitorios",B$4="3 o más dormitorios"),O$9,IF(AND(A13="Salas de estar, comedores, otros",B$4="3 o más dormitorios"),P$9," ")))))))))</f>
        <v xml:space="preserve"> </v>
      </c>
      <c r="C13" s="19"/>
      <c r="D13" s="22">
        <f t="shared" si="4"/>
        <v>0</v>
      </c>
      <c r="E13" s="13"/>
      <c r="F13" s="18">
        <f t="shared" si="1"/>
        <v>0</v>
      </c>
      <c r="G13" s="19"/>
      <c r="H13" s="18">
        <f t="shared" si="2"/>
        <v>0</v>
      </c>
      <c r="J13" s="27"/>
      <c r="K13" s="27"/>
      <c r="N13" s="1" t="s">
        <v>148</v>
      </c>
      <c r="S13" s="3" t="s">
        <v>165</v>
      </c>
      <c r="V13" s="8"/>
      <c r="XEK13"/>
      <c r="XEZ13" s="1" t="s">
        <v>88</v>
      </c>
    </row>
    <row r="14" spans="1:22 16365:16384" ht="14.4" x14ac:dyDescent="0.3">
      <c r="A14" s="13"/>
      <c r="B14" s="18" t="str">
        <f t="shared" si="5"/>
        <v xml:space="preserve"> </v>
      </c>
      <c r="C14" s="19"/>
      <c r="D14" s="22">
        <f t="shared" si="4"/>
        <v>0</v>
      </c>
      <c r="E14" s="13"/>
      <c r="F14" s="18">
        <f t="shared" si="1"/>
        <v>0</v>
      </c>
      <c r="G14" s="19"/>
      <c r="H14" s="18">
        <f t="shared" si="2"/>
        <v>0</v>
      </c>
      <c r="J14" s="27"/>
      <c r="K14" s="27"/>
      <c r="S14" s="3" t="s">
        <v>166</v>
      </c>
      <c r="V14" s="8"/>
      <c r="XEY14" s="3" t="s">
        <v>54</v>
      </c>
      <c r="XEZ14" s="1" t="s">
        <v>89</v>
      </c>
      <c r="XFD14" s="3" t="s">
        <v>33</v>
      </c>
    </row>
    <row r="15" spans="1:22 16365:16384" ht="14.4" x14ac:dyDescent="0.3">
      <c r="A15" s="13"/>
      <c r="B15" s="18" t="str">
        <f t="shared" si="5"/>
        <v xml:space="preserve"> </v>
      </c>
      <c r="C15" s="19"/>
      <c r="D15" s="22">
        <f t="shared" si="4"/>
        <v>0</v>
      </c>
      <c r="E15" s="13"/>
      <c r="F15" s="18">
        <f t="shared" si="1"/>
        <v>0</v>
      </c>
      <c r="G15" s="19"/>
      <c r="H15" s="18">
        <f t="shared" si="2"/>
        <v>0</v>
      </c>
      <c r="J15" s="27"/>
      <c r="K15" s="27"/>
      <c r="S15" s="3" t="s">
        <v>167</v>
      </c>
      <c r="V15" s="8"/>
      <c r="XEY15" s="3" t="s">
        <v>59</v>
      </c>
      <c r="XEZ15" s="1" t="s">
        <v>90</v>
      </c>
    </row>
    <row r="16" spans="1:22 16365:16384" ht="14.4" x14ac:dyDescent="0.3">
      <c r="A16" s="13"/>
      <c r="B16" s="18" t="str">
        <f t="shared" si="5"/>
        <v xml:space="preserve"> </v>
      </c>
      <c r="C16" s="19"/>
      <c r="D16" s="22">
        <f t="shared" si="4"/>
        <v>0</v>
      </c>
      <c r="E16" s="13"/>
      <c r="F16" s="18">
        <f t="shared" si="1"/>
        <v>0</v>
      </c>
      <c r="G16" s="19"/>
      <c r="H16" s="18">
        <f t="shared" si="2"/>
        <v>0</v>
      </c>
      <c r="J16" s="27"/>
      <c r="K16" s="27"/>
      <c r="N16" s="3">
        <v>0</v>
      </c>
      <c r="V16" s="8"/>
      <c r="XEM16" s="3" t="s">
        <v>22</v>
      </c>
      <c r="XEN16" s="3" t="s">
        <v>26</v>
      </c>
      <c r="XEO16" s="3" t="s">
        <v>20</v>
      </c>
      <c r="XEP16" s="3">
        <v>0.1</v>
      </c>
      <c r="XEQ16" s="3">
        <v>0.67</v>
      </c>
      <c r="XER16" s="3">
        <v>0.6</v>
      </c>
      <c r="XES16" s="3">
        <v>0.57999999999999996</v>
      </c>
      <c r="XET16" s="3">
        <v>0.53</v>
      </c>
      <c r="XEU16" s="3">
        <v>0.48</v>
      </c>
      <c r="XEV16" s="3">
        <v>0.43</v>
      </c>
      <c r="XEY16" s="3" t="s">
        <v>56</v>
      </c>
      <c r="XEZ16" s="1" t="s">
        <v>91</v>
      </c>
    </row>
    <row r="17" spans="1:45 16364:16383" ht="14.4" x14ac:dyDescent="0.3">
      <c r="A17" s="13"/>
      <c r="B17" s="18" t="str">
        <f t="shared" si="5"/>
        <v xml:space="preserve"> </v>
      </c>
      <c r="C17" s="19"/>
      <c r="D17" s="22">
        <f t="shared" si="4"/>
        <v>0</v>
      </c>
      <c r="E17" s="13"/>
      <c r="F17" s="18">
        <f t="shared" si="1"/>
        <v>0</v>
      </c>
      <c r="G17" s="19"/>
      <c r="H17" s="18">
        <f t="shared" si="2"/>
        <v>0</v>
      </c>
      <c r="I17" s="7"/>
      <c r="J17" s="27"/>
      <c r="K17" s="27"/>
      <c r="L17" s="7"/>
      <c r="M17" s="7"/>
      <c r="N17" s="7">
        <v>1</v>
      </c>
      <c r="O17" s="7"/>
      <c r="P17" s="7"/>
      <c r="Q17" s="7"/>
      <c r="R17" s="7"/>
      <c r="S17" s="7"/>
      <c r="T17" s="7"/>
      <c r="V17" s="8"/>
      <c r="XEY17" s="3" t="s">
        <v>57</v>
      </c>
      <c r="XEZ17" s="1" t="s">
        <v>92</v>
      </c>
    </row>
    <row r="18" spans="1:45 16364:16383" ht="14.4" x14ac:dyDescent="0.3">
      <c r="A18" s="13"/>
      <c r="B18" s="18" t="str">
        <f t="shared" si="5"/>
        <v xml:space="preserve"> </v>
      </c>
      <c r="C18" s="19"/>
      <c r="D18" s="22">
        <f t="shared" si="4"/>
        <v>0</v>
      </c>
      <c r="E18" s="13"/>
      <c r="F18" s="18">
        <f t="shared" si="1"/>
        <v>0</v>
      </c>
      <c r="G18" s="19"/>
      <c r="H18" s="18">
        <f t="shared" si="2"/>
        <v>0</v>
      </c>
      <c r="I18" s="7"/>
      <c r="J18" s="27"/>
      <c r="K18" s="27"/>
      <c r="L18" s="7"/>
      <c r="M18" s="7"/>
      <c r="N18" s="7">
        <v>2</v>
      </c>
      <c r="O18" s="7"/>
      <c r="P18" s="7"/>
      <c r="Q18" s="7"/>
      <c r="R18" s="7"/>
      <c r="S18" s="7"/>
      <c r="T18" s="7"/>
      <c r="V18" s="8"/>
      <c r="Z18"/>
      <c r="AA18" t="s">
        <v>72</v>
      </c>
      <c r="AB18" s="1" t="s">
        <v>73</v>
      </c>
      <c r="AC18" t="s">
        <v>74</v>
      </c>
      <c r="AH18" s="3" t="s">
        <v>68</v>
      </c>
      <c r="AI18" s="3" t="s">
        <v>67</v>
      </c>
      <c r="XEM18" s="3" t="s">
        <v>63</v>
      </c>
      <c r="XEZ18" s="1" t="s">
        <v>93</v>
      </c>
    </row>
    <row r="19" spans="1:45 16364:16383" ht="14.4" x14ac:dyDescent="0.3">
      <c r="A19" s="13"/>
      <c r="B19" s="18" t="str">
        <f t="shared" si="5"/>
        <v xml:space="preserve"> </v>
      </c>
      <c r="C19" s="19"/>
      <c r="D19" s="22">
        <f t="shared" si="4"/>
        <v>0</v>
      </c>
      <c r="E19" s="13"/>
      <c r="F19" s="18">
        <f t="shared" si="1"/>
        <v>0</v>
      </c>
      <c r="G19" s="19"/>
      <c r="H19" s="18">
        <f t="shared" si="2"/>
        <v>0</v>
      </c>
      <c r="I19" s="7"/>
      <c r="J19" s="27"/>
      <c r="K19" s="27"/>
      <c r="L19" s="7"/>
      <c r="M19" s="7"/>
      <c r="N19" s="7">
        <v>3</v>
      </c>
      <c r="O19" s="7"/>
      <c r="P19" s="7"/>
      <c r="Q19" s="7"/>
      <c r="R19" s="7"/>
      <c r="S19" s="7"/>
      <c r="T19" s="7"/>
      <c r="V19" s="8"/>
      <c r="AA19" s="3" t="e">
        <f>L19/O19</f>
        <v>#DIV/0!</v>
      </c>
      <c r="AB19" s="3" t="e">
        <f>N19/O19</f>
        <v>#DIV/0!</v>
      </c>
      <c r="AC19" s="3" t="e">
        <f>M19/O19</f>
        <v>#DIV/0!</v>
      </c>
      <c r="AD19" t="str">
        <f>IF(Z19&lt;=0.1,"0,05&lt;R/W≤0,1",IF(AND(Z19&gt;0.1,Z19&lt;=0.2),"0,1&lt;R/W≤0,2",IF(AND(Z19&gt;0.2,Z19&lt;=0.5),"0,2&lt;R/W≤0,5","R/W&gt;0,5")))</f>
        <v>0,05&lt;R/W≤0,1</v>
      </c>
      <c r="AE19" t="e">
        <f>IF(AA19&lt;=0.1,"0,05&lt;R/H≤0,1",IF(AND(AA19&gt;0.1,AA19&lt;=0.2),"0,1&lt;R/H≤0,2",IF(AND(AA19&gt;0.2,AA19&lt;=0.5),"0,2&lt;R/H≤0,5","R/H&gt;0,5")))</f>
        <v>#DIV/0!</v>
      </c>
      <c r="AF19" t="e">
        <f>IF(AB19&lt;=0.2,"0&lt;D/H≤0,2",IF(AND(AB19&gt;0.2,AB19&lt;=0.5),"0,2&lt;D/H≤0,5","D/H&gt;0,5"))</f>
        <v>#DIV/0!</v>
      </c>
      <c r="AG19" t="e">
        <f>IF(AC19&lt;=0.5,"0,2&lt;L/H≤0,5",IF(AND(AC19&gt;0.5,AC19&lt;=1),"0,5&lt;L/H≤1",IF(AND(AC19&gt;1,AC19&lt;=2),"1&lt;L/H≤2","L/H&gt;2")))</f>
        <v>#DIV/0!</v>
      </c>
      <c r="AH19" s="3">
        <f>IF(AND(C19="S",AD19="0,05&lt;R/W≤0,1"),_xlfn.XLOOKUP(AE19,#REF!,#REF!),IF(AND(C19="S",AD19="0,1&lt;R/W≤0,2"),_xlfn.XLOOKUP(AE19,#REF!,#REF!),IF(AND(C19="S",AD19="0,2&lt;R/W≤0,5"),_xlfn.XLOOKUP(AE19,#REF!,#REF!),IF(AND(C19="S",AD19="R/W&gt;0,5"),_xlfn.XLOOKUP(AE19,#REF!,#REF!),IF(AND(C19="SE",AD19="0,05&lt;R/W≤0,1"),_xlfn.XLOOKUP(AE19,#REF!,#REF!),IF(AND(C19="SE",AD19="0,1&lt;R/W≤0,2"),_xlfn.XLOOKUP(AE19,#REF!,#REF!),IF(AND(C19="SE",AD19="0,2&lt;R/W≤0,5"),_xlfn.XLOOKUP(AE19,#REF!,#REF!),IF(AND(C19="SE",AD19="R/W&gt;0,5"),_xlfn.XLOOKUP(AE19,#REF!,#REF!),IF(AND(C19="SO",AD19="0,05&lt;R/W≤0,1"),_xlfn.XLOOKUP(AE19,#REF!,#REF!),IF(AND(C19="SO",AD19="0,1&lt;R/W≤0,2"),_xlfn.XLOOKUP(AE19,#REF!,#REF!),IF(AND(C19="SO",AD19="0,2&lt;R/W≤0,5"),_xlfn.XLOOKUP(AE19,#REF!,#REF!),IF(AND(C19="SO",AD19="R/W&gt;0,5"),_xlfn.XLOOKUP(AE19,#REF!,#REF!),IF(AND(C19="E",AD19="0,05&lt;R/W≤0,1"),_xlfn.XLOOKUP(AE19,#REF!,#REF!),IF(AND(C19="E",AD19="0,1&lt;R/W≤0,2"),_xlfn.XLOOKUP(AE19,#REF!,#REF!),IF(AND(C19="E",AD19="0,2&lt;R/W≤0,5"),_xlfn.XLOOKUP(AE19,#REF!,#REF!),IF(AND(C19="E",AD19="R/W&gt;0,5"),_xlfn.XLOOKUP(AE19,#REF!,#REF!),IF(AND(C19="O",AD19="0,05&lt;R/W≤0,1"),_xlfn.XLOOKUP(AE19,#REF!,#REF!),IF(AND(C19="O",AD19="0,1&lt;R/W≤0,2"),_xlfn.XLOOKUP(AE19,#REF!,#REF!),IF(AND(C19="O",AD19="0,2&lt;R/W≤0,5"),_xlfn.XLOOKUP(AE19,#REF!,#REF!),IF(AND(C19="O",AD19="R/W&gt;0,5"),_xlfn.XLOOKUP(AE19,#REF!,#REF!),1))))))))))))))))))))</f>
        <v>1</v>
      </c>
      <c r="AI19" s="3" t="e">
        <f>IF(AND(C19="S",AG19="0,2&lt;L/H≤0,5"),_xlfn.XLOOKUP(AF19,#REF!,#REF!),IF(AND(C19="S",AG19="0,5&lt;L/H≤1"),_xlfn.XLOOKUP(AF19,#REF!,#REF!),IF(AND(C19="S",AG19="1&lt;L/H≤2"),_xlfn.XLOOKUP(AF19,#REF!,#REF!),IF(AND(C19="S",AG19="L/H&gt;2"),_xlfn.XLOOKUP(AF19,#REF!,#REF!),IF(AND(C19="SE",AG19="0,2&lt;L/H≤0,5"),_xlfn.XLOOKUP(AF19,#REF!,#REF!),IF(AND(C19="SE",AG19="0,5&lt;L/H≤1"),_xlfn.XLOOKUP(AF19,#REF!,#REF!),IF(AND(C19="SE",AG19="1&lt;L/H≤2"),_xlfn.XLOOKUP(AF19,#REF!,#REF!),IF(AND(C19="SE",AG19="L/H&gt;2"),_xlfn.XLOOKUP(AF19,#REF!,#REF!),IF(AND(C19="SO",AG19="0,2&lt;L/H≤0,5"),_xlfn.XLOOKUP(AF19,#REF!,#REF!),IF(AND(C19="SO",AG19="0,5&lt;L/H≤1"),_xlfn.XLOOKUP(AF19,#REF!,#REF!),IF(AND(C19="SO",AG19="1&lt;L/H≤2"),_xlfn.XLOOKUP(AF19,#REF!,#REF!),IF(AND(C19="SO",AG19="L/H&gt;2"),_xlfn.XLOOKUP(AF19,#REF!,#REF!),IF(AND(C19="E",AG19="0,2&lt;L/H≤0,5"),_xlfn.XLOOKUP(AF19,#REF!,#REF!),IF(AND(C19="E",AG19="0,5&lt;L/H≤1"),_xlfn.XLOOKUP(AF19,#REF!,#REF!),IF(AND(C19="E",AG19="1&lt;L/H≤2"),_xlfn.XLOOKUP(AF19,#REF!,#REF!),IF(AND(C19="E",AG19="L/H&gt;2"),_xlfn.XLOOKUP(AF19,#REF!,#REF!),IF(AND(C19="O",AG19="0,2&lt;L/H≤0,5"),_xlfn.XLOOKUP(AF19,#REF!,#REF!),IF(AND(C19="O",AG19="0,5&lt;L/H≤1"),_xlfn.XLOOKUP(AF19,#REF!,#REF!),IF(AND(C19="O",AG19="1&lt;L/H≤2"),_xlfn.XLOOKUP(AF19,#REF!,#REF!),IF(AND(C19="O",AG19="L/H&gt;2"),_xlfn.XLOOKUP(AF19,#REF!,#REF!),1))))))))))))))))))))</f>
        <v>#DIV/0!</v>
      </c>
      <c r="AM19" s="1"/>
      <c r="AN19" s="1"/>
      <c r="AO19"/>
      <c r="AP19"/>
      <c r="AQ19" s="1"/>
      <c r="AR19" s="1"/>
      <c r="XEJ19" s="3" t="s">
        <v>67</v>
      </c>
      <c r="XEM19" s="3" t="s">
        <v>64</v>
      </c>
      <c r="XEO19" s="3" t="s">
        <v>61</v>
      </c>
      <c r="XEQ19" s="3" t="s">
        <v>46</v>
      </c>
      <c r="XEV19" s="3">
        <v>1</v>
      </c>
      <c r="XEZ19" s="1" t="s">
        <v>94</v>
      </c>
      <c r="XFC19" t="s">
        <v>34</v>
      </c>
    </row>
    <row r="20" spans="1:45 16364:16383" s="6" customFormat="1" ht="14.4" x14ac:dyDescent="0.3">
      <c r="A20" s="13"/>
      <c r="B20" s="18" t="str">
        <f t="shared" si="5"/>
        <v xml:space="preserve"> </v>
      </c>
      <c r="C20" s="19"/>
      <c r="D20" s="22">
        <f t="shared" si="4"/>
        <v>0</v>
      </c>
      <c r="E20" s="13"/>
      <c r="F20" s="18">
        <f t="shared" si="1"/>
        <v>0</v>
      </c>
      <c r="G20" s="19"/>
      <c r="H20" s="18">
        <f t="shared" si="2"/>
        <v>0</v>
      </c>
      <c r="I20" s="7"/>
      <c r="J20" s="27"/>
      <c r="K20" s="27"/>
      <c r="L20" s="7"/>
      <c r="M20" s="7"/>
      <c r="N20" s="7">
        <v>4</v>
      </c>
      <c r="O20" s="7"/>
      <c r="P20" s="7"/>
      <c r="Q20" s="7"/>
      <c r="R20" s="7"/>
      <c r="S20" s="7"/>
      <c r="T20" s="7"/>
      <c r="V20" s="8"/>
      <c r="Z20" s="3"/>
      <c r="AA20" s="3" t="e">
        <f t="shared" ref="AA20:AA51" si="6">L20/O20</f>
        <v>#DIV/0!</v>
      </c>
      <c r="AB20" s="3" t="e">
        <f t="shared" ref="AB20:AB51" si="7">N20/O20</f>
        <v>#DIV/0!</v>
      </c>
      <c r="AC20" s="3" t="e">
        <f t="shared" ref="AC20:AC51" si="8">M20/O20</f>
        <v>#DIV/0!</v>
      </c>
      <c r="AD20" t="str">
        <f t="shared" ref="AD20:AD51" si="9">IF(Z20&lt;=0.1,"0,05&lt;R/W≤0,1",IF(AND(Z20&gt;0.1,Z20&lt;=0.2),"0,1&lt;R/W≤0,2",IF(AND(Z20&gt;0.2,Z20&lt;=0.5),"0,2&lt;R/W≤0,5","R/W&gt;0,5")))</f>
        <v>0,05&lt;R/W≤0,1</v>
      </c>
      <c r="AE20" t="e">
        <f t="shared" ref="AE20:AE51" si="10">IF(AA20&lt;=0.1,"0,05&lt;R/H≤0,1",IF(AND(AA20&gt;0.1,AA20&lt;=0.2),"0,1&lt;R/H≤0,2",IF(AND(AA20&gt;0.2,AA20&lt;=0.5),"0,2&lt;R/H≤0,5","R/H&gt;0,5")))</f>
        <v>#DIV/0!</v>
      </c>
      <c r="AF20" t="e">
        <f t="shared" ref="AF20:AF51" si="11">IF(AB20&lt;=0.2,"0&lt;D/H≤0,2",IF(AND(AB20&gt;0.2,AB20&lt;=0.5),"0,2&lt;D/H≤0,5","D/H&gt;0,5"))</f>
        <v>#DIV/0!</v>
      </c>
      <c r="AG20" t="e">
        <f t="shared" ref="AG20:AG51" si="12">IF(AC20&lt;=0.5,"0,2&lt;L/H≤0,5",IF(AND(AC20&gt;0.5,AC20&lt;=1),"0,5&lt;L/H≤1",IF(AND(AC20&gt;1,AC20&lt;=2),"1&lt;L/H≤2","L/H&gt;2")))</f>
        <v>#DIV/0!</v>
      </c>
      <c r="AH20" s="3">
        <f>IF(AND(C20="S",AD20="0,05&lt;R/W≤0,1"),_xlfn.XLOOKUP(AE20,#REF!,#REF!),IF(AND(C20="S",AD20="0,1&lt;R/W≤0,2"),_xlfn.XLOOKUP(AE20,#REF!,#REF!),IF(AND(C20="S",AD20="0,2&lt;R/W≤0,5"),_xlfn.XLOOKUP(AE20,#REF!,#REF!),IF(AND(C20="S",AD20="R/W&gt;0,5"),_xlfn.XLOOKUP(AE20,#REF!,#REF!),IF(AND(C20="SE",AD20="0,05&lt;R/W≤0,1"),_xlfn.XLOOKUP(AE20,#REF!,#REF!),IF(AND(C20="SE",AD20="0,1&lt;R/W≤0,2"),_xlfn.XLOOKUP(AE20,#REF!,#REF!),IF(AND(C20="SE",AD20="0,2&lt;R/W≤0,5"),_xlfn.XLOOKUP(AE20,#REF!,#REF!),IF(AND(C20="SE",AD20="R/W&gt;0,5"),_xlfn.XLOOKUP(AE20,#REF!,#REF!),IF(AND(C20="SO",AD20="0,05&lt;R/W≤0,1"),_xlfn.XLOOKUP(AE20,#REF!,#REF!),IF(AND(C20="SO",AD20="0,1&lt;R/W≤0,2"),_xlfn.XLOOKUP(AE20,#REF!,#REF!),IF(AND(C20="SO",AD20="0,2&lt;R/W≤0,5"),_xlfn.XLOOKUP(AE20,#REF!,#REF!),IF(AND(C20="SO",AD20="R/W&gt;0,5"),_xlfn.XLOOKUP(AE20,#REF!,#REF!),IF(AND(C20="E",AD20="0,05&lt;R/W≤0,1"),_xlfn.XLOOKUP(AE20,#REF!,#REF!),IF(AND(C20="E",AD20="0,1&lt;R/W≤0,2"),_xlfn.XLOOKUP(AE20,#REF!,#REF!),IF(AND(C20="E",AD20="0,2&lt;R/W≤0,5"),_xlfn.XLOOKUP(AE20,#REF!,#REF!),IF(AND(C20="E",AD20="R/W&gt;0,5"),_xlfn.XLOOKUP(AE20,#REF!,#REF!),IF(AND(C20="O",AD20="0,05&lt;R/W≤0,1"),_xlfn.XLOOKUP(AE20,#REF!,#REF!),IF(AND(C20="O",AD20="0,1&lt;R/W≤0,2"),_xlfn.XLOOKUP(AE20,#REF!,#REF!),IF(AND(C20="O",AD20="0,2&lt;R/W≤0,5"),_xlfn.XLOOKUP(AE20,#REF!,#REF!),IF(AND(C20="O",AD20="R/W&gt;0,5"),_xlfn.XLOOKUP(AE20,#REF!,#REF!),1))))))))))))))))))))</f>
        <v>1</v>
      </c>
      <c r="AI20" s="3" t="e">
        <f>IF(AND(C20="S",AG20="0,2&lt;L/H≤0,5"),_xlfn.XLOOKUP(AF20,#REF!,#REF!),IF(AND(C20="S",AG20="0,5&lt;L/H≤1"),_xlfn.XLOOKUP(AF20,#REF!,#REF!),IF(AND(C20="S",AG20="1&lt;L/H≤2"),_xlfn.XLOOKUP(AF20,#REF!,#REF!),IF(AND(C20="S",AG20="L/H&gt;2"),_xlfn.XLOOKUP(AF20,#REF!,#REF!),IF(AND(C20="SE",AG20="0,2&lt;L/H≤0,5"),_xlfn.XLOOKUP(AF20,#REF!,#REF!),IF(AND(C20="SE",AG20="0,5&lt;L/H≤1"),_xlfn.XLOOKUP(AF20,#REF!,#REF!),IF(AND(C20="SE",AG20="1&lt;L/H≤2"),_xlfn.XLOOKUP(AF20,#REF!,#REF!),IF(AND(C20="SE",AG20="L/H&gt;2"),_xlfn.XLOOKUP(AF20,#REF!,#REF!),IF(AND(C20="SO",AG20="0,2&lt;L/H≤0,5"),_xlfn.XLOOKUP(AF20,#REF!,#REF!),IF(AND(C20="SO",AG20="0,5&lt;L/H≤1"),_xlfn.XLOOKUP(AF20,#REF!,#REF!),IF(AND(C20="SO",AG20="1&lt;L/H≤2"),_xlfn.XLOOKUP(AF20,#REF!,#REF!),IF(AND(C20="SO",AG20="L/H&gt;2"),_xlfn.XLOOKUP(AF20,#REF!,#REF!),IF(AND(C20="E",AG20="0,2&lt;L/H≤0,5"),_xlfn.XLOOKUP(AF20,#REF!,#REF!),IF(AND(C20="E",AG20="0,5&lt;L/H≤1"),_xlfn.XLOOKUP(AF20,#REF!,#REF!),IF(AND(C20="E",AG20="1&lt;L/H≤2"),_xlfn.XLOOKUP(AF20,#REF!,#REF!),IF(AND(C20="E",AG20="L/H&gt;2"),_xlfn.XLOOKUP(AF20,#REF!,#REF!),IF(AND(C20="O",AG20="0,2&lt;L/H≤0,5"),_xlfn.XLOOKUP(AF20,#REF!,#REF!),IF(AND(C20="O",AG20="0,5&lt;L/H≤1"),_xlfn.XLOOKUP(AF20,#REF!,#REF!),IF(AND(C20="O",AG20="1&lt;L/H≤2"),_xlfn.XLOOKUP(AF20,#REF!,#REF!),IF(AND(C20="O",AG20="L/H&gt;2"),_xlfn.XLOOKUP(AF20,#REF!,#REF!),1))))))))))))))))))))</f>
        <v>#DIV/0!</v>
      </c>
      <c r="AJ20" s="1"/>
      <c r="AK20"/>
      <c r="AL20"/>
      <c r="AM20"/>
      <c r="AN20"/>
      <c r="AO20" s="1"/>
      <c r="AP20"/>
      <c r="AQ20"/>
      <c r="AR20" s="1"/>
      <c r="AS20" s="1"/>
      <c r="XEJ20" s="6" t="s">
        <v>68</v>
      </c>
      <c r="XEM20" s="6" t="s">
        <v>65</v>
      </c>
      <c r="XEO20" s="6" t="s">
        <v>62</v>
      </c>
      <c r="XEQ20" s="6" t="s">
        <v>51</v>
      </c>
      <c r="XEV20" s="6">
        <v>0</v>
      </c>
      <c r="XEW20" s="6" t="s">
        <v>0</v>
      </c>
      <c r="XEZ20" s="1" t="s">
        <v>95</v>
      </c>
      <c r="XFC20" s="6" t="s">
        <v>35</v>
      </c>
    </row>
    <row r="21" spans="1:45 16364:16383" s="6" customFormat="1" ht="14.4" x14ac:dyDescent="0.3">
      <c r="A21" s="13"/>
      <c r="B21" s="18" t="str">
        <f t="shared" si="5"/>
        <v xml:space="preserve"> </v>
      </c>
      <c r="C21" s="19"/>
      <c r="D21" s="22">
        <f t="shared" si="4"/>
        <v>0</v>
      </c>
      <c r="E21" s="13"/>
      <c r="F21" s="18">
        <f t="shared" si="1"/>
        <v>0</v>
      </c>
      <c r="G21" s="19"/>
      <c r="H21" s="18">
        <f t="shared" si="2"/>
        <v>0</v>
      </c>
      <c r="I21" s="7"/>
      <c r="J21" s="27"/>
      <c r="K21" s="27"/>
      <c r="L21" s="7"/>
      <c r="M21" s="7"/>
      <c r="N21" s="7">
        <v>5</v>
      </c>
      <c r="O21" s="7"/>
      <c r="P21" s="7"/>
      <c r="Q21" s="7"/>
      <c r="R21" s="7"/>
      <c r="S21" s="7"/>
      <c r="T21" s="7"/>
      <c r="Z21" s="3"/>
      <c r="AA21" s="3" t="e">
        <f t="shared" si="6"/>
        <v>#DIV/0!</v>
      </c>
      <c r="AB21" s="3" t="e">
        <f t="shared" si="7"/>
        <v>#DIV/0!</v>
      </c>
      <c r="AC21" s="3" t="e">
        <f t="shared" si="8"/>
        <v>#DIV/0!</v>
      </c>
      <c r="AD21" t="str">
        <f t="shared" si="9"/>
        <v>0,05&lt;R/W≤0,1</v>
      </c>
      <c r="AE21" t="e">
        <f t="shared" si="10"/>
        <v>#DIV/0!</v>
      </c>
      <c r="AF21" t="e">
        <f t="shared" si="11"/>
        <v>#DIV/0!</v>
      </c>
      <c r="AG21" t="e">
        <f t="shared" si="12"/>
        <v>#DIV/0!</v>
      </c>
      <c r="AH21" s="3">
        <f>IF(AND(C21="S",AD21="0,05&lt;R/W≤0,1"),_xlfn.XLOOKUP(AE21,#REF!,#REF!),IF(AND(C21="S",AD21="0,1&lt;R/W≤0,2"),_xlfn.XLOOKUP(AE21,#REF!,#REF!),IF(AND(C21="S",AD21="0,2&lt;R/W≤0,5"),_xlfn.XLOOKUP(AE21,#REF!,#REF!),IF(AND(C21="S",AD21="R/W&gt;0,5"),_xlfn.XLOOKUP(AE21,#REF!,#REF!),IF(AND(C21="SE",AD21="0,05&lt;R/W≤0,1"),_xlfn.XLOOKUP(AE21,#REF!,#REF!),IF(AND(C21="SE",AD21="0,1&lt;R/W≤0,2"),_xlfn.XLOOKUP(AE21,#REF!,#REF!),IF(AND(C21="SE",AD21="0,2&lt;R/W≤0,5"),_xlfn.XLOOKUP(AE21,#REF!,#REF!),IF(AND(C21="SE",AD21="R/W&gt;0,5"),_xlfn.XLOOKUP(AE21,#REF!,#REF!),IF(AND(C21="SO",AD21="0,05&lt;R/W≤0,1"),_xlfn.XLOOKUP(AE21,#REF!,#REF!),IF(AND(C21="SO",AD21="0,1&lt;R/W≤0,2"),_xlfn.XLOOKUP(AE21,#REF!,#REF!),IF(AND(C21="SO",AD21="0,2&lt;R/W≤0,5"),_xlfn.XLOOKUP(AE21,#REF!,#REF!),IF(AND(C21="SO",AD21="R/W&gt;0,5"),_xlfn.XLOOKUP(AE21,#REF!,#REF!),IF(AND(C21="E",AD21="0,05&lt;R/W≤0,1"),_xlfn.XLOOKUP(AE21,#REF!,#REF!),IF(AND(C21="E",AD21="0,1&lt;R/W≤0,2"),_xlfn.XLOOKUP(AE21,#REF!,#REF!),IF(AND(C21="E",AD21="0,2&lt;R/W≤0,5"),_xlfn.XLOOKUP(AE21,#REF!,#REF!),IF(AND(C21="E",AD21="R/W&gt;0,5"),_xlfn.XLOOKUP(AE21,#REF!,#REF!),IF(AND(C21="O",AD21="0,05&lt;R/W≤0,1"),_xlfn.XLOOKUP(AE21,#REF!,#REF!),IF(AND(C21="O",AD21="0,1&lt;R/W≤0,2"),_xlfn.XLOOKUP(AE21,#REF!,#REF!),IF(AND(C21="O",AD21="0,2&lt;R/W≤0,5"),_xlfn.XLOOKUP(AE21,#REF!,#REF!),IF(AND(C21="O",AD21="R/W&gt;0,5"),_xlfn.XLOOKUP(AE21,#REF!,#REF!),1))))))))))))))))))))</f>
        <v>1</v>
      </c>
      <c r="AI21" s="3" t="e">
        <f>IF(AND(C21="S",AG21="0,2&lt;L/H≤0,5"),_xlfn.XLOOKUP(AF21,#REF!,#REF!),IF(AND(C21="S",AG21="0,5&lt;L/H≤1"),_xlfn.XLOOKUP(AF21,#REF!,#REF!),IF(AND(C21="S",AG21="1&lt;L/H≤2"),_xlfn.XLOOKUP(AF21,#REF!,#REF!),IF(AND(C21="S",AG21="L/H&gt;2"),_xlfn.XLOOKUP(AF21,#REF!,#REF!),IF(AND(C21="SE",AG21="0,2&lt;L/H≤0,5"),_xlfn.XLOOKUP(AF21,#REF!,#REF!),IF(AND(C21="SE",AG21="0,5&lt;L/H≤1"),_xlfn.XLOOKUP(AF21,#REF!,#REF!),IF(AND(C21="SE",AG21="1&lt;L/H≤2"),_xlfn.XLOOKUP(AF21,#REF!,#REF!),IF(AND(C21="SE",AG21="L/H&gt;2"),_xlfn.XLOOKUP(AF21,#REF!,#REF!),IF(AND(C21="SO",AG21="0,2&lt;L/H≤0,5"),_xlfn.XLOOKUP(AF21,#REF!,#REF!),IF(AND(C21="SO",AG21="0,5&lt;L/H≤1"),_xlfn.XLOOKUP(AF21,#REF!,#REF!),IF(AND(C21="SO",AG21="1&lt;L/H≤2"),_xlfn.XLOOKUP(AF21,#REF!,#REF!),IF(AND(C21="SO",AG21="L/H&gt;2"),_xlfn.XLOOKUP(AF21,#REF!,#REF!),IF(AND(C21="E",AG21="0,2&lt;L/H≤0,5"),_xlfn.XLOOKUP(AF21,#REF!,#REF!),IF(AND(C21="E",AG21="0,5&lt;L/H≤1"),_xlfn.XLOOKUP(AF21,#REF!,#REF!),IF(AND(C21="E",AG21="1&lt;L/H≤2"),_xlfn.XLOOKUP(AF21,#REF!,#REF!),IF(AND(C21="E",AG21="L/H&gt;2"),_xlfn.XLOOKUP(AF21,#REF!,#REF!),IF(AND(C21="O",AG21="0,2&lt;L/H≤0,5"),_xlfn.XLOOKUP(AF21,#REF!,#REF!),IF(AND(C21="O",AG21="0,5&lt;L/H≤1"),_xlfn.XLOOKUP(AF21,#REF!,#REF!),IF(AND(C21="O",AG21="1&lt;L/H≤2"),_xlfn.XLOOKUP(AF21,#REF!,#REF!),IF(AND(C21="O",AG21="L/H&gt;2"),_xlfn.XLOOKUP(AF21,#REF!,#REF!),1))))))))))))))))))))</f>
        <v>#DIV/0!</v>
      </c>
      <c r="AJ21" s="1"/>
      <c r="AK21"/>
      <c r="AL21"/>
      <c r="AM21"/>
      <c r="AN21"/>
      <c r="AO21" s="1"/>
      <c r="AP21"/>
      <c r="AQ21"/>
      <c r="AR21" s="1"/>
      <c r="AS21"/>
      <c r="XEJ21" s="6" t="s">
        <v>69</v>
      </c>
      <c r="XEM21" s="6" t="s">
        <v>66</v>
      </c>
      <c r="XEO21" s="6" t="s">
        <v>60</v>
      </c>
      <c r="XEQ21" s="6" t="s">
        <v>52</v>
      </c>
      <c r="XEW21" s="6" t="s">
        <v>1</v>
      </c>
      <c r="XEZ21" s="1" t="s">
        <v>96</v>
      </c>
      <c r="XFC21" s="6" t="s">
        <v>36</v>
      </c>
    </row>
    <row r="22" spans="1:45 16364:16383" s="6" customFormat="1" ht="14.4" x14ac:dyDescent="0.3">
      <c r="A22" s="13"/>
      <c r="B22" s="18" t="str">
        <f t="shared" si="5"/>
        <v xml:space="preserve"> </v>
      </c>
      <c r="C22" s="19"/>
      <c r="D22" s="22">
        <f t="shared" si="4"/>
        <v>0</v>
      </c>
      <c r="E22" s="13"/>
      <c r="F22" s="18">
        <f t="shared" si="1"/>
        <v>0</v>
      </c>
      <c r="G22" s="19"/>
      <c r="H22" s="18">
        <f t="shared" si="2"/>
        <v>0</v>
      </c>
      <c r="I22" s="7"/>
      <c r="J22" s="7"/>
      <c r="K22" s="7"/>
      <c r="L22" s="7"/>
      <c r="M22" s="7"/>
      <c r="N22" s="7">
        <v>6</v>
      </c>
      <c r="O22" s="7"/>
      <c r="P22" s="7"/>
      <c r="Q22" s="7"/>
      <c r="R22" s="7"/>
      <c r="S22" s="7"/>
      <c r="T22" s="7"/>
      <c r="Z22" s="3"/>
      <c r="AA22" s="3" t="e">
        <f t="shared" si="6"/>
        <v>#DIV/0!</v>
      </c>
      <c r="AB22" s="3" t="e">
        <f t="shared" si="7"/>
        <v>#DIV/0!</v>
      </c>
      <c r="AC22" s="3" t="e">
        <f t="shared" si="8"/>
        <v>#DIV/0!</v>
      </c>
      <c r="AD22" t="str">
        <f t="shared" si="9"/>
        <v>0,05&lt;R/W≤0,1</v>
      </c>
      <c r="AE22" t="e">
        <f t="shared" si="10"/>
        <v>#DIV/0!</v>
      </c>
      <c r="AF22" t="e">
        <f t="shared" si="11"/>
        <v>#DIV/0!</v>
      </c>
      <c r="AG22" t="e">
        <f t="shared" si="12"/>
        <v>#DIV/0!</v>
      </c>
      <c r="AH22" s="3">
        <f>IF(AND(C22="S",AD22="0,05&lt;R/W≤0,1"),_xlfn.XLOOKUP(AE22,#REF!,#REF!),IF(AND(C22="S",AD22="0,1&lt;R/W≤0,2"),_xlfn.XLOOKUP(AE22,#REF!,#REF!),IF(AND(C22="S",AD22="0,2&lt;R/W≤0,5"),_xlfn.XLOOKUP(AE22,#REF!,#REF!),IF(AND(C22="S",AD22="R/W&gt;0,5"),_xlfn.XLOOKUP(AE22,#REF!,#REF!),IF(AND(C22="SE",AD22="0,05&lt;R/W≤0,1"),_xlfn.XLOOKUP(AE22,#REF!,#REF!),IF(AND(C22="SE",AD22="0,1&lt;R/W≤0,2"),_xlfn.XLOOKUP(AE22,#REF!,#REF!),IF(AND(C22="SE",AD22="0,2&lt;R/W≤0,5"),_xlfn.XLOOKUP(AE22,#REF!,#REF!),IF(AND(C22="SE",AD22="R/W&gt;0,5"),_xlfn.XLOOKUP(AE22,#REF!,#REF!),IF(AND(C22="SO",AD22="0,05&lt;R/W≤0,1"),_xlfn.XLOOKUP(AE22,#REF!,#REF!),IF(AND(C22="SO",AD22="0,1&lt;R/W≤0,2"),_xlfn.XLOOKUP(AE22,#REF!,#REF!),IF(AND(C22="SO",AD22="0,2&lt;R/W≤0,5"),_xlfn.XLOOKUP(AE22,#REF!,#REF!),IF(AND(C22="SO",AD22="R/W&gt;0,5"),_xlfn.XLOOKUP(AE22,#REF!,#REF!),IF(AND(C22="E",AD22="0,05&lt;R/W≤0,1"),_xlfn.XLOOKUP(AE22,#REF!,#REF!),IF(AND(C22="E",AD22="0,1&lt;R/W≤0,2"),_xlfn.XLOOKUP(AE22,#REF!,#REF!),IF(AND(C22="E",AD22="0,2&lt;R/W≤0,5"),_xlfn.XLOOKUP(AE22,#REF!,#REF!),IF(AND(C22="E",AD22="R/W&gt;0,5"),_xlfn.XLOOKUP(AE22,#REF!,#REF!),IF(AND(C22="O",AD22="0,05&lt;R/W≤0,1"),_xlfn.XLOOKUP(AE22,#REF!,#REF!),IF(AND(C22="O",AD22="0,1&lt;R/W≤0,2"),_xlfn.XLOOKUP(AE22,#REF!,#REF!),IF(AND(C22="O",AD22="0,2&lt;R/W≤0,5"),_xlfn.XLOOKUP(AE22,#REF!,#REF!),IF(AND(C22="O",AD22="R/W&gt;0,5"),_xlfn.XLOOKUP(AE22,#REF!,#REF!),1))))))))))))))))))))</f>
        <v>1</v>
      </c>
      <c r="AI22" s="3" t="e">
        <f>IF(AND(C22="S",AG22="0,2&lt;L/H≤0,5"),_xlfn.XLOOKUP(AF22,#REF!,#REF!),IF(AND(C22="S",AG22="0,5&lt;L/H≤1"),_xlfn.XLOOKUP(AF22,#REF!,#REF!),IF(AND(C22="S",AG22="1&lt;L/H≤2"),_xlfn.XLOOKUP(AF22,#REF!,#REF!),IF(AND(C22="S",AG22="L/H&gt;2"),_xlfn.XLOOKUP(AF22,#REF!,#REF!),IF(AND(C22="SE",AG22="0,2&lt;L/H≤0,5"),_xlfn.XLOOKUP(AF22,#REF!,#REF!),IF(AND(C22="SE",AG22="0,5&lt;L/H≤1"),_xlfn.XLOOKUP(AF22,#REF!,#REF!),IF(AND(C22="SE",AG22="1&lt;L/H≤2"),_xlfn.XLOOKUP(AF22,#REF!,#REF!),IF(AND(C22="SE",AG22="L/H&gt;2"),_xlfn.XLOOKUP(AF22,#REF!,#REF!),IF(AND(C22="SO",AG22="0,2&lt;L/H≤0,5"),_xlfn.XLOOKUP(AF22,#REF!,#REF!),IF(AND(C22="SO",AG22="0,5&lt;L/H≤1"),_xlfn.XLOOKUP(AF22,#REF!,#REF!),IF(AND(C22="SO",AG22="1&lt;L/H≤2"),_xlfn.XLOOKUP(AF22,#REF!,#REF!),IF(AND(C22="SO",AG22="L/H&gt;2"),_xlfn.XLOOKUP(AF22,#REF!,#REF!),IF(AND(C22="E",AG22="0,2&lt;L/H≤0,5"),_xlfn.XLOOKUP(AF22,#REF!,#REF!),IF(AND(C22="E",AG22="0,5&lt;L/H≤1"),_xlfn.XLOOKUP(AF22,#REF!,#REF!),IF(AND(C22="E",AG22="1&lt;L/H≤2"),_xlfn.XLOOKUP(AF22,#REF!,#REF!),IF(AND(C22="E",AG22="L/H&gt;2"),_xlfn.XLOOKUP(AF22,#REF!,#REF!),IF(AND(C22="O",AG22="0,2&lt;L/H≤0,5"),_xlfn.XLOOKUP(AF22,#REF!,#REF!),IF(AND(C22="O",AG22="0,5&lt;L/H≤1"),_xlfn.XLOOKUP(AF22,#REF!,#REF!),IF(AND(C22="O",AG22="1&lt;L/H≤2"),_xlfn.XLOOKUP(AF22,#REF!,#REF!),IF(AND(C22="O",AG22="L/H&gt;2"),_xlfn.XLOOKUP(AF22,#REF!,#REF!),1))))))))))))))))))))</f>
        <v>#DIV/0!</v>
      </c>
      <c r="AJ22" s="1"/>
      <c r="AK22"/>
      <c r="AL22"/>
      <c r="AM22"/>
      <c r="AN22"/>
      <c r="AO22" s="1"/>
      <c r="AP22"/>
      <c r="AQ22"/>
      <c r="AR22" s="1"/>
      <c r="XEJ22" s="6" t="s">
        <v>70</v>
      </c>
      <c r="XEQ22" s="6" t="s">
        <v>60</v>
      </c>
      <c r="XEW22" s="6" t="s">
        <v>2</v>
      </c>
      <c r="XEZ22" s="1" t="s">
        <v>97</v>
      </c>
    </row>
    <row r="23" spans="1:45 16364:16383" s="6" customFormat="1" ht="14.4" x14ac:dyDescent="0.3">
      <c r="A23" s="20"/>
      <c r="I23" s="7"/>
      <c r="J23" s="7"/>
      <c r="K23" s="7"/>
      <c r="L23" s="7"/>
      <c r="M23" s="7"/>
      <c r="N23" s="7">
        <v>7</v>
      </c>
      <c r="O23" s="7"/>
      <c r="P23" s="7"/>
      <c r="Q23" s="7"/>
      <c r="R23" s="7"/>
      <c r="S23" s="7"/>
      <c r="T23" s="7"/>
      <c r="Z23" s="3"/>
      <c r="AA23" s="3" t="e">
        <f t="shared" si="6"/>
        <v>#DIV/0!</v>
      </c>
      <c r="AB23" s="3" t="e">
        <f t="shared" si="7"/>
        <v>#DIV/0!</v>
      </c>
      <c r="AC23" s="3" t="e">
        <f t="shared" si="8"/>
        <v>#DIV/0!</v>
      </c>
      <c r="AD23" t="str">
        <f t="shared" si="9"/>
        <v>0,05&lt;R/W≤0,1</v>
      </c>
      <c r="AE23" t="e">
        <f t="shared" si="10"/>
        <v>#DIV/0!</v>
      </c>
      <c r="AF23" t="e">
        <f t="shared" si="11"/>
        <v>#DIV/0!</v>
      </c>
      <c r="AG23" t="e">
        <f t="shared" si="12"/>
        <v>#DIV/0!</v>
      </c>
      <c r="AH23" s="3" t="e">
        <f>IF(AND(#REF!="S",AD23="0,05&lt;R/W≤0,1"),_xlfn.XLOOKUP(AE23,#REF!,#REF!),IF(AND(#REF!="S",AD23="0,1&lt;R/W≤0,2"),_xlfn.XLOOKUP(AE23,#REF!,#REF!),IF(AND(#REF!="S",AD23="0,2&lt;R/W≤0,5"),_xlfn.XLOOKUP(AE23,#REF!,#REF!),IF(AND(#REF!="S",AD23="R/W&gt;0,5"),_xlfn.XLOOKUP(AE23,#REF!,#REF!),IF(AND(#REF!="SE",AD23="0,05&lt;R/W≤0,1"),_xlfn.XLOOKUP(AE23,#REF!,#REF!),IF(AND(#REF!="SE",AD23="0,1&lt;R/W≤0,2"),_xlfn.XLOOKUP(AE23,#REF!,#REF!),IF(AND(#REF!="SE",AD23="0,2&lt;R/W≤0,5"),_xlfn.XLOOKUP(AE23,#REF!,#REF!),IF(AND(#REF!="SE",AD23="R/W&gt;0,5"),_xlfn.XLOOKUP(AE23,#REF!,#REF!),IF(AND(#REF!="SO",AD23="0,05&lt;R/W≤0,1"),_xlfn.XLOOKUP(AE23,#REF!,#REF!),IF(AND(#REF!="SO",AD23="0,1&lt;R/W≤0,2"),_xlfn.XLOOKUP(AE23,#REF!,#REF!),IF(AND(#REF!="SO",AD23="0,2&lt;R/W≤0,5"),_xlfn.XLOOKUP(AE23,#REF!,#REF!),IF(AND(#REF!="SO",AD23="R/W&gt;0,5"),_xlfn.XLOOKUP(AE23,#REF!,#REF!),IF(AND(#REF!="E",AD23="0,05&lt;R/W≤0,1"),_xlfn.XLOOKUP(AE23,#REF!,#REF!),IF(AND(#REF!="E",AD23="0,1&lt;R/W≤0,2"),_xlfn.XLOOKUP(AE23,#REF!,#REF!),IF(AND(#REF!="E",AD23="0,2&lt;R/W≤0,5"),_xlfn.XLOOKUP(AE23,#REF!,#REF!),IF(AND(#REF!="E",AD23="R/W&gt;0,5"),_xlfn.XLOOKUP(AE23,#REF!,#REF!),IF(AND(#REF!="O",AD23="0,05&lt;R/W≤0,1"),_xlfn.XLOOKUP(AE23,#REF!,#REF!),IF(AND(#REF!="O",AD23="0,1&lt;R/W≤0,2"),_xlfn.XLOOKUP(AE23,#REF!,#REF!),IF(AND(#REF!="O",AD23="0,2&lt;R/W≤0,5"),_xlfn.XLOOKUP(AE23,#REF!,#REF!),IF(AND(#REF!="O",AD23="R/W&gt;0,5"),_xlfn.XLOOKUP(AE23,#REF!,#REF!),1))))))))))))))))))))</f>
        <v>#REF!</v>
      </c>
      <c r="AI23" s="3" t="e">
        <f>IF(AND(#REF!="S",AG23="0,2&lt;L/H≤0,5"),_xlfn.XLOOKUP(AF23,#REF!,#REF!),IF(AND(#REF!="S",AG23="0,5&lt;L/H≤1"),_xlfn.XLOOKUP(AF23,#REF!,#REF!),IF(AND(#REF!="S",AG23="1&lt;L/H≤2"),_xlfn.XLOOKUP(AF23,#REF!,#REF!),IF(AND(#REF!="S",AG23="L/H&gt;2"),_xlfn.XLOOKUP(AF23,#REF!,#REF!),IF(AND(#REF!="SE",AG23="0,2&lt;L/H≤0,5"),_xlfn.XLOOKUP(AF23,#REF!,#REF!),IF(AND(#REF!="SE",AG23="0,5&lt;L/H≤1"),_xlfn.XLOOKUP(AF23,#REF!,#REF!),IF(AND(#REF!="SE",AG23="1&lt;L/H≤2"),_xlfn.XLOOKUP(AF23,#REF!,#REF!),IF(AND(#REF!="SE",AG23="L/H&gt;2"),_xlfn.XLOOKUP(AF23,#REF!,#REF!),IF(AND(#REF!="SO",AG23="0,2&lt;L/H≤0,5"),_xlfn.XLOOKUP(AF23,#REF!,#REF!),IF(AND(#REF!="SO",AG23="0,5&lt;L/H≤1"),_xlfn.XLOOKUP(AF23,#REF!,#REF!),IF(AND(#REF!="SO",AG23="1&lt;L/H≤2"),_xlfn.XLOOKUP(AF23,#REF!,#REF!),IF(AND(#REF!="SO",AG23="L/H&gt;2"),_xlfn.XLOOKUP(AF23,#REF!,#REF!),IF(AND(#REF!="E",AG23="0,2&lt;L/H≤0,5"),_xlfn.XLOOKUP(AF23,#REF!,#REF!),IF(AND(#REF!="E",AG23="0,5&lt;L/H≤1"),_xlfn.XLOOKUP(AF23,#REF!,#REF!),IF(AND(#REF!="E",AG23="1&lt;L/H≤2"),_xlfn.XLOOKUP(AF23,#REF!,#REF!),IF(AND(#REF!="E",AG23="L/H&gt;2"),_xlfn.XLOOKUP(AF23,#REF!,#REF!),IF(AND(#REF!="O",AG23="0,2&lt;L/H≤0,5"),_xlfn.XLOOKUP(AF23,#REF!,#REF!),IF(AND(#REF!="O",AG23="0,5&lt;L/H≤1"),_xlfn.XLOOKUP(AF23,#REF!,#REF!),IF(AND(#REF!="O",AG23="1&lt;L/H≤2"),_xlfn.XLOOKUP(AF23,#REF!,#REF!),IF(AND(#REF!="O",AG23="L/H&gt;2"),_xlfn.XLOOKUP(AF23,#REF!,#REF!),1))))))))))))))))))))</f>
        <v>#REF!</v>
      </c>
      <c r="AJ23" s="1"/>
      <c r="AK23"/>
      <c r="AL23"/>
      <c r="AM23"/>
      <c r="AN23"/>
      <c r="AO23" s="1"/>
      <c r="AP23"/>
      <c r="AQ23"/>
      <c r="AR23" s="1"/>
      <c r="XEJ23" s="6" t="s">
        <v>71</v>
      </c>
      <c r="XEZ23" s="1" t="s">
        <v>98</v>
      </c>
    </row>
    <row r="24" spans="1:45 16364:16383" s="6" customFormat="1" ht="14.4" x14ac:dyDescent="0.3">
      <c r="B24" s="28" t="s">
        <v>134</v>
      </c>
      <c r="C24" s="30"/>
      <c r="D24" s="28" t="s">
        <v>135</v>
      </c>
      <c r="E24" s="29"/>
      <c r="F24" s="29"/>
      <c r="G24" s="30"/>
      <c r="H24" s="31" t="s">
        <v>19</v>
      </c>
      <c r="I24" s="7"/>
      <c r="J24" s="7"/>
      <c r="K24" s="7"/>
      <c r="L24" s="7"/>
      <c r="M24" s="7"/>
      <c r="N24" s="7">
        <v>8</v>
      </c>
      <c r="O24" s="7"/>
      <c r="P24" s="7"/>
      <c r="Q24" s="7"/>
      <c r="R24" s="7"/>
      <c r="S24" s="7"/>
      <c r="T24" s="7"/>
      <c r="Z24" s="3"/>
      <c r="AA24" s="3"/>
      <c r="AB24" s="3"/>
      <c r="AC24" s="3"/>
      <c r="AD24"/>
      <c r="AE24"/>
      <c r="AF24"/>
      <c r="AG24"/>
      <c r="AH24" s="3"/>
      <c r="AI24" s="3"/>
      <c r="AJ24" s="1"/>
      <c r="AK24"/>
      <c r="AL24"/>
      <c r="AM24"/>
      <c r="AN24"/>
      <c r="AO24" s="1"/>
      <c r="AP24"/>
      <c r="AQ24"/>
      <c r="AR24" s="1"/>
      <c r="XEZ24" s="1"/>
    </row>
    <row r="25" spans="1:45 16364:16383" s="6" customFormat="1" ht="14.4" x14ac:dyDescent="0.3">
      <c r="A25" s="7"/>
      <c r="B25" s="16" t="s">
        <v>146</v>
      </c>
      <c r="C25" s="16" t="s">
        <v>145</v>
      </c>
      <c r="D25" s="16" t="s">
        <v>150</v>
      </c>
      <c r="E25" s="16"/>
      <c r="F25" s="16" t="s">
        <v>151</v>
      </c>
      <c r="G25" s="16" t="s">
        <v>145</v>
      </c>
      <c r="H25" s="32"/>
      <c r="I25" s="7"/>
      <c r="J25" s="7"/>
      <c r="K25" s="7"/>
      <c r="L25" s="7"/>
      <c r="M25" s="7"/>
      <c r="N25" s="7">
        <v>9</v>
      </c>
      <c r="O25" s="7"/>
      <c r="P25" s="7"/>
      <c r="Q25" s="7"/>
      <c r="R25" s="7"/>
      <c r="S25" s="7"/>
      <c r="T25" s="7"/>
      <c r="Z25" s="3"/>
      <c r="AA25" s="3" t="e">
        <f t="shared" si="6"/>
        <v>#DIV/0!</v>
      </c>
      <c r="AB25" s="3" t="e">
        <f>N24/O25</f>
        <v>#DIV/0!</v>
      </c>
      <c r="AC25" s="3" t="e">
        <f t="shared" si="8"/>
        <v>#DIV/0!</v>
      </c>
      <c r="AD25" t="str">
        <f t="shared" si="9"/>
        <v>0,05&lt;R/W≤0,1</v>
      </c>
      <c r="AE25" t="e">
        <f t="shared" si="10"/>
        <v>#DIV/0!</v>
      </c>
      <c r="AF25" t="e">
        <f t="shared" si="11"/>
        <v>#DIV/0!</v>
      </c>
      <c r="AG25" t="e">
        <f t="shared" si="12"/>
        <v>#DIV/0!</v>
      </c>
      <c r="AH25" s="3" t="e">
        <f>IF(AND(#REF!="S",AD25="0,05&lt;R/W≤0,1"),_xlfn.XLOOKUP(AE25,#REF!,#REF!),IF(AND(#REF!="S",AD25="0,1&lt;R/W≤0,2"),_xlfn.XLOOKUP(AE25,#REF!,#REF!),IF(AND(#REF!="S",AD25="0,2&lt;R/W≤0,5"),_xlfn.XLOOKUP(AE25,#REF!,#REF!),IF(AND(#REF!="S",AD25="R/W&gt;0,5"),_xlfn.XLOOKUP(AE25,#REF!,#REF!),IF(AND(#REF!="SE",AD25="0,05&lt;R/W≤0,1"),_xlfn.XLOOKUP(AE25,#REF!,#REF!),IF(AND(#REF!="SE",AD25="0,1&lt;R/W≤0,2"),_xlfn.XLOOKUP(AE25,#REF!,#REF!),IF(AND(#REF!="SE",AD25="0,2&lt;R/W≤0,5"),_xlfn.XLOOKUP(AE25,#REF!,#REF!),IF(AND(#REF!="SE",AD25="R/W&gt;0,5"),_xlfn.XLOOKUP(AE25,#REF!,#REF!),IF(AND(#REF!="SO",AD25="0,05&lt;R/W≤0,1"),_xlfn.XLOOKUP(AE25,#REF!,#REF!),IF(AND(#REF!="SO",AD25="0,1&lt;R/W≤0,2"),_xlfn.XLOOKUP(AE25,#REF!,#REF!),IF(AND(#REF!="SO",AD25="0,2&lt;R/W≤0,5"),_xlfn.XLOOKUP(AE25,#REF!,#REF!),IF(AND(#REF!="SO",AD25="R/W&gt;0,5"),_xlfn.XLOOKUP(AE25,#REF!,#REF!),IF(AND(#REF!="E",AD25="0,05&lt;R/W≤0,1"),_xlfn.XLOOKUP(AE25,#REF!,#REF!),IF(AND(#REF!="E",AD25="0,1&lt;R/W≤0,2"),_xlfn.XLOOKUP(AE25,#REF!,#REF!),IF(AND(#REF!="E",AD25="0,2&lt;R/W≤0,5"),_xlfn.XLOOKUP(AE25,#REF!,#REF!),IF(AND(#REF!="E",AD25="R/W&gt;0,5"),_xlfn.XLOOKUP(AE25,#REF!,#REF!),IF(AND(#REF!="O",AD25="0,05&lt;R/W≤0,1"),_xlfn.XLOOKUP(AE25,#REF!,#REF!),IF(AND(#REF!="O",AD25="0,1&lt;R/W≤0,2"),_xlfn.XLOOKUP(AE25,#REF!,#REF!),IF(AND(#REF!="O",AD25="0,2&lt;R/W≤0,5"),_xlfn.XLOOKUP(AE25,#REF!,#REF!),IF(AND(#REF!="O",AD25="R/W&gt;0,5"),_xlfn.XLOOKUP(AE25,#REF!,#REF!),1))))))))))))))))))))</f>
        <v>#REF!</v>
      </c>
      <c r="AI25" s="3" t="e">
        <f>IF(AND(#REF!="S",AG25="0,2&lt;L/H≤0,5"),_xlfn.XLOOKUP(AF25,#REF!,#REF!),IF(AND(#REF!="S",AG25="0,5&lt;L/H≤1"),_xlfn.XLOOKUP(AF25,#REF!,#REF!),IF(AND(#REF!="S",AG25="1&lt;L/H≤2"),_xlfn.XLOOKUP(AF25,#REF!,#REF!),IF(AND(#REF!="S",AG25="L/H&gt;2"),_xlfn.XLOOKUP(AF25,#REF!,#REF!),IF(AND(#REF!="SE",AG25="0,2&lt;L/H≤0,5"),_xlfn.XLOOKUP(AF25,#REF!,#REF!),IF(AND(#REF!="SE",AG25="0,5&lt;L/H≤1"),_xlfn.XLOOKUP(AF25,#REF!,#REF!),IF(AND(#REF!="SE",AG25="1&lt;L/H≤2"),_xlfn.XLOOKUP(AF25,#REF!,#REF!),IF(AND(#REF!="SE",AG25="L/H&gt;2"),_xlfn.XLOOKUP(AF25,#REF!,#REF!),IF(AND(#REF!="SO",AG25="0,2&lt;L/H≤0,5"),_xlfn.XLOOKUP(AF25,#REF!,#REF!),IF(AND(#REF!="SO",AG25="0,5&lt;L/H≤1"),_xlfn.XLOOKUP(AF25,#REF!,#REF!),IF(AND(#REF!="SO",AG25="1&lt;L/H≤2"),_xlfn.XLOOKUP(AF25,#REF!,#REF!),IF(AND(#REF!="SO",AG25="L/H&gt;2"),_xlfn.XLOOKUP(AF25,#REF!,#REF!),IF(AND(#REF!="E",AG25="0,2&lt;L/H≤0,5"),_xlfn.XLOOKUP(AF25,#REF!,#REF!),IF(AND(#REF!="E",AG25="0,5&lt;L/H≤1"),_xlfn.XLOOKUP(AF25,#REF!,#REF!),IF(AND(#REF!="E",AG25="1&lt;L/H≤2"),_xlfn.XLOOKUP(AF25,#REF!,#REF!),IF(AND(#REF!="E",AG25="L/H&gt;2"),_xlfn.XLOOKUP(AF25,#REF!,#REF!),IF(AND(#REF!="O",AG25="0,2&lt;L/H≤0,5"),_xlfn.XLOOKUP(AF25,#REF!,#REF!),IF(AND(#REF!="O",AG25="0,5&lt;L/H≤1"),_xlfn.XLOOKUP(AF25,#REF!,#REF!),IF(AND(#REF!="O",AG25="1&lt;L/H≤2"),_xlfn.XLOOKUP(AF25,#REF!,#REF!),IF(AND(#REF!="O",AG25="L/H&gt;2"),_xlfn.XLOOKUP(AF25,#REF!,#REF!),1))))))))))))))))))))</f>
        <v>#REF!</v>
      </c>
      <c r="AJ25" s="1"/>
      <c r="AK25" s="1"/>
      <c r="AL25" s="1"/>
      <c r="AM25" s="1"/>
      <c r="AN25" s="1"/>
      <c r="AO25" s="1"/>
      <c r="AP25"/>
      <c r="AQ25"/>
      <c r="AR25" s="1"/>
      <c r="XEN25" s="12" t="s">
        <v>47</v>
      </c>
      <c r="XEW25" s="6" t="s">
        <v>3</v>
      </c>
      <c r="XEZ25" s="1" t="s">
        <v>99</v>
      </c>
    </row>
    <row r="26" spans="1:45 16364:16383" s="6" customFormat="1" ht="14.4" x14ac:dyDescent="0.3">
      <c r="A26" s="16" t="s">
        <v>149</v>
      </c>
      <c r="B26" s="18">
        <f>SUM(B8:B22)</f>
        <v>0</v>
      </c>
      <c r="C26" s="18">
        <f>SUM(D8:D22)</f>
        <v>0</v>
      </c>
      <c r="D26" s="18">
        <f>SUM(F8:F22)</f>
        <v>0</v>
      </c>
      <c r="E26" s="18"/>
      <c r="F26" s="18" t="str">
        <f>IF(B4="0 ó 1 dormitorios",R$7,IF(B4="2 dormitorios",R$8,IF(B4="3 o más dormitorios",R$9," ")))</f>
        <v xml:space="preserve"> </v>
      </c>
      <c r="G26" s="18">
        <f>SUM(H8:H22)</f>
        <v>0</v>
      </c>
      <c r="H26" s="21" t="str">
        <f>IF(G26=C26,"Equilibrado","No equilibrado")</f>
        <v>Equilibrado</v>
      </c>
      <c r="I26" s="7"/>
      <c r="J26" s="7"/>
      <c r="K26" s="7"/>
      <c r="L26" s="7"/>
      <c r="M26" s="7"/>
      <c r="N26" s="7">
        <v>10</v>
      </c>
      <c r="O26" s="7"/>
      <c r="P26" s="7"/>
      <c r="Q26" s="7"/>
      <c r="R26" s="7"/>
      <c r="S26" s="7"/>
      <c r="T26" s="7"/>
      <c r="X26" s="1"/>
      <c r="Z26" s="3"/>
      <c r="AA26" s="3" t="e">
        <f t="shared" si="6"/>
        <v>#DIV/0!</v>
      </c>
      <c r="AB26" s="3" t="e">
        <f>N25/O26</f>
        <v>#DIV/0!</v>
      </c>
      <c r="AC26" s="3" t="e">
        <f t="shared" si="8"/>
        <v>#DIV/0!</v>
      </c>
      <c r="AD26" t="str">
        <f t="shared" si="9"/>
        <v>0,05&lt;R/W≤0,1</v>
      </c>
      <c r="AE26" t="e">
        <f t="shared" si="10"/>
        <v>#DIV/0!</v>
      </c>
      <c r="AF26" t="e">
        <f t="shared" si="11"/>
        <v>#DIV/0!</v>
      </c>
      <c r="AG26" t="e">
        <f t="shared" si="12"/>
        <v>#DIV/0!</v>
      </c>
      <c r="AH26" s="3" t="e">
        <f>IF(AND(#REF!="S",AD26="0,05&lt;R/W≤0,1"),_xlfn.XLOOKUP(AE26,#REF!,#REF!),IF(AND(#REF!="S",AD26="0,1&lt;R/W≤0,2"),_xlfn.XLOOKUP(AE26,#REF!,#REF!),IF(AND(#REF!="S",AD26="0,2&lt;R/W≤0,5"),_xlfn.XLOOKUP(AE26,#REF!,#REF!),IF(AND(#REF!="S",AD26="R/W&gt;0,5"),_xlfn.XLOOKUP(AE26,#REF!,#REF!),IF(AND(#REF!="SE",AD26="0,05&lt;R/W≤0,1"),_xlfn.XLOOKUP(AE26,#REF!,#REF!),IF(AND(#REF!="SE",AD26="0,1&lt;R/W≤0,2"),_xlfn.XLOOKUP(AE26,#REF!,#REF!),IF(AND(#REF!="SE",AD26="0,2&lt;R/W≤0,5"),_xlfn.XLOOKUP(AE26,#REF!,#REF!),IF(AND(#REF!="SE",AD26="R/W&gt;0,5"),_xlfn.XLOOKUP(AE26,#REF!,#REF!),IF(AND(#REF!="SO",AD26="0,05&lt;R/W≤0,1"),_xlfn.XLOOKUP(AE26,#REF!,#REF!),IF(AND(#REF!="SO",AD26="0,1&lt;R/W≤0,2"),_xlfn.XLOOKUP(AE26,#REF!,#REF!),IF(AND(#REF!="SO",AD26="0,2&lt;R/W≤0,5"),_xlfn.XLOOKUP(AE26,#REF!,#REF!),IF(AND(#REF!="SO",AD26="R/W&gt;0,5"),_xlfn.XLOOKUP(AE26,#REF!,#REF!),IF(AND(#REF!="E",AD26="0,05&lt;R/W≤0,1"),_xlfn.XLOOKUP(AE26,#REF!,#REF!),IF(AND(#REF!="E",AD26="0,1&lt;R/W≤0,2"),_xlfn.XLOOKUP(AE26,#REF!,#REF!),IF(AND(#REF!="E",AD26="0,2&lt;R/W≤0,5"),_xlfn.XLOOKUP(AE26,#REF!,#REF!),IF(AND(#REF!="E",AD26="R/W&gt;0,5"),_xlfn.XLOOKUP(AE26,#REF!,#REF!),IF(AND(#REF!="O",AD26="0,05&lt;R/W≤0,1"),_xlfn.XLOOKUP(AE26,#REF!,#REF!),IF(AND(#REF!="O",AD26="0,1&lt;R/W≤0,2"),_xlfn.XLOOKUP(AE26,#REF!,#REF!),IF(AND(#REF!="O",AD26="0,2&lt;R/W≤0,5"),_xlfn.XLOOKUP(AE26,#REF!,#REF!),IF(AND(#REF!="O",AD26="R/W&gt;0,5"),_xlfn.XLOOKUP(AE26,#REF!,#REF!),1))))))))))))))))))))</f>
        <v>#REF!</v>
      </c>
      <c r="AI26" s="3" t="e">
        <f>IF(AND(#REF!="S",AG26="0,2&lt;L/H≤0,5"),_xlfn.XLOOKUP(AF26,#REF!,#REF!),IF(AND(#REF!="S",AG26="0,5&lt;L/H≤1"),_xlfn.XLOOKUP(AF26,#REF!,#REF!),IF(AND(#REF!="S",AG26="1&lt;L/H≤2"),_xlfn.XLOOKUP(AF26,#REF!,#REF!),IF(AND(#REF!="S",AG26="L/H&gt;2"),_xlfn.XLOOKUP(AF26,#REF!,#REF!),IF(AND(#REF!="SE",AG26="0,2&lt;L/H≤0,5"),_xlfn.XLOOKUP(AF26,#REF!,#REF!),IF(AND(#REF!="SE",AG26="0,5&lt;L/H≤1"),_xlfn.XLOOKUP(AF26,#REF!,#REF!),IF(AND(#REF!="SE",AG26="1&lt;L/H≤2"),_xlfn.XLOOKUP(AF26,#REF!,#REF!),IF(AND(#REF!="SE",AG26="L/H&gt;2"),_xlfn.XLOOKUP(AF26,#REF!,#REF!),IF(AND(#REF!="SO",AG26="0,2&lt;L/H≤0,5"),_xlfn.XLOOKUP(AF26,#REF!,#REF!),IF(AND(#REF!="SO",AG26="0,5&lt;L/H≤1"),_xlfn.XLOOKUP(AF26,#REF!,#REF!),IF(AND(#REF!="SO",AG26="1&lt;L/H≤2"),_xlfn.XLOOKUP(AF26,#REF!,#REF!),IF(AND(#REF!="SO",AG26="L/H&gt;2"),_xlfn.XLOOKUP(AF26,#REF!,#REF!),IF(AND(#REF!="E",AG26="0,2&lt;L/H≤0,5"),_xlfn.XLOOKUP(AF26,#REF!,#REF!),IF(AND(#REF!="E",AG26="0,5&lt;L/H≤1"),_xlfn.XLOOKUP(AF26,#REF!,#REF!),IF(AND(#REF!="E",AG26="1&lt;L/H≤2"),_xlfn.XLOOKUP(AF26,#REF!,#REF!),IF(AND(#REF!="E",AG26="L/H&gt;2"),_xlfn.XLOOKUP(AF26,#REF!,#REF!),IF(AND(#REF!="O",AG26="0,2&lt;L/H≤0,5"),_xlfn.XLOOKUP(AF26,#REF!,#REF!),IF(AND(#REF!="O",AG26="0,5&lt;L/H≤1"),_xlfn.XLOOKUP(AF26,#REF!,#REF!),IF(AND(#REF!="O",AG26="1&lt;L/H≤2"),_xlfn.XLOOKUP(AF26,#REF!,#REF!),IF(AND(#REF!="O",AG26="L/H&gt;2"),_xlfn.XLOOKUP(AF26,#REF!,#REF!),1))))))))))))))))))))</f>
        <v>#REF!</v>
      </c>
      <c r="AJ26" s="1"/>
      <c r="AK26" s="1"/>
      <c r="AL26" s="1"/>
      <c r="AM26" s="1"/>
      <c r="AN26" s="1"/>
      <c r="AO26" s="1"/>
      <c r="AP26"/>
      <c r="AQ26"/>
      <c r="AR26" s="1"/>
      <c r="XEN26" s="12" t="s">
        <v>48</v>
      </c>
      <c r="XEW26" s="6" t="s">
        <v>4</v>
      </c>
      <c r="XEZ26" s="1" t="s">
        <v>100</v>
      </c>
    </row>
    <row r="27" spans="1:45 16364:16383" s="6" customFormat="1" ht="14.4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O27" s="7"/>
      <c r="P27" s="7"/>
      <c r="Q27" s="7"/>
      <c r="R27" s="7"/>
      <c r="S27" s="7"/>
      <c r="T27" s="7"/>
      <c r="X27" s="1"/>
      <c r="Z27" s="3"/>
      <c r="AA27" s="3" t="e">
        <f t="shared" si="6"/>
        <v>#DIV/0!</v>
      </c>
      <c r="AB27" s="3" t="e">
        <f>N26/O27</f>
        <v>#DIV/0!</v>
      </c>
      <c r="AC27" s="3" t="e">
        <f t="shared" si="8"/>
        <v>#DIV/0!</v>
      </c>
      <c r="AD27" t="str">
        <f t="shared" si="9"/>
        <v>0,05&lt;R/W≤0,1</v>
      </c>
      <c r="AE27" t="e">
        <f t="shared" si="10"/>
        <v>#DIV/0!</v>
      </c>
      <c r="AF27" t="e">
        <f t="shared" si="11"/>
        <v>#DIV/0!</v>
      </c>
      <c r="AG27" t="e">
        <f t="shared" si="12"/>
        <v>#DIV/0!</v>
      </c>
      <c r="AH27" s="3">
        <f>IF(AND(C27="S",AD27="0,05&lt;R/W≤0,1"),_xlfn.XLOOKUP(AE27,#REF!,#REF!),IF(AND(C27="S",AD27="0,1&lt;R/W≤0,2"),_xlfn.XLOOKUP(AE27,#REF!,#REF!),IF(AND(C27="S",AD27="0,2&lt;R/W≤0,5"),_xlfn.XLOOKUP(AE27,#REF!,#REF!),IF(AND(C27="S",AD27="R/W&gt;0,5"),_xlfn.XLOOKUP(AE27,#REF!,#REF!),IF(AND(C27="SE",AD27="0,05&lt;R/W≤0,1"),_xlfn.XLOOKUP(AE27,#REF!,#REF!),IF(AND(C27="SE",AD27="0,1&lt;R/W≤0,2"),_xlfn.XLOOKUP(AE27,#REF!,#REF!),IF(AND(C27="SE",AD27="0,2&lt;R/W≤0,5"),_xlfn.XLOOKUP(AE27,#REF!,#REF!),IF(AND(C27="SE",AD27="R/W&gt;0,5"),_xlfn.XLOOKUP(AE27,#REF!,#REF!),IF(AND(C27="SO",AD27="0,05&lt;R/W≤0,1"),_xlfn.XLOOKUP(AE27,#REF!,#REF!),IF(AND(C27="SO",AD27="0,1&lt;R/W≤0,2"),_xlfn.XLOOKUP(AE27,#REF!,#REF!),IF(AND(C27="SO",AD27="0,2&lt;R/W≤0,5"),_xlfn.XLOOKUP(AE27,#REF!,#REF!),IF(AND(C27="SO",AD27="R/W&gt;0,5"),_xlfn.XLOOKUP(AE27,#REF!,#REF!),IF(AND(C27="E",AD27="0,05&lt;R/W≤0,1"),_xlfn.XLOOKUP(AE27,#REF!,#REF!),IF(AND(C27="E",AD27="0,1&lt;R/W≤0,2"),_xlfn.XLOOKUP(AE27,#REF!,#REF!),IF(AND(C27="E",AD27="0,2&lt;R/W≤0,5"),_xlfn.XLOOKUP(AE27,#REF!,#REF!),IF(AND(C27="E",AD27="R/W&gt;0,5"),_xlfn.XLOOKUP(AE27,#REF!,#REF!),IF(AND(C27="O",AD27="0,05&lt;R/W≤0,1"),_xlfn.XLOOKUP(AE27,#REF!,#REF!),IF(AND(C27="O",AD27="0,1&lt;R/W≤0,2"),_xlfn.XLOOKUP(AE27,#REF!,#REF!),IF(AND(C27="O",AD27="0,2&lt;R/W≤0,5"),_xlfn.XLOOKUP(AE27,#REF!,#REF!),IF(AND(C27="O",AD27="R/W&gt;0,5"),_xlfn.XLOOKUP(AE27,#REF!,#REF!),1))))))))))))))))))))</f>
        <v>1</v>
      </c>
      <c r="AI27" s="3" t="e">
        <f>IF(AND(C27="S",AG27="0,2&lt;L/H≤0,5"),_xlfn.XLOOKUP(AF27,#REF!,#REF!),IF(AND(C27="S",AG27="0,5&lt;L/H≤1"),_xlfn.XLOOKUP(AF27,#REF!,#REF!),IF(AND(C27="S",AG27="1&lt;L/H≤2"),_xlfn.XLOOKUP(AF27,#REF!,#REF!),IF(AND(C27="S",AG27="L/H&gt;2"),_xlfn.XLOOKUP(AF27,#REF!,#REF!),IF(AND(C27="SE",AG27="0,2&lt;L/H≤0,5"),_xlfn.XLOOKUP(AF27,#REF!,#REF!),IF(AND(C27="SE",AG27="0,5&lt;L/H≤1"),_xlfn.XLOOKUP(AF27,#REF!,#REF!),IF(AND(C27="SE",AG27="1&lt;L/H≤2"),_xlfn.XLOOKUP(AF27,#REF!,#REF!),IF(AND(C27="SE",AG27="L/H&gt;2"),_xlfn.XLOOKUP(AF27,#REF!,#REF!),IF(AND(C27="SO",AG27="0,2&lt;L/H≤0,5"),_xlfn.XLOOKUP(AF27,#REF!,#REF!),IF(AND(C27="SO",AG27="0,5&lt;L/H≤1"),_xlfn.XLOOKUP(AF27,#REF!,#REF!),IF(AND(C27="SO",AG27="1&lt;L/H≤2"),_xlfn.XLOOKUP(AF27,#REF!,#REF!),IF(AND(C27="SO",AG27="L/H&gt;2"),_xlfn.XLOOKUP(AF27,#REF!,#REF!),IF(AND(C27="E",AG27="0,2&lt;L/H≤0,5"),_xlfn.XLOOKUP(AF27,#REF!,#REF!),IF(AND(C27="E",AG27="0,5&lt;L/H≤1"),_xlfn.XLOOKUP(AF27,#REF!,#REF!),IF(AND(C27="E",AG27="1&lt;L/H≤2"),_xlfn.XLOOKUP(AF27,#REF!,#REF!),IF(AND(C27="E",AG27="L/H&gt;2"),_xlfn.XLOOKUP(AF27,#REF!,#REF!),IF(AND(C27="O",AG27="0,2&lt;L/H≤0,5"),_xlfn.XLOOKUP(AF27,#REF!,#REF!),IF(AND(C27="O",AG27="0,5&lt;L/H≤1"),_xlfn.XLOOKUP(AF27,#REF!,#REF!),IF(AND(C27="O",AG27="1&lt;L/H≤2"),_xlfn.XLOOKUP(AF27,#REF!,#REF!),IF(AND(C27="O",AG27="L/H&gt;2"),_xlfn.XLOOKUP(AF27,#REF!,#REF!),1))))))))))))))))))))</f>
        <v>#DIV/0!</v>
      </c>
      <c r="AJ27" s="1"/>
      <c r="AK27"/>
      <c r="AL27"/>
      <c r="AM27"/>
      <c r="AN27"/>
      <c r="AO27" s="1"/>
      <c r="AP27"/>
      <c r="AQ27"/>
      <c r="AR27" s="1"/>
      <c r="XEN27" s="12" t="s">
        <v>49</v>
      </c>
      <c r="XEZ27" s="1" t="s">
        <v>101</v>
      </c>
    </row>
    <row r="28" spans="1:45 16364:16383" s="6" customFormat="1" ht="15.9" hidden="1" customHeight="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X28" s="1"/>
      <c r="Z28" s="3"/>
      <c r="AA28" s="3" t="e">
        <f t="shared" si="6"/>
        <v>#DIV/0!</v>
      </c>
      <c r="AB28" s="3" t="e">
        <f t="shared" si="7"/>
        <v>#DIV/0!</v>
      </c>
      <c r="AC28" s="3" t="e">
        <f t="shared" si="8"/>
        <v>#DIV/0!</v>
      </c>
      <c r="AD28" t="str">
        <f t="shared" si="9"/>
        <v>0,05&lt;R/W≤0,1</v>
      </c>
      <c r="AE28" t="e">
        <f t="shared" si="10"/>
        <v>#DIV/0!</v>
      </c>
      <c r="AF28" t="e">
        <f t="shared" si="11"/>
        <v>#DIV/0!</v>
      </c>
      <c r="AG28" t="e">
        <f t="shared" si="12"/>
        <v>#DIV/0!</v>
      </c>
      <c r="AH28" s="3">
        <f>IF(AND(C28="S",AD28="0,05&lt;R/W≤0,1"),_xlfn.XLOOKUP(AE28,#REF!,#REF!),IF(AND(C28="S",AD28="0,1&lt;R/W≤0,2"),_xlfn.XLOOKUP(AE28,#REF!,#REF!),IF(AND(C28="S",AD28="0,2&lt;R/W≤0,5"),_xlfn.XLOOKUP(AE28,#REF!,#REF!),IF(AND(C28="S",AD28="R/W&gt;0,5"),_xlfn.XLOOKUP(AE28,#REF!,#REF!),IF(AND(C28="SE",AD28="0,05&lt;R/W≤0,1"),_xlfn.XLOOKUP(AE28,#REF!,#REF!),IF(AND(C28="SE",AD28="0,1&lt;R/W≤0,2"),_xlfn.XLOOKUP(AE28,#REF!,#REF!),IF(AND(C28="SE",AD28="0,2&lt;R/W≤0,5"),_xlfn.XLOOKUP(AE28,#REF!,#REF!),IF(AND(C28="SE",AD28="R/W&gt;0,5"),_xlfn.XLOOKUP(AE28,#REF!,#REF!),IF(AND(C28="SO",AD28="0,05&lt;R/W≤0,1"),_xlfn.XLOOKUP(AE28,#REF!,#REF!),IF(AND(C28="SO",AD28="0,1&lt;R/W≤0,2"),_xlfn.XLOOKUP(AE28,#REF!,#REF!),IF(AND(C28="SO",AD28="0,2&lt;R/W≤0,5"),_xlfn.XLOOKUP(AE28,#REF!,#REF!),IF(AND(C28="SO",AD28="R/W&gt;0,5"),_xlfn.XLOOKUP(AE28,#REF!,#REF!),IF(AND(C28="E",AD28="0,05&lt;R/W≤0,1"),_xlfn.XLOOKUP(AE28,#REF!,#REF!),IF(AND(C28="E",AD28="0,1&lt;R/W≤0,2"),_xlfn.XLOOKUP(AE28,#REF!,#REF!),IF(AND(C28="E",AD28="0,2&lt;R/W≤0,5"),_xlfn.XLOOKUP(AE28,#REF!,#REF!),IF(AND(C28="E",AD28="R/W&gt;0,5"),_xlfn.XLOOKUP(AE28,#REF!,#REF!),IF(AND(C28="O",AD28="0,05&lt;R/W≤0,1"),_xlfn.XLOOKUP(AE28,#REF!,#REF!),IF(AND(C28="O",AD28="0,1&lt;R/W≤0,2"),_xlfn.XLOOKUP(AE28,#REF!,#REF!),IF(AND(C28="O",AD28="0,2&lt;R/W≤0,5"),_xlfn.XLOOKUP(AE28,#REF!,#REF!),IF(AND(C28="O",AD28="R/W&gt;0,5"),_xlfn.XLOOKUP(AE28,#REF!,#REF!),1))))))))))))))))))))</f>
        <v>1</v>
      </c>
      <c r="AI28" s="3" t="e">
        <f>IF(AND(C28="S",AG28="0,2&lt;L/H≤0,5"),_xlfn.XLOOKUP(AF28,#REF!,#REF!),IF(AND(C28="S",AG28="0,5&lt;L/H≤1"),_xlfn.XLOOKUP(AF28,#REF!,#REF!),IF(AND(C28="S",AG28="1&lt;L/H≤2"),_xlfn.XLOOKUP(AF28,#REF!,#REF!),IF(AND(C28="S",AG28="L/H&gt;2"),_xlfn.XLOOKUP(AF28,#REF!,#REF!),IF(AND(C28="SE",AG28="0,2&lt;L/H≤0,5"),_xlfn.XLOOKUP(AF28,#REF!,#REF!),IF(AND(C28="SE",AG28="0,5&lt;L/H≤1"),_xlfn.XLOOKUP(AF28,#REF!,#REF!),IF(AND(C28="SE",AG28="1&lt;L/H≤2"),_xlfn.XLOOKUP(AF28,#REF!,#REF!),IF(AND(C28="SE",AG28="L/H&gt;2"),_xlfn.XLOOKUP(AF28,#REF!,#REF!),IF(AND(C28="SO",AG28="0,2&lt;L/H≤0,5"),_xlfn.XLOOKUP(AF28,#REF!,#REF!),IF(AND(C28="SO",AG28="0,5&lt;L/H≤1"),_xlfn.XLOOKUP(AF28,#REF!,#REF!),IF(AND(C28="SO",AG28="1&lt;L/H≤2"),_xlfn.XLOOKUP(AF28,#REF!,#REF!),IF(AND(C28="SO",AG28="L/H&gt;2"),_xlfn.XLOOKUP(AF28,#REF!,#REF!),IF(AND(C28="E",AG28="0,2&lt;L/H≤0,5"),_xlfn.XLOOKUP(AF28,#REF!,#REF!),IF(AND(C28="E",AG28="0,5&lt;L/H≤1"),_xlfn.XLOOKUP(AF28,#REF!,#REF!),IF(AND(C28="E",AG28="1&lt;L/H≤2"),_xlfn.XLOOKUP(AF28,#REF!,#REF!),IF(AND(C28="E",AG28="L/H&gt;2"),_xlfn.XLOOKUP(AF28,#REF!,#REF!),IF(AND(C28="O",AG28="0,2&lt;L/H≤0,5"),_xlfn.XLOOKUP(AF28,#REF!,#REF!),IF(AND(C28="O",AG28="0,5&lt;L/H≤1"),_xlfn.XLOOKUP(AF28,#REF!,#REF!),IF(AND(C28="O",AG28="1&lt;L/H≤2"),_xlfn.XLOOKUP(AF28,#REF!,#REF!),IF(AND(C28="O",AG28="L/H&gt;2"),_xlfn.XLOOKUP(AF28,#REF!,#REF!),1))))))))))))))))))))</f>
        <v>#DIV/0!</v>
      </c>
      <c r="AJ28" s="1"/>
      <c r="AK28"/>
      <c r="AL28"/>
      <c r="AM28"/>
      <c r="AN28"/>
      <c r="XEN28" s="12" t="s">
        <v>50</v>
      </c>
      <c r="XEZ28" s="1" t="s">
        <v>102</v>
      </c>
    </row>
    <row r="29" spans="1:45 16364:16383" s="6" customFormat="1" ht="14.4" hidden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X29" s="1"/>
      <c r="Z29" s="3"/>
      <c r="AA29" s="3" t="e">
        <f t="shared" si="6"/>
        <v>#DIV/0!</v>
      </c>
      <c r="AB29" s="3" t="e">
        <f t="shared" si="7"/>
        <v>#DIV/0!</v>
      </c>
      <c r="AC29" s="3" t="e">
        <f t="shared" si="8"/>
        <v>#DIV/0!</v>
      </c>
      <c r="AD29" t="str">
        <f t="shared" si="9"/>
        <v>0,05&lt;R/W≤0,1</v>
      </c>
      <c r="AE29" t="e">
        <f t="shared" si="10"/>
        <v>#DIV/0!</v>
      </c>
      <c r="AF29" t="e">
        <f t="shared" si="11"/>
        <v>#DIV/0!</v>
      </c>
      <c r="AG29" t="e">
        <f t="shared" si="12"/>
        <v>#DIV/0!</v>
      </c>
      <c r="AH29" s="3">
        <f>IF(AND(C29="S",AD29="0,05&lt;R/W≤0,1"),_xlfn.XLOOKUP(AE29,#REF!,#REF!),IF(AND(C29="S",AD29="0,1&lt;R/W≤0,2"),_xlfn.XLOOKUP(AE29,#REF!,#REF!),IF(AND(C29="S",AD29="0,2&lt;R/W≤0,5"),_xlfn.XLOOKUP(AE29,#REF!,#REF!),IF(AND(C29="S",AD29="R/W&gt;0,5"),_xlfn.XLOOKUP(AE29,#REF!,#REF!),IF(AND(C29="SE",AD29="0,05&lt;R/W≤0,1"),_xlfn.XLOOKUP(AE29,#REF!,#REF!),IF(AND(C29="SE",AD29="0,1&lt;R/W≤0,2"),_xlfn.XLOOKUP(AE29,#REF!,#REF!),IF(AND(C29="SE",AD29="0,2&lt;R/W≤0,5"),_xlfn.XLOOKUP(AE29,#REF!,#REF!),IF(AND(C29="SE",AD29="R/W&gt;0,5"),_xlfn.XLOOKUP(AE29,#REF!,#REF!),IF(AND(C29="SO",AD29="0,05&lt;R/W≤0,1"),_xlfn.XLOOKUP(AE29,#REF!,#REF!),IF(AND(C29="SO",AD29="0,1&lt;R/W≤0,2"),_xlfn.XLOOKUP(AE29,#REF!,#REF!),IF(AND(C29="SO",AD29="0,2&lt;R/W≤0,5"),_xlfn.XLOOKUP(AE29,#REF!,#REF!),IF(AND(C29="SO",AD29="R/W&gt;0,5"),_xlfn.XLOOKUP(AE29,#REF!,#REF!),IF(AND(C29="E",AD29="0,05&lt;R/W≤0,1"),_xlfn.XLOOKUP(AE29,#REF!,#REF!),IF(AND(C29="E",AD29="0,1&lt;R/W≤0,2"),_xlfn.XLOOKUP(AE29,#REF!,#REF!),IF(AND(C29="E",AD29="0,2&lt;R/W≤0,5"),_xlfn.XLOOKUP(AE29,#REF!,#REF!),IF(AND(C29="E",AD29="R/W&gt;0,5"),_xlfn.XLOOKUP(AE29,#REF!,#REF!),IF(AND(C29="O",AD29="0,05&lt;R/W≤0,1"),_xlfn.XLOOKUP(AE29,#REF!,#REF!),IF(AND(C29="O",AD29="0,1&lt;R/W≤0,2"),_xlfn.XLOOKUP(AE29,#REF!,#REF!),IF(AND(C29="O",AD29="0,2&lt;R/W≤0,5"),_xlfn.XLOOKUP(AE29,#REF!,#REF!),IF(AND(C29="O",AD29="R/W&gt;0,5"),_xlfn.XLOOKUP(AE29,#REF!,#REF!),1))))))))))))))))))))</f>
        <v>1</v>
      </c>
      <c r="AI29" s="3" t="e">
        <f>IF(AND(C29="S",AG29="0,2&lt;L/H≤0,5"),_xlfn.XLOOKUP(AF29,#REF!,#REF!),IF(AND(C29="S",AG29="0,5&lt;L/H≤1"),_xlfn.XLOOKUP(AF29,#REF!,#REF!),IF(AND(C29="S",AG29="1&lt;L/H≤2"),_xlfn.XLOOKUP(AF29,#REF!,#REF!),IF(AND(C29="S",AG29="L/H&gt;2"),_xlfn.XLOOKUP(AF29,#REF!,#REF!),IF(AND(C29="SE",AG29="0,2&lt;L/H≤0,5"),_xlfn.XLOOKUP(AF29,#REF!,#REF!),IF(AND(C29="SE",AG29="0,5&lt;L/H≤1"),_xlfn.XLOOKUP(AF29,#REF!,#REF!),IF(AND(C29="SE",AG29="1&lt;L/H≤2"),_xlfn.XLOOKUP(AF29,#REF!,#REF!),IF(AND(C29="SE",AG29="L/H&gt;2"),_xlfn.XLOOKUP(AF29,#REF!,#REF!),IF(AND(C29="SO",AG29="0,2&lt;L/H≤0,5"),_xlfn.XLOOKUP(AF29,#REF!,#REF!),IF(AND(C29="SO",AG29="0,5&lt;L/H≤1"),_xlfn.XLOOKUP(AF29,#REF!,#REF!),IF(AND(C29="SO",AG29="1&lt;L/H≤2"),_xlfn.XLOOKUP(AF29,#REF!,#REF!),IF(AND(C29="SO",AG29="L/H&gt;2"),_xlfn.XLOOKUP(AF29,#REF!,#REF!),IF(AND(C29="E",AG29="0,2&lt;L/H≤0,5"),_xlfn.XLOOKUP(AF29,#REF!,#REF!),IF(AND(C29="E",AG29="0,5&lt;L/H≤1"),_xlfn.XLOOKUP(AF29,#REF!,#REF!),IF(AND(C29="E",AG29="1&lt;L/H≤2"),_xlfn.XLOOKUP(AF29,#REF!,#REF!),IF(AND(C29="E",AG29="L/H&gt;2"),_xlfn.XLOOKUP(AF29,#REF!,#REF!),IF(AND(C29="O",AG29="0,2&lt;L/H≤0,5"),_xlfn.XLOOKUP(AF29,#REF!,#REF!),IF(AND(C29="O",AG29="0,5&lt;L/H≤1"),_xlfn.XLOOKUP(AF29,#REF!,#REF!),IF(AND(C29="O",AG29="1&lt;L/H≤2"),_xlfn.XLOOKUP(AF29,#REF!,#REF!),IF(AND(C29="O",AG29="L/H&gt;2"),_xlfn.XLOOKUP(AF29,#REF!,#REF!),1))))))))))))))))))))</f>
        <v>#DIV/0!</v>
      </c>
      <c r="AJ29" s="1"/>
      <c r="AK29"/>
      <c r="AL29"/>
      <c r="AM29"/>
      <c r="AN29"/>
      <c r="XEW29" s="6" t="s">
        <v>5</v>
      </c>
      <c r="XEZ29" s="1" t="s">
        <v>103</v>
      </c>
    </row>
    <row r="30" spans="1:45 16364:16383" s="6" customFormat="1" ht="15.9" hidden="1" customHeight="1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X30" s="1"/>
      <c r="Z30" s="3"/>
      <c r="AA30" s="3" t="e">
        <f t="shared" si="6"/>
        <v>#DIV/0!</v>
      </c>
      <c r="AB30" s="3" t="e">
        <f t="shared" si="7"/>
        <v>#DIV/0!</v>
      </c>
      <c r="AC30" s="3" t="e">
        <f t="shared" si="8"/>
        <v>#DIV/0!</v>
      </c>
      <c r="AD30" t="str">
        <f t="shared" si="9"/>
        <v>0,05&lt;R/W≤0,1</v>
      </c>
      <c r="AE30" t="e">
        <f t="shared" si="10"/>
        <v>#DIV/0!</v>
      </c>
      <c r="AF30" t="e">
        <f t="shared" si="11"/>
        <v>#DIV/0!</v>
      </c>
      <c r="AG30" t="e">
        <f t="shared" si="12"/>
        <v>#DIV/0!</v>
      </c>
      <c r="AH30" s="3">
        <f>IF(AND(C30="S",AD30="0,05&lt;R/W≤0,1"),_xlfn.XLOOKUP(AE30,#REF!,#REF!),IF(AND(C30="S",AD30="0,1&lt;R/W≤0,2"),_xlfn.XLOOKUP(AE30,#REF!,#REF!),IF(AND(C30="S",AD30="0,2&lt;R/W≤0,5"),_xlfn.XLOOKUP(AE30,#REF!,#REF!),IF(AND(C30="S",AD30="R/W&gt;0,5"),_xlfn.XLOOKUP(AE30,#REF!,#REF!),IF(AND(C30="SE",AD30="0,05&lt;R/W≤0,1"),_xlfn.XLOOKUP(AE30,#REF!,#REF!),IF(AND(C30="SE",AD30="0,1&lt;R/W≤0,2"),_xlfn.XLOOKUP(AE30,#REF!,#REF!),IF(AND(C30="SE",AD30="0,2&lt;R/W≤0,5"),_xlfn.XLOOKUP(AE30,#REF!,#REF!),IF(AND(C30="SE",AD30="R/W&gt;0,5"),_xlfn.XLOOKUP(AE30,#REF!,#REF!),IF(AND(C30="SO",AD30="0,05&lt;R/W≤0,1"),_xlfn.XLOOKUP(AE30,#REF!,#REF!),IF(AND(C30="SO",AD30="0,1&lt;R/W≤0,2"),_xlfn.XLOOKUP(AE30,#REF!,#REF!),IF(AND(C30="SO",AD30="0,2&lt;R/W≤0,5"),_xlfn.XLOOKUP(AE30,#REF!,#REF!),IF(AND(C30="SO",AD30="R/W&gt;0,5"),_xlfn.XLOOKUP(AE30,#REF!,#REF!),IF(AND(C30="E",AD30="0,05&lt;R/W≤0,1"),_xlfn.XLOOKUP(AE30,#REF!,#REF!),IF(AND(C30="E",AD30="0,1&lt;R/W≤0,2"),_xlfn.XLOOKUP(AE30,#REF!,#REF!),IF(AND(C30="E",AD30="0,2&lt;R/W≤0,5"),_xlfn.XLOOKUP(AE30,#REF!,#REF!),IF(AND(C30="E",AD30="R/W&gt;0,5"),_xlfn.XLOOKUP(AE30,#REF!,#REF!),IF(AND(C30="O",AD30="0,05&lt;R/W≤0,1"),_xlfn.XLOOKUP(AE30,#REF!,#REF!),IF(AND(C30="O",AD30="0,1&lt;R/W≤0,2"),_xlfn.XLOOKUP(AE30,#REF!,#REF!),IF(AND(C30="O",AD30="0,2&lt;R/W≤0,5"),_xlfn.XLOOKUP(AE30,#REF!,#REF!),IF(AND(C30="O",AD30="R/W&gt;0,5"),_xlfn.XLOOKUP(AE30,#REF!,#REF!),1))))))))))))))))))))</f>
        <v>1</v>
      </c>
      <c r="AI30" s="3" t="e">
        <f>IF(AND(C30="S",AG30="0,2&lt;L/H≤0,5"),_xlfn.XLOOKUP(AF30,#REF!,#REF!),IF(AND(C30="S",AG30="0,5&lt;L/H≤1"),_xlfn.XLOOKUP(AF30,#REF!,#REF!),IF(AND(C30="S",AG30="1&lt;L/H≤2"),_xlfn.XLOOKUP(AF30,#REF!,#REF!),IF(AND(C30="S",AG30="L/H&gt;2"),_xlfn.XLOOKUP(AF30,#REF!,#REF!),IF(AND(C30="SE",AG30="0,2&lt;L/H≤0,5"),_xlfn.XLOOKUP(AF30,#REF!,#REF!),IF(AND(C30="SE",AG30="0,5&lt;L/H≤1"),_xlfn.XLOOKUP(AF30,#REF!,#REF!),IF(AND(C30="SE",AG30="1&lt;L/H≤2"),_xlfn.XLOOKUP(AF30,#REF!,#REF!),IF(AND(C30="SE",AG30="L/H&gt;2"),_xlfn.XLOOKUP(AF30,#REF!,#REF!),IF(AND(C30="SO",AG30="0,2&lt;L/H≤0,5"),_xlfn.XLOOKUP(AF30,#REF!,#REF!),IF(AND(C30="SO",AG30="0,5&lt;L/H≤1"),_xlfn.XLOOKUP(AF30,#REF!,#REF!),IF(AND(C30="SO",AG30="1&lt;L/H≤2"),_xlfn.XLOOKUP(AF30,#REF!,#REF!),IF(AND(C30="SO",AG30="L/H&gt;2"),_xlfn.XLOOKUP(AF30,#REF!,#REF!),IF(AND(C30="E",AG30="0,2&lt;L/H≤0,5"),_xlfn.XLOOKUP(AF30,#REF!,#REF!),IF(AND(C30="E",AG30="0,5&lt;L/H≤1"),_xlfn.XLOOKUP(AF30,#REF!,#REF!),IF(AND(C30="E",AG30="1&lt;L/H≤2"),_xlfn.XLOOKUP(AF30,#REF!,#REF!),IF(AND(C30="E",AG30="L/H&gt;2"),_xlfn.XLOOKUP(AF30,#REF!,#REF!),IF(AND(C30="O",AG30="0,2&lt;L/H≤0,5"),_xlfn.XLOOKUP(AF30,#REF!,#REF!),IF(AND(C30="O",AG30="0,5&lt;L/H≤1"),_xlfn.XLOOKUP(AF30,#REF!,#REF!),IF(AND(C30="O",AG30="1&lt;L/H≤2"),_xlfn.XLOOKUP(AF30,#REF!,#REF!),IF(AND(C30="O",AG30="L/H&gt;2"),_xlfn.XLOOKUP(AF30,#REF!,#REF!),1))))))))))))))))))))</f>
        <v>#DIV/0!</v>
      </c>
      <c r="AJ30" s="1"/>
      <c r="AK30"/>
      <c r="AL30"/>
      <c r="AM30"/>
      <c r="AN30"/>
      <c r="AO30"/>
      <c r="AP30"/>
      <c r="AQ30"/>
      <c r="AR30"/>
      <c r="XEW30" s="6" t="s">
        <v>6</v>
      </c>
      <c r="XEZ30" s="1" t="s">
        <v>104</v>
      </c>
      <c r="XFC30" t="s">
        <v>37</v>
      </c>
    </row>
    <row r="31" spans="1:45 16364:16383" s="6" customFormat="1" ht="15.9" hidden="1" customHeight="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X31" s="1"/>
      <c r="Z31" s="3"/>
      <c r="AA31" s="3" t="e">
        <f t="shared" si="6"/>
        <v>#DIV/0!</v>
      </c>
      <c r="AB31" s="3" t="e">
        <f t="shared" si="7"/>
        <v>#DIV/0!</v>
      </c>
      <c r="AC31" s="3" t="e">
        <f t="shared" si="8"/>
        <v>#DIV/0!</v>
      </c>
      <c r="AD31" t="str">
        <f t="shared" si="9"/>
        <v>0,05&lt;R/W≤0,1</v>
      </c>
      <c r="AE31" t="e">
        <f t="shared" si="10"/>
        <v>#DIV/0!</v>
      </c>
      <c r="AF31" t="e">
        <f t="shared" si="11"/>
        <v>#DIV/0!</v>
      </c>
      <c r="AG31" t="e">
        <f t="shared" si="12"/>
        <v>#DIV/0!</v>
      </c>
      <c r="AH31" s="3">
        <f>IF(AND(C31="S",AD31="0,05&lt;R/W≤0,1"),_xlfn.XLOOKUP(AE31,#REF!,#REF!),IF(AND(C31="S",AD31="0,1&lt;R/W≤0,2"),_xlfn.XLOOKUP(AE31,#REF!,#REF!),IF(AND(C31="S",AD31="0,2&lt;R/W≤0,5"),_xlfn.XLOOKUP(AE31,#REF!,#REF!),IF(AND(C31="S",AD31="R/W&gt;0,5"),_xlfn.XLOOKUP(AE31,#REF!,#REF!),IF(AND(C31="SE",AD31="0,05&lt;R/W≤0,1"),_xlfn.XLOOKUP(AE31,#REF!,#REF!),IF(AND(C31="SE",AD31="0,1&lt;R/W≤0,2"),_xlfn.XLOOKUP(AE31,#REF!,#REF!),IF(AND(C31="SE",AD31="0,2&lt;R/W≤0,5"),_xlfn.XLOOKUP(AE31,#REF!,#REF!),IF(AND(C31="SE",AD31="R/W&gt;0,5"),_xlfn.XLOOKUP(AE31,#REF!,#REF!),IF(AND(C31="SO",AD31="0,05&lt;R/W≤0,1"),_xlfn.XLOOKUP(AE31,#REF!,#REF!),IF(AND(C31="SO",AD31="0,1&lt;R/W≤0,2"),_xlfn.XLOOKUP(AE31,#REF!,#REF!),IF(AND(C31="SO",AD31="0,2&lt;R/W≤0,5"),_xlfn.XLOOKUP(AE31,#REF!,#REF!),IF(AND(C31="SO",AD31="R/W&gt;0,5"),_xlfn.XLOOKUP(AE31,#REF!,#REF!),IF(AND(C31="E",AD31="0,05&lt;R/W≤0,1"),_xlfn.XLOOKUP(AE31,#REF!,#REF!),IF(AND(C31="E",AD31="0,1&lt;R/W≤0,2"),_xlfn.XLOOKUP(AE31,#REF!,#REF!),IF(AND(C31="E",AD31="0,2&lt;R/W≤0,5"),_xlfn.XLOOKUP(AE31,#REF!,#REF!),IF(AND(C31="E",AD31="R/W&gt;0,5"),_xlfn.XLOOKUP(AE31,#REF!,#REF!),IF(AND(C31="O",AD31="0,05&lt;R/W≤0,1"),_xlfn.XLOOKUP(AE31,#REF!,#REF!),IF(AND(C31="O",AD31="0,1&lt;R/W≤0,2"),_xlfn.XLOOKUP(AE31,#REF!,#REF!),IF(AND(C31="O",AD31="0,2&lt;R/W≤0,5"),_xlfn.XLOOKUP(AE31,#REF!,#REF!),IF(AND(C31="O",AD31="R/W&gt;0,5"),_xlfn.XLOOKUP(AE31,#REF!,#REF!),1))))))))))))))))))))</f>
        <v>1</v>
      </c>
      <c r="AI31" s="3" t="e">
        <f>IF(AND(C31="S",AG31="0,2&lt;L/H≤0,5"),_xlfn.XLOOKUP(AF31,#REF!,#REF!),IF(AND(C31="S",AG31="0,5&lt;L/H≤1"),_xlfn.XLOOKUP(AF31,#REF!,#REF!),IF(AND(C31="S",AG31="1&lt;L/H≤2"),_xlfn.XLOOKUP(AF31,#REF!,#REF!),IF(AND(C31="S",AG31="L/H&gt;2"),_xlfn.XLOOKUP(AF31,#REF!,#REF!),IF(AND(C31="SE",AG31="0,2&lt;L/H≤0,5"),_xlfn.XLOOKUP(AF31,#REF!,#REF!),IF(AND(C31="SE",AG31="0,5&lt;L/H≤1"),_xlfn.XLOOKUP(AF31,#REF!,#REF!),IF(AND(C31="SE",AG31="1&lt;L/H≤2"),_xlfn.XLOOKUP(AF31,#REF!,#REF!),IF(AND(C31="SE",AG31="L/H&gt;2"),_xlfn.XLOOKUP(AF31,#REF!,#REF!),IF(AND(C31="SO",AG31="0,2&lt;L/H≤0,5"),_xlfn.XLOOKUP(AF31,#REF!,#REF!),IF(AND(C31="SO",AG31="0,5&lt;L/H≤1"),_xlfn.XLOOKUP(AF31,#REF!,#REF!),IF(AND(C31="SO",AG31="1&lt;L/H≤2"),_xlfn.XLOOKUP(AF31,#REF!,#REF!),IF(AND(C31="SO",AG31="L/H&gt;2"),_xlfn.XLOOKUP(AF31,#REF!,#REF!),IF(AND(C31="E",AG31="0,2&lt;L/H≤0,5"),_xlfn.XLOOKUP(AF31,#REF!,#REF!),IF(AND(C31="E",AG31="0,5&lt;L/H≤1"),_xlfn.XLOOKUP(AF31,#REF!,#REF!),IF(AND(C31="E",AG31="1&lt;L/H≤2"),_xlfn.XLOOKUP(AF31,#REF!,#REF!),IF(AND(C31="E",AG31="L/H&gt;2"),_xlfn.XLOOKUP(AF31,#REF!,#REF!),IF(AND(C31="O",AG31="0,2&lt;L/H≤0,5"),_xlfn.XLOOKUP(AF31,#REF!,#REF!),IF(AND(C31="O",AG31="0,5&lt;L/H≤1"),_xlfn.XLOOKUP(AF31,#REF!,#REF!),IF(AND(C31="O",AG31="1&lt;L/H≤2"),_xlfn.XLOOKUP(AF31,#REF!,#REF!),IF(AND(C31="O",AG31="L/H&gt;2"),_xlfn.XLOOKUP(AF31,#REF!,#REF!),1))))))))))))))))))))</f>
        <v>#DIV/0!</v>
      </c>
      <c r="AK31"/>
      <c r="AL31"/>
      <c r="AM31"/>
      <c r="AN31"/>
      <c r="AO31" s="1"/>
      <c r="AP31" s="1"/>
      <c r="AQ31" s="1"/>
      <c r="AR31" s="1"/>
      <c r="XEW31" s="6" t="s">
        <v>7</v>
      </c>
      <c r="XEZ31" s="1" t="s">
        <v>105</v>
      </c>
      <c r="XFC31" t="s">
        <v>38</v>
      </c>
    </row>
    <row r="32" spans="1:45 16364:16383" s="6" customFormat="1" ht="15.9" hidden="1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X32" s="1"/>
      <c r="Z32" s="3"/>
      <c r="AA32" s="3" t="e">
        <f t="shared" si="6"/>
        <v>#DIV/0!</v>
      </c>
      <c r="AB32" s="3" t="e">
        <f t="shared" si="7"/>
        <v>#DIV/0!</v>
      </c>
      <c r="AC32" s="3" t="e">
        <f t="shared" si="8"/>
        <v>#DIV/0!</v>
      </c>
      <c r="AD32" t="str">
        <f t="shared" si="9"/>
        <v>0,05&lt;R/W≤0,1</v>
      </c>
      <c r="AE32" t="e">
        <f t="shared" si="10"/>
        <v>#DIV/0!</v>
      </c>
      <c r="AF32" t="e">
        <f t="shared" si="11"/>
        <v>#DIV/0!</v>
      </c>
      <c r="AG32" t="e">
        <f t="shared" si="12"/>
        <v>#DIV/0!</v>
      </c>
      <c r="AH32" s="3">
        <f>IF(AND(C32="S",AD32="0,05&lt;R/W≤0,1"),_xlfn.XLOOKUP(AE32,#REF!,#REF!),IF(AND(C32="S",AD32="0,1&lt;R/W≤0,2"),_xlfn.XLOOKUP(AE32,#REF!,#REF!),IF(AND(C32="S",AD32="0,2&lt;R/W≤0,5"),_xlfn.XLOOKUP(AE32,#REF!,#REF!),IF(AND(C32="S",AD32="R/W&gt;0,5"),_xlfn.XLOOKUP(AE32,#REF!,#REF!),IF(AND(C32="SE",AD32="0,05&lt;R/W≤0,1"),_xlfn.XLOOKUP(AE32,#REF!,#REF!),IF(AND(C32="SE",AD32="0,1&lt;R/W≤0,2"),_xlfn.XLOOKUP(AE32,#REF!,#REF!),IF(AND(C32="SE",AD32="0,2&lt;R/W≤0,5"),_xlfn.XLOOKUP(AE32,#REF!,#REF!),IF(AND(C32="SE",AD32="R/W&gt;0,5"),_xlfn.XLOOKUP(AE32,#REF!,#REF!),IF(AND(C32="SO",AD32="0,05&lt;R/W≤0,1"),_xlfn.XLOOKUP(AE32,#REF!,#REF!),IF(AND(C32="SO",AD32="0,1&lt;R/W≤0,2"),_xlfn.XLOOKUP(AE32,#REF!,#REF!),IF(AND(C32="SO",AD32="0,2&lt;R/W≤0,5"),_xlfn.XLOOKUP(AE32,#REF!,#REF!),IF(AND(C32="SO",AD32="R/W&gt;0,5"),_xlfn.XLOOKUP(AE32,#REF!,#REF!),IF(AND(C32="E",AD32="0,05&lt;R/W≤0,1"),_xlfn.XLOOKUP(AE32,#REF!,#REF!),IF(AND(C32="E",AD32="0,1&lt;R/W≤0,2"),_xlfn.XLOOKUP(AE32,#REF!,#REF!),IF(AND(C32="E",AD32="0,2&lt;R/W≤0,5"),_xlfn.XLOOKUP(AE32,#REF!,#REF!),IF(AND(C32="E",AD32="R/W&gt;0,5"),_xlfn.XLOOKUP(AE32,#REF!,#REF!),IF(AND(C32="O",AD32="0,05&lt;R/W≤0,1"),_xlfn.XLOOKUP(AE32,#REF!,#REF!),IF(AND(C32="O",AD32="0,1&lt;R/W≤0,2"),_xlfn.XLOOKUP(AE32,#REF!,#REF!),IF(AND(C32="O",AD32="0,2&lt;R/W≤0,5"),_xlfn.XLOOKUP(AE32,#REF!,#REF!),IF(AND(C32="O",AD32="R/W&gt;0,5"),_xlfn.XLOOKUP(AE32,#REF!,#REF!),1))))))))))))))))))))</f>
        <v>1</v>
      </c>
      <c r="AI32" s="3" t="e">
        <f>IF(AND(C32="S",AG32="0,2&lt;L/H≤0,5"),_xlfn.XLOOKUP(AF32,#REF!,#REF!),IF(AND(C32="S",AG32="0,5&lt;L/H≤1"),_xlfn.XLOOKUP(AF32,#REF!,#REF!),IF(AND(C32="S",AG32="1&lt;L/H≤2"),_xlfn.XLOOKUP(AF32,#REF!,#REF!),IF(AND(C32="S",AG32="L/H&gt;2"),_xlfn.XLOOKUP(AF32,#REF!,#REF!),IF(AND(C32="SE",AG32="0,2&lt;L/H≤0,5"),_xlfn.XLOOKUP(AF32,#REF!,#REF!),IF(AND(C32="SE",AG32="0,5&lt;L/H≤1"),_xlfn.XLOOKUP(AF32,#REF!,#REF!),IF(AND(C32="SE",AG32="1&lt;L/H≤2"),_xlfn.XLOOKUP(AF32,#REF!,#REF!),IF(AND(C32="SE",AG32="L/H&gt;2"),_xlfn.XLOOKUP(AF32,#REF!,#REF!),IF(AND(C32="SO",AG32="0,2&lt;L/H≤0,5"),_xlfn.XLOOKUP(AF32,#REF!,#REF!),IF(AND(C32="SO",AG32="0,5&lt;L/H≤1"),_xlfn.XLOOKUP(AF32,#REF!,#REF!),IF(AND(C32="SO",AG32="1&lt;L/H≤2"),_xlfn.XLOOKUP(AF32,#REF!,#REF!),IF(AND(C32="SO",AG32="L/H&gt;2"),_xlfn.XLOOKUP(AF32,#REF!,#REF!),IF(AND(C32="E",AG32="0,2&lt;L/H≤0,5"),_xlfn.XLOOKUP(AF32,#REF!,#REF!),IF(AND(C32="E",AG32="0,5&lt;L/H≤1"),_xlfn.XLOOKUP(AF32,#REF!,#REF!),IF(AND(C32="E",AG32="1&lt;L/H≤2"),_xlfn.XLOOKUP(AF32,#REF!,#REF!),IF(AND(C32="E",AG32="L/H&gt;2"),_xlfn.XLOOKUP(AF32,#REF!,#REF!),IF(AND(C32="O",AG32="0,2&lt;L/H≤0,5"),_xlfn.XLOOKUP(AF32,#REF!,#REF!),IF(AND(C32="O",AG32="0,5&lt;L/H≤1"),_xlfn.XLOOKUP(AF32,#REF!,#REF!),IF(AND(C32="O",AG32="1&lt;L/H≤2"),_xlfn.XLOOKUP(AF32,#REF!,#REF!),IF(AND(C32="O",AG32="L/H&gt;2"),_xlfn.XLOOKUP(AF32,#REF!,#REF!),1))))))))))))))))))))</f>
        <v>#DIV/0!</v>
      </c>
      <c r="AM32" s="1"/>
      <c r="AN32" s="1"/>
      <c r="AO32" s="1"/>
      <c r="AP32" s="1"/>
      <c r="AQ32" s="1"/>
      <c r="AR32" s="1"/>
      <c r="XEW32" s="6" t="s">
        <v>8</v>
      </c>
      <c r="XEZ32" s="1" t="s">
        <v>106</v>
      </c>
      <c r="XFC32" t="s">
        <v>39</v>
      </c>
    </row>
    <row r="33" spans="1:45 16377:16383" s="6" customFormat="1" ht="15.9" hidden="1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X33" s="1"/>
      <c r="Z33" s="3"/>
      <c r="AA33" s="3" t="e">
        <f t="shared" si="6"/>
        <v>#DIV/0!</v>
      </c>
      <c r="AB33" s="3" t="e">
        <f t="shared" si="7"/>
        <v>#DIV/0!</v>
      </c>
      <c r="AC33" s="3" t="e">
        <f t="shared" si="8"/>
        <v>#DIV/0!</v>
      </c>
      <c r="AD33" t="str">
        <f t="shared" si="9"/>
        <v>0,05&lt;R/W≤0,1</v>
      </c>
      <c r="AE33" t="e">
        <f t="shared" si="10"/>
        <v>#DIV/0!</v>
      </c>
      <c r="AF33" t="e">
        <f t="shared" si="11"/>
        <v>#DIV/0!</v>
      </c>
      <c r="AG33" t="e">
        <f t="shared" si="12"/>
        <v>#DIV/0!</v>
      </c>
      <c r="AH33" s="3">
        <f>IF(AND(C33="S",AD33="0,05&lt;R/W≤0,1"),_xlfn.XLOOKUP(AE33,#REF!,#REF!),IF(AND(C33="S",AD33="0,1&lt;R/W≤0,2"),_xlfn.XLOOKUP(AE33,#REF!,#REF!),IF(AND(C33="S",AD33="0,2&lt;R/W≤0,5"),_xlfn.XLOOKUP(AE33,#REF!,#REF!),IF(AND(C33="S",AD33="R/W&gt;0,5"),_xlfn.XLOOKUP(AE33,#REF!,#REF!),IF(AND(C33="SE",AD33="0,05&lt;R/W≤0,1"),_xlfn.XLOOKUP(AE33,#REF!,#REF!),IF(AND(C33="SE",AD33="0,1&lt;R/W≤0,2"),_xlfn.XLOOKUP(AE33,#REF!,#REF!),IF(AND(C33="SE",AD33="0,2&lt;R/W≤0,5"),_xlfn.XLOOKUP(AE33,#REF!,#REF!),IF(AND(C33="SE",AD33="R/W&gt;0,5"),_xlfn.XLOOKUP(AE33,#REF!,#REF!),IF(AND(C33="SO",AD33="0,05&lt;R/W≤0,1"),_xlfn.XLOOKUP(AE33,#REF!,#REF!),IF(AND(C33="SO",AD33="0,1&lt;R/W≤0,2"),_xlfn.XLOOKUP(AE33,#REF!,#REF!),IF(AND(C33="SO",AD33="0,2&lt;R/W≤0,5"),_xlfn.XLOOKUP(AE33,#REF!,#REF!),IF(AND(C33="SO",AD33="R/W&gt;0,5"),_xlfn.XLOOKUP(AE33,#REF!,#REF!),IF(AND(C33="E",AD33="0,05&lt;R/W≤0,1"),_xlfn.XLOOKUP(AE33,#REF!,#REF!),IF(AND(C33="E",AD33="0,1&lt;R/W≤0,2"),_xlfn.XLOOKUP(AE33,#REF!,#REF!),IF(AND(C33="E",AD33="0,2&lt;R/W≤0,5"),_xlfn.XLOOKUP(AE33,#REF!,#REF!),IF(AND(C33="E",AD33="R/W&gt;0,5"),_xlfn.XLOOKUP(AE33,#REF!,#REF!),IF(AND(C33="O",AD33="0,05&lt;R/W≤0,1"),_xlfn.XLOOKUP(AE33,#REF!,#REF!),IF(AND(C33="O",AD33="0,1&lt;R/W≤0,2"),_xlfn.XLOOKUP(AE33,#REF!,#REF!),IF(AND(C33="O",AD33="0,2&lt;R/W≤0,5"),_xlfn.XLOOKUP(AE33,#REF!,#REF!),IF(AND(C33="O",AD33="R/W&gt;0,5"),_xlfn.XLOOKUP(AE33,#REF!,#REF!),1))))))))))))))))))))</f>
        <v>1</v>
      </c>
      <c r="AI33" s="3" t="e">
        <f>IF(AND(C33="S",AG33="0,2&lt;L/H≤0,5"),_xlfn.XLOOKUP(AF33,#REF!,#REF!),IF(AND(C33="S",AG33="0,5&lt;L/H≤1"),_xlfn.XLOOKUP(AF33,#REF!,#REF!),IF(AND(C33="S",AG33="1&lt;L/H≤2"),_xlfn.XLOOKUP(AF33,#REF!,#REF!),IF(AND(C33="S",AG33="L/H&gt;2"),_xlfn.XLOOKUP(AF33,#REF!,#REF!),IF(AND(C33="SE",AG33="0,2&lt;L/H≤0,5"),_xlfn.XLOOKUP(AF33,#REF!,#REF!),IF(AND(C33="SE",AG33="0,5&lt;L/H≤1"),_xlfn.XLOOKUP(AF33,#REF!,#REF!),IF(AND(C33="SE",AG33="1&lt;L/H≤2"),_xlfn.XLOOKUP(AF33,#REF!,#REF!),IF(AND(C33="SE",AG33="L/H&gt;2"),_xlfn.XLOOKUP(AF33,#REF!,#REF!),IF(AND(C33="SO",AG33="0,2&lt;L/H≤0,5"),_xlfn.XLOOKUP(AF33,#REF!,#REF!),IF(AND(C33="SO",AG33="0,5&lt;L/H≤1"),_xlfn.XLOOKUP(AF33,#REF!,#REF!),IF(AND(C33="SO",AG33="1&lt;L/H≤2"),_xlfn.XLOOKUP(AF33,#REF!,#REF!),IF(AND(C33="SO",AG33="L/H&gt;2"),_xlfn.XLOOKUP(AF33,#REF!,#REF!),IF(AND(C33="E",AG33="0,2&lt;L/H≤0,5"),_xlfn.XLOOKUP(AF33,#REF!,#REF!),IF(AND(C33="E",AG33="0,5&lt;L/H≤1"),_xlfn.XLOOKUP(AF33,#REF!,#REF!),IF(AND(C33="E",AG33="1&lt;L/H≤2"),_xlfn.XLOOKUP(AF33,#REF!,#REF!),IF(AND(C33="E",AG33="L/H&gt;2"),_xlfn.XLOOKUP(AF33,#REF!,#REF!),IF(AND(C33="O",AG33="0,2&lt;L/H≤0,5"),_xlfn.XLOOKUP(AF33,#REF!,#REF!),IF(AND(C33="O",AG33="0,5&lt;L/H≤1"),_xlfn.XLOOKUP(AF33,#REF!,#REF!),IF(AND(C33="O",AG33="1&lt;L/H≤2"),_xlfn.XLOOKUP(AF33,#REF!,#REF!),IF(AND(C33="O",AG33="L/H&gt;2"),_xlfn.XLOOKUP(AF33,#REF!,#REF!),1))))))))))))))))))))</f>
        <v>#DIV/0!</v>
      </c>
      <c r="AM33" s="1"/>
      <c r="AN33" s="1"/>
      <c r="AO33"/>
      <c r="AP33"/>
      <c r="AQ33" s="1"/>
      <c r="AR33"/>
      <c r="AS33"/>
      <c r="XEW33" s="6" t="s">
        <v>9</v>
      </c>
      <c r="XEZ33" s="1" t="s">
        <v>107</v>
      </c>
      <c r="XFC33" t="s">
        <v>40</v>
      </c>
    </row>
    <row r="34" spans="1:45 16377:16383" s="6" customFormat="1" ht="15.9" hidden="1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X34" s="1"/>
      <c r="Z34" s="3"/>
      <c r="AA34" s="3" t="e">
        <f t="shared" si="6"/>
        <v>#DIV/0!</v>
      </c>
      <c r="AB34" s="3" t="e">
        <f t="shared" si="7"/>
        <v>#DIV/0!</v>
      </c>
      <c r="AC34" s="3" t="e">
        <f t="shared" si="8"/>
        <v>#DIV/0!</v>
      </c>
      <c r="AD34" t="str">
        <f t="shared" si="9"/>
        <v>0,05&lt;R/W≤0,1</v>
      </c>
      <c r="AE34" t="e">
        <f t="shared" si="10"/>
        <v>#DIV/0!</v>
      </c>
      <c r="AF34" t="e">
        <f t="shared" si="11"/>
        <v>#DIV/0!</v>
      </c>
      <c r="AG34" t="e">
        <f t="shared" si="12"/>
        <v>#DIV/0!</v>
      </c>
      <c r="AH34" s="3">
        <f>IF(AND(C34="S",AD34="0,05&lt;R/W≤0,1"),_xlfn.XLOOKUP(AE34,#REF!,#REF!),IF(AND(C34="S",AD34="0,1&lt;R/W≤0,2"),_xlfn.XLOOKUP(AE34,#REF!,#REF!),IF(AND(C34="S",AD34="0,2&lt;R/W≤0,5"),_xlfn.XLOOKUP(AE34,#REF!,#REF!),IF(AND(C34="S",AD34="R/W&gt;0,5"),_xlfn.XLOOKUP(AE34,#REF!,#REF!),IF(AND(C34="SE",AD34="0,05&lt;R/W≤0,1"),_xlfn.XLOOKUP(AE34,#REF!,#REF!),IF(AND(C34="SE",AD34="0,1&lt;R/W≤0,2"),_xlfn.XLOOKUP(AE34,#REF!,#REF!),IF(AND(C34="SE",AD34="0,2&lt;R/W≤0,5"),_xlfn.XLOOKUP(AE34,#REF!,#REF!),IF(AND(C34="SE",AD34="R/W&gt;0,5"),_xlfn.XLOOKUP(AE34,#REF!,#REF!),IF(AND(C34="SO",AD34="0,05&lt;R/W≤0,1"),_xlfn.XLOOKUP(AE34,#REF!,#REF!),IF(AND(C34="SO",AD34="0,1&lt;R/W≤0,2"),_xlfn.XLOOKUP(AE34,#REF!,#REF!),IF(AND(C34="SO",AD34="0,2&lt;R/W≤0,5"),_xlfn.XLOOKUP(AE34,#REF!,#REF!),IF(AND(C34="SO",AD34="R/W&gt;0,5"),_xlfn.XLOOKUP(AE34,#REF!,#REF!),IF(AND(C34="E",AD34="0,05&lt;R/W≤0,1"),_xlfn.XLOOKUP(AE34,#REF!,#REF!),IF(AND(C34="E",AD34="0,1&lt;R/W≤0,2"),_xlfn.XLOOKUP(AE34,#REF!,#REF!),IF(AND(C34="E",AD34="0,2&lt;R/W≤0,5"),_xlfn.XLOOKUP(AE34,#REF!,#REF!),IF(AND(C34="E",AD34="R/W&gt;0,5"),_xlfn.XLOOKUP(AE34,#REF!,#REF!),IF(AND(C34="O",AD34="0,05&lt;R/W≤0,1"),_xlfn.XLOOKUP(AE34,#REF!,#REF!),IF(AND(C34="O",AD34="0,1&lt;R/W≤0,2"),_xlfn.XLOOKUP(AE34,#REF!,#REF!),IF(AND(C34="O",AD34="0,2&lt;R/W≤0,5"),_xlfn.XLOOKUP(AE34,#REF!,#REF!),IF(AND(C34="O",AD34="R/W&gt;0,5"),_xlfn.XLOOKUP(AE34,#REF!,#REF!),1))))))))))))))))))))</f>
        <v>1</v>
      </c>
      <c r="AI34" s="3" t="e">
        <f>IF(AND(C34="S",AG34="0,2&lt;L/H≤0,5"),_xlfn.XLOOKUP(AF34,#REF!,#REF!),IF(AND(C34="S",AG34="0,5&lt;L/H≤1"),_xlfn.XLOOKUP(AF34,#REF!,#REF!),IF(AND(C34="S",AG34="1&lt;L/H≤2"),_xlfn.XLOOKUP(AF34,#REF!,#REF!),IF(AND(C34="S",AG34="L/H&gt;2"),_xlfn.XLOOKUP(AF34,#REF!,#REF!),IF(AND(C34="SE",AG34="0,2&lt;L/H≤0,5"),_xlfn.XLOOKUP(AF34,#REF!,#REF!),IF(AND(C34="SE",AG34="0,5&lt;L/H≤1"),_xlfn.XLOOKUP(AF34,#REF!,#REF!),IF(AND(C34="SE",AG34="1&lt;L/H≤2"),_xlfn.XLOOKUP(AF34,#REF!,#REF!),IF(AND(C34="SE",AG34="L/H&gt;2"),_xlfn.XLOOKUP(AF34,#REF!,#REF!),IF(AND(C34="SO",AG34="0,2&lt;L/H≤0,5"),_xlfn.XLOOKUP(AF34,#REF!,#REF!),IF(AND(C34="SO",AG34="0,5&lt;L/H≤1"),_xlfn.XLOOKUP(AF34,#REF!,#REF!),IF(AND(C34="SO",AG34="1&lt;L/H≤2"),_xlfn.XLOOKUP(AF34,#REF!,#REF!),IF(AND(C34="SO",AG34="L/H&gt;2"),_xlfn.XLOOKUP(AF34,#REF!,#REF!),IF(AND(C34="E",AG34="0,2&lt;L/H≤0,5"),_xlfn.XLOOKUP(AF34,#REF!,#REF!),IF(AND(C34="E",AG34="0,5&lt;L/H≤1"),_xlfn.XLOOKUP(AF34,#REF!,#REF!),IF(AND(C34="E",AG34="1&lt;L/H≤2"),_xlfn.XLOOKUP(AF34,#REF!,#REF!),IF(AND(C34="E",AG34="L/H&gt;2"),_xlfn.XLOOKUP(AF34,#REF!,#REF!),IF(AND(C34="O",AG34="0,2&lt;L/H≤0,5"),_xlfn.XLOOKUP(AF34,#REF!,#REF!),IF(AND(C34="O",AG34="0,5&lt;L/H≤1"),_xlfn.XLOOKUP(AF34,#REF!,#REF!),IF(AND(C34="O",AG34="1&lt;L/H≤2"),_xlfn.XLOOKUP(AF34,#REF!,#REF!),IF(AND(C34="O",AG34="L/H&gt;2"),_xlfn.XLOOKUP(AF34,#REF!,#REF!),1))))))))))))))))))))</f>
        <v>#DIV/0!</v>
      </c>
      <c r="AN34" s="1"/>
      <c r="AO34"/>
      <c r="AP34"/>
      <c r="AQ34"/>
      <c r="AR34"/>
      <c r="AS34"/>
      <c r="XEW34" s="6" t="s">
        <v>10</v>
      </c>
      <c r="XEZ34" s="1" t="s">
        <v>108</v>
      </c>
      <c r="XFC34" t="s">
        <v>41</v>
      </c>
    </row>
    <row r="35" spans="1:45 16377:16383" s="6" customFormat="1" ht="15.9" hidden="1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Y35" s="1"/>
      <c r="Z35" s="3"/>
      <c r="AA35" s="3" t="e">
        <f t="shared" si="6"/>
        <v>#DIV/0!</v>
      </c>
      <c r="AB35" s="3" t="e">
        <f t="shared" si="7"/>
        <v>#DIV/0!</v>
      </c>
      <c r="AC35" s="3" t="e">
        <f t="shared" si="8"/>
        <v>#DIV/0!</v>
      </c>
      <c r="AD35" t="str">
        <f t="shared" si="9"/>
        <v>0,05&lt;R/W≤0,1</v>
      </c>
      <c r="AE35" t="e">
        <f t="shared" si="10"/>
        <v>#DIV/0!</v>
      </c>
      <c r="AF35" t="e">
        <f t="shared" si="11"/>
        <v>#DIV/0!</v>
      </c>
      <c r="AG35" t="e">
        <f t="shared" si="12"/>
        <v>#DIV/0!</v>
      </c>
      <c r="AH35" s="3">
        <f>IF(AND(C35="S",AD35="0,05&lt;R/W≤0,1"),_xlfn.XLOOKUP(AE35,#REF!,#REF!),IF(AND(C35="S",AD35="0,1&lt;R/W≤0,2"),_xlfn.XLOOKUP(AE35,#REF!,#REF!),IF(AND(C35="S",AD35="0,2&lt;R/W≤0,5"),_xlfn.XLOOKUP(AE35,#REF!,#REF!),IF(AND(C35="S",AD35="R/W&gt;0,5"),_xlfn.XLOOKUP(AE35,#REF!,#REF!),IF(AND(C35="SE",AD35="0,05&lt;R/W≤0,1"),_xlfn.XLOOKUP(AE35,#REF!,#REF!),IF(AND(C35="SE",AD35="0,1&lt;R/W≤0,2"),_xlfn.XLOOKUP(AE35,#REF!,#REF!),IF(AND(C35="SE",AD35="0,2&lt;R/W≤0,5"),_xlfn.XLOOKUP(AE35,#REF!,#REF!),IF(AND(C35="SE",AD35="R/W&gt;0,5"),_xlfn.XLOOKUP(AE35,#REF!,#REF!),IF(AND(C35="SO",AD35="0,05&lt;R/W≤0,1"),_xlfn.XLOOKUP(AE35,#REF!,#REF!),IF(AND(C35="SO",AD35="0,1&lt;R/W≤0,2"),_xlfn.XLOOKUP(AE35,#REF!,#REF!),IF(AND(C35="SO",AD35="0,2&lt;R/W≤0,5"),_xlfn.XLOOKUP(AE35,#REF!,#REF!),IF(AND(C35="SO",AD35="R/W&gt;0,5"),_xlfn.XLOOKUP(AE35,#REF!,#REF!),IF(AND(C35="E",AD35="0,05&lt;R/W≤0,1"),_xlfn.XLOOKUP(AE35,#REF!,#REF!),IF(AND(C35="E",AD35="0,1&lt;R/W≤0,2"),_xlfn.XLOOKUP(AE35,#REF!,#REF!),IF(AND(C35="E",AD35="0,2&lt;R/W≤0,5"),_xlfn.XLOOKUP(AE35,#REF!,#REF!),IF(AND(C35="E",AD35="R/W&gt;0,5"),_xlfn.XLOOKUP(AE35,#REF!,#REF!),IF(AND(C35="O",AD35="0,05&lt;R/W≤0,1"),_xlfn.XLOOKUP(AE35,#REF!,#REF!),IF(AND(C35="O",AD35="0,1&lt;R/W≤0,2"),_xlfn.XLOOKUP(AE35,#REF!,#REF!),IF(AND(C35="O",AD35="0,2&lt;R/W≤0,5"),_xlfn.XLOOKUP(AE35,#REF!,#REF!),IF(AND(C35="O",AD35="R/W&gt;0,5"),_xlfn.XLOOKUP(AE35,#REF!,#REF!),1))))))))))))))))))))</f>
        <v>1</v>
      </c>
      <c r="AI35" s="3" t="e">
        <f>IF(AND(C35="S",AG35="0,2&lt;L/H≤0,5"),_xlfn.XLOOKUP(AF35,#REF!,#REF!),IF(AND(C35="S",AG35="0,5&lt;L/H≤1"),_xlfn.XLOOKUP(AF35,#REF!,#REF!),IF(AND(C35="S",AG35="1&lt;L/H≤2"),_xlfn.XLOOKUP(AF35,#REF!,#REF!),IF(AND(C35="S",AG35="L/H&gt;2"),_xlfn.XLOOKUP(AF35,#REF!,#REF!),IF(AND(C35="SE",AG35="0,2&lt;L/H≤0,5"),_xlfn.XLOOKUP(AF35,#REF!,#REF!),IF(AND(C35="SE",AG35="0,5&lt;L/H≤1"),_xlfn.XLOOKUP(AF35,#REF!,#REF!),IF(AND(C35="SE",AG35="1&lt;L/H≤2"),_xlfn.XLOOKUP(AF35,#REF!,#REF!),IF(AND(C35="SE",AG35="L/H&gt;2"),_xlfn.XLOOKUP(AF35,#REF!,#REF!),IF(AND(C35="SO",AG35="0,2&lt;L/H≤0,5"),_xlfn.XLOOKUP(AF35,#REF!,#REF!),IF(AND(C35="SO",AG35="0,5&lt;L/H≤1"),_xlfn.XLOOKUP(AF35,#REF!,#REF!),IF(AND(C35="SO",AG35="1&lt;L/H≤2"),_xlfn.XLOOKUP(AF35,#REF!,#REF!),IF(AND(C35="SO",AG35="L/H&gt;2"),_xlfn.XLOOKUP(AF35,#REF!,#REF!),IF(AND(C35="E",AG35="0,2&lt;L/H≤0,5"),_xlfn.XLOOKUP(AF35,#REF!,#REF!),IF(AND(C35="E",AG35="0,5&lt;L/H≤1"),_xlfn.XLOOKUP(AF35,#REF!,#REF!),IF(AND(C35="E",AG35="1&lt;L/H≤2"),_xlfn.XLOOKUP(AF35,#REF!,#REF!),IF(AND(C35="E",AG35="L/H&gt;2"),_xlfn.XLOOKUP(AF35,#REF!,#REF!),IF(AND(C35="O",AG35="0,2&lt;L/H≤0,5"),_xlfn.XLOOKUP(AF35,#REF!,#REF!),IF(AND(C35="O",AG35="0,5&lt;L/H≤1"),_xlfn.XLOOKUP(AF35,#REF!,#REF!),IF(AND(C35="O",AG35="1&lt;L/H≤2"),_xlfn.XLOOKUP(AF35,#REF!,#REF!),IF(AND(C35="O",AG35="L/H&gt;2"),_xlfn.XLOOKUP(AF35,#REF!,#REF!),1))))))))))))))))))))</f>
        <v>#DIV/0!</v>
      </c>
      <c r="AN35" s="1"/>
      <c r="AO35"/>
      <c r="AP35"/>
      <c r="AQ35"/>
      <c r="AR35"/>
      <c r="AS35"/>
      <c r="XEZ35" s="1" t="s">
        <v>109</v>
      </c>
      <c r="XFC35"/>
    </row>
    <row r="36" spans="1:45 16377:16383" s="6" customFormat="1" ht="15.9" hidden="1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Y36"/>
      <c r="Z36" s="3"/>
      <c r="AA36" s="3" t="e">
        <f t="shared" si="6"/>
        <v>#DIV/0!</v>
      </c>
      <c r="AB36" s="3" t="e">
        <f t="shared" si="7"/>
        <v>#DIV/0!</v>
      </c>
      <c r="AC36" s="3" t="e">
        <f t="shared" si="8"/>
        <v>#DIV/0!</v>
      </c>
      <c r="AD36" t="str">
        <f t="shared" si="9"/>
        <v>0,05&lt;R/W≤0,1</v>
      </c>
      <c r="AE36" t="e">
        <f t="shared" si="10"/>
        <v>#DIV/0!</v>
      </c>
      <c r="AF36" t="e">
        <f t="shared" si="11"/>
        <v>#DIV/0!</v>
      </c>
      <c r="AG36" t="e">
        <f t="shared" si="12"/>
        <v>#DIV/0!</v>
      </c>
      <c r="AH36" s="3">
        <f>IF(AND(C36="S",AD36="0,05&lt;R/W≤0,1"),_xlfn.XLOOKUP(AE36,#REF!,#REF!),IF(AND(C36="S",AD36="0,1&lt;R/W≤0,2"),_xlfn.XLOOKUP(AE36,#REF!,#REF!),IF(AND(C36="S",AD36="0,2&lt;R/W≤0,5"),_xlfn.XLOOKUP(AE36,#REF!,#REF!),IF(AND(C36="S",AD36="R/W&gt;0,5"),_xlfn.XLOOKUP(AE36,#REF!,#REF!),IF(AND(C36="SE",AD36="0,05&lt;R/W≤0,1"),_xlfn.XLOOKUP(AE36,#REF!,#REF!),IF(AND(C36="SE",AD36="0,1&lt;R/W≤0,2"),_xlfn.XLOOKUP(AE36,#REF!,#REF!),IF(AND(C36="SE",AD36="0,2&lt;R/W≤0,5"),_xlfn.XLOOKUP(AE36,#REF!,#REF!),IF(AND(C36="SE",AD36="R/W&gt;0,5"),_xlfn.XLOOKUP(AE36,#REF!,#REF!),IF(AND(C36="SO",AD36="0,05&lt;R/W≤0,1"),_xlfn.XLOOKUP(AE36,#REF!,#REF!),IF(AND(C36="SO",AD36="0,1&lt;R/W≤0,2"),_xlfn.XLOOKUP(AE36,#REF!,#REF!),IF(AND(C36="SO",AD36="0,2&lt;R/W≤0,5"),_xlfn.XLOOKUP(AE36,#REF!,#REF!),IF(AND(C36="SO",AD36="R/W&gt;0,5"),_xlfn.XLOOKUP(AE36,#REF!,#REF!),IF(AND(C36="E",AD36="0,05&lt;R/W≤0,1"),_xlfn.XLOOKUP(AE36,#REF!,#REF!),IF(AND(C36="E",AD36="0,1&lt;R/W≤0,2"),_xlfn.XLOOKUP(AE36,#REF!,#REF!),IF(AND(C36="E",AD36="0,2&lt;R/W≤0,5"),_xlfn.XLOOKUP(AE36,#REF!,#REF!),IF(AND(C36="E",AD36="R/W&gt;0,5"),_xlfn.XLOOKUP(AE36,#REF!,#REF!),IF(AND(C36="O",AD36="0,05&lt;R/W≤0,1"),_xlfn.XLOOKUP(AE36,#REF!,#REF!),IF(AND(C36="O",AD36="0,1&lt;R/W≤0,2"),_xlfn.XLOOKUP(AE36,#REF!,#REF!),IF(AND(C36="O",AD36="0,2&lt;R/W≤0,5"),_xlfn.XLOOKUP(AE36,#REF!,#REF!),IF(AND(C36="O",AD36="R/W&gt;0,5"),_xlfn.XLOOKUP(AE36,#REF!,#REF!),1))))))))))))))))))))</f>
        <v>1</v>
      </c>
      <c r="AI36" s="3" t="e">
        <f>IF(AND(C36="S",AG36="0,2&lt;L/H≤0,5"),_xlfn.XLOOKUP(AF36,#REF!,#REF!),IF(AND(C36="S",AG36="0,5&lt;L/H≤1"),_xlfn.XLOOKUP(AF36,#REF!,#REF!),IF(AND(C36="S",AG36="1&lt;L/H≤2"),_xlfn.XLOOKUP(AF36,#REF!,#REF!),IF(AND(C36="S",AG36="L/H&gt;2"),_xlfn.XLOOKUP(AF36,#REF!,#REF!),IF(AND(C36="SE",AG36="0,2&lt;L/H≤0,5"),_xlfn.XLOOKUP(AF36,#REF!,#REF!),IF(AND(C36="SE",AG36="0,5&lt;L/H≤1"),_xlfn.XLOOKUP(AF36,#REF!,#REF!),IF(AND(C36="SE",AG36="1&lt;L/H≤2"),_xlfn.XLOOKUP(AF36,#REF!,#REF!),IF(AND(C36="SE",AG36="L/H&gt;2"),_xlfn.XLOOKUP(AF36,#REF!,#REF!),IF(AND(C36="SO",AG36="0,2&lt;L/H≤0,5"),_xlfn.XLOOKUP(AF36,#REF!,#REF!),IF(AND(C36="SO",AG36="0,5&lt;L/H≤1"),_xlfn.XLOOKUP(AF36,#REF!,#REF!),IF(AND(C36="SO",AG36="1&lt;L/H≤2"),_xlfn.XLOOKUP(AF36,#REF!,#REF!),IF(AND(C36="SO",AG36="L/H&gt;2"),_xlfn.XLOOKUP(AF36,#REF!,#REF!),IF(AND(C36="E",AG36="0,2&lt;L/H≤0,5"),_xlfn.XLOOKUP(AF36,#REF!,#REF!),IF(AND(C36="E",AG36="0,5&lt;L/H≤1"),_xlfn.XLOOKUP(AF36,#REF!,#REF!),IF(AND(C36="E",AG36="1&lt;L/H≤2"),_xlfn.XLOOKUP(AF36,#REF!,#REF!),IF(AND(C36="E",AG36="L/H&gt;2"),_xlfn.XLOOKUP(AF36,#REF!,#REF!),IF(AND(C36="O",AG36="0,2&lt;L/H≤0,5"),_xlfn.XLOOKUP(AF36,#REF!,#REF!),IF(AND(C36="O",AG36="0,5&lt;L/H≤1"),_xlfn.XLOOKUP(AF36,#REF!,#REF!),IF(AND(C36="O",AG36="1&lt;L/H≤2"),_xlfn.XLOOKUP(AF36,#REF!,#REF!),IF(AND(C36="O",AG36="L/H&gt;2"),_xlfn.XLOOKUP(AF36,#REF!,#REF!),1))))))))))))))))))))</f>
        <v>#DIV/0!</v>
      </c>
      <c r="AN36" s="1"/>
      <c r="AO36"/>
      <c r="AP36"/>
      <c r="AQ36"/>
      <c r="AR36"/>
      <c r="AS36"/>
      <c r="XEZ36" s="1" t="s">
        <v>110</v>
      </c>
      <c r="XFC36"/>
    </row>
    <row r="37" spans="1:45 16377:16383" s="6" customFormat="1" ht="15.9" hidden="1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Z37" s="3"/>
      <c r="AA37" s="3" t="e">
        <f t="shared" si="6"/>
        <v>#DIV/0!</v>
      </c>
      <c r="AB37" s="3" t="e">
        <f t="shared" si="7"/>
        <v>#DIV/0!</v>
      </c>
      <c r="AC37" s="3" t="e">
        <f t="shared" si="8"/>
        <v>#DIV/0!</v>
      </c>
      <c r="AD37" t="str">
        <f t="shared" si="9"/>
        <v>0,05&lt;R/W≤0,1</v>
      </c>
      <c r="AE37" t="e">
        <f t="shared" si="10"/>
        <v>#DIV/0!</v>
      </c>
      <c r="AF37" t="e">
        <f t="shared" si="11"/>
        <v>#DIV/0!</v>
      </c>
      <c r="AG37" t="e">
        <f t="shared" si="12"/>
        <v>#DIV/0!</v>
      </c>
      <c r="AH37" s="3">
        <f>IF(AND(C37="S",AD37="0,05&lt;R/W≤0,1"),_xlfn.XLOOKUP(AE37,#REF!,#REF!),IF(AND(C37="S",AD37="0,1&lt;R/W≤0,2"),_xlfn.XLOOKUP(AE37,#REF!,#REF!),IF(AND(C37="S",AD37="0,2&lt;R/W≤0,5"),_xlfn.XLOOKUP(AE37,#REF!,#REF!),IF(AND(C37="S",AD37="R/W&gt;0,5"),_xlfn.XLOOKUP(AE37,#REF!,#REF!),IF(AND(C37="SE",AD37="0,05&lt;R/W≤0,1"),_xlfn.XLOOKUP(AE37,#REF!,#REF!),IF(AND(C37="SE",AD37="0,1&lt;R/W≤0,2"),_xlfn.XLOOKUP(AE37,#REF!,#REF!),IF(AND(C37="SE",AD37="0,2&lt;R/W≤0,5"),_xlfn.XLOOKUP(AE37,#REF!,#REF!),IF(AND(C37="SE",AD37="R/W&gt;0,5"),_xlfn.XLOOKUP(AE37,#REF!,#REF!),IF(AND(C37="SO",AD37="0,05&lt;R/W≤0,1"),_xlfn.XLOOKUP(AE37,#REF!,#REF!),IF(AND(C37="SO",AD37="0,1&lt;R/W≤0,2"),_xlfn.XLOOKUP(AE37,#REF!,#REF!),IF(AND(C37="SO",AD37="0,2&lt;R/W≤0,5"),_xlfn.XLOOKUP(AE37,#REF!,#REF!),IF(AND(C37="SO",AD37="R/W&gt;0,5"),_xlfn.XLOOKUP(AE37,#REF!,#REF!),IF(AND(C37="E",AD37="0,05&lt;R/W≤0,1"),_xlfn.XLOOKUP(AE37,#REF!,#REF!),IF(AND(C37="E",AD37="0,1&lt;R/W≤0,2"),_xlfn.XLOOKUP(AE37,#REF!,#REF!),IF(AND(C37="E",AD37="0,2&lt;R/W≤0,5"),_xlfn.XLOOKUP(AE37,#REF!,#REF!),IF(AND(C37="E",AD37="R/W&gt;0,5"),_xlfn.XLOOKUP(AE37,#REF!,#REF!),IF(AND(C37="O",AD37="0,05&lt;R/W≤0,1"),_xlfn.XLOOKUP(AE37,#REF!,#REF!),IF(AND(C37="O",AD37="0,1&lt;R/W≤0,2"),_xlfn.XLOOKUP(AE37,#REF!,#REF!),IF(AND(C37="O",AD37="0,2&lt;R/W≤0,5"),_xlfn.XLOOKUP(AE37,#REF!,#REF!),IF(AND(C37="O",AD37="R/W&gt;0,5"),_xlfn.XLOOKUP(AE37,#REF!,#REF!),1))))))))))))))))))))</f>
        <v>1</v>
      </c>
      <c r="AI37" s="3" t="e">
        <f>IF(AND(C37="S",AG37="0,2&lt;L/H≤0,5"),_xlfn.XLOOKUP(AF37,#REF!,#REF!),IF(AND(C37="S",AG37="0,5&lt;L/H≤1"),_xlfn.XLOOKUP(AF37,#REF!,#REF!),IF(AND(C37="S",AG37="1&lt;L/H≤2"),_xlfn.XLOOKUP(AF37,#REF!,#REF!),IF(AND(C37="S",AG37="L/H&gt;2"),_xlfn.XLOOKUP(AF37,#REF!,#REF!),IF(AND(C37="SE",AG37="0,2&lt;L/H≤0,5"),_xlfn.XLOOKUP(AF37,#REF!,#REF!),IF(AND(C37="SE",AG37="0,5&lt;L/H≤1"),_xlfn.XLOOKUP(AF37,#REF!,#REF!),IF(AND(C37="SE",AG37="1&lt;L/H≤2"),_xlfn.XLOOKUP(AF37,#REF!,#REF!),IF(AND(C37="SE",AG37="L/H&gt;2"),_xlfn.XLOOKUP(AF37,#REF!,#REF!),IF(AND(C37="SO",AG37="0,2&lt;L/H≤0,5"),_xlfn.XLOOKUP(AF37,#REF!,#REF!),IF(AND(C37="SO",AG37="0,5&lt;L/H≤1"),_xlfn.XLOOKUP(AF37,#REF!,#REF!),IF(AND(C37="SO",AG37="1&lt;L/H≤2"),_xlfn.XLOOKUP(AF37,#REF!,#REF!),IF(AND(C37="SO",AG37="L/H&gt;2"),_xlfn.XLOOKUP(AF37,#REF!,#REF!),IF(AND(C37="E",AG37="0,2&lt;L/H≤0,5"),_xlfn.XLOOKUP(AF37,#REF!,#REF!),IF(AND(C37="E",AG37="0,5&lt;L/H≤1"),_xlfn.XLOOKUP(AF37,#REF!,#REF!),IF(AND(C37="E",AG37="1&lt;L/H≤2"),_xlfn.XLOOKUP(AF37,#REF!,#REF!),IF(AND(C37="E",AG37="L/H&gt;2"),_xlfn.XLOOKUP(AF37,#REF!,#REF!),IF(AND(C37="O",AG37="0,2&lt;L/H≤0,5"),_xlfn.XLOOKUP(AF37,#REF!,#REF!),IF(AND(C37="O",AG37="0,5&lt;L/H≤1"),_xlfn.XLOOKUP(AF37,#REF!,#REF!),IF(AND(C37="O",AG37="1&lt;L/H≤2"),_xlfn.XLOOKUP(AF37,#REF!,#REF!),IF(AND(C37="O",AG37="L/H&gt;2"),_xlfn.XLOOKUP(AF37,#REF!,#REF!),1))))))))))))))))))))</f>
        <v>#DIV/0!</v>
      </c>
      <c r="AN37" s="1"/>
      <c r="AO37"/>
      <c r="AP37"/>
      <c r="AQ37"/>
      <c r="AR37"/>
      <c r="AS37"/>
      <c r="XEZ37" s="1" t="s">
        <v>111</v>
      </c>
      <c r="XFC37"/>
    </row>
    <row r="38" spans="1:45 16377:16383" s="6" customFormat="1" ht="15.9" hidden="1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Y38" s="1"/>
      <c r="Z38" s="3"/>
      <c r="AA38" s="3" t="e">
        <f t="shared" si="6"/>
        <v>#DIV/0!</v>
      </c>
      <c r="AB38" s="3" t="e">
        <f t="shared" si="7"/>
        <v>#DIV/0!</v>
      </c>
      <c r="AC38" s="3" t="e">
        <f t="shared" si="8"/>
        <v>#DIV/0!</v>
      </c>
      <c r="AD38" t="str">
        <f t="shared" si="9"/>
        <v>0,05&lt;R/W≤0,1</v>
      </c>
      <c r="AE38" t="e">
        <f t="shared" si="10"/>
        <v>#DIV/0!</v>
      </c>
      <c r="AF38" t="e">
        <f t="shared" si="11"/>
        <v>#DIV/0!</v>
      </c>
      <c r="AG38" t="e">
        <f t="shared" si="12"/>
        <v>#DIV/0!</v>
      </c>
      <c r="AH38" s="3">
        <f>IF(AND(C38="S",AD38="0,05&lt;R/W≤0,1"),_xlfn.XLOOKUP(AE38,#REF!,#REF!),IF(AND(C38="S",AD38="0,1&lt;R/W≤0,2"),_xlfn.XLOOKUP(AE38,#REF!,#REF!),IF(AND(C38="S",AD38="0,2&lt;R/W≤0,5"),_xlfn.XLOOKUP(AE38,#REF!,#REF!),IF(AND(C38="S",AD38="R/W&gt;0,5"),_xlfn.XLOOKUP(AE38,#REF!,#REF!),IF(AND(C38="SE",AD38="0,05&lt;R/W≤0,1"),_xlfn.XLOOKUP(AE38,#REF!,#REF!),IF(AND(C38="SE",AD38="0,1&lt;R/W≤0,2"),_xlfn.XLOOKUP(AE38,#REF!,#REF!),IF(AND(C38="SE",AD38="0,2&lt;R/W≤0,5"),_xlfn.XLOOKUP(AE38,#REF!,#REF!),IF(AND(C38="SE",AD38="R/W&gt;0,5"),_xlfn.XLOOKUP(AE38,#REF!,#REF!),IF(AND(C38="SO",AD38="0,05&lt;R/W≤0,1"),_xlfn.XLOOKUP(AE38,#REF!,#REF!),IF(AND(C38="SO",AD38="0,1&lt;R/W≤0,2"),_xlfn.XLOOKUP(AE38,#REF!,#REF!),IF(AND(C38="SO",AD38="0,2&lt;R/W≤0,5"),_xlfn.XLOOKUP(AE38,#REF!,#REF!),IF(AND(C38="SO",AD38="R/W&gt;0,5"),_xlfn.XLOOKUP(AE38,#REF!,#REF!),IF(AND(C38="E",AD38="0,05&lt;R/W≤0,1"),_xlfn.XLOOKUP(AE38,#REF!,#REF!),IF(AND(C38="E",AD38="0,1&lt;R/W≤0,2"),_xlfn.XLOOKUP(AE38,#REF!,#REF!),IF(AND(C38="E",AD38="0,2&lt;R/W≤0,5"),_xlfn.XLOOKUP(AE38,#REF!,#REF!),IF(AND(C38="E",AD38="R/W&gt;0,5"),_xlfn.XLOOKUP(AE38,#REF!,#REF!),IF(AND(C38="O",AD38="0,05&lt;R/W≤0,1"),_xlfn.XLOOKUP(AE38,#REF!,#REF!),IF(AND(C38="O",AD38="0,1&lt;R/W≤0,2"),_xlfn.XLOOKUP(AE38,#REF!,#REF!),IF(AND(C38="O",AD38="0,2&lt;R/W≤0,5"),_xlfn.XLOOKUP(AE38,#REF!,#REF!),IF(AND(C38="O",AD38="R/W&gt;0,5"),_xlfn.XLOOKUP(AE38,#REF!,#REF!),1))))))))))))))))))))</f>
        <v>1</v>
      </c>
      <c r="AI38" s="3" t="e">
        <f>IF(AND(C38="S",AG38="0,2&lt;L/H≤0,5"),_xlfn.XLOOKUP(AF38,#REF!,#REF!),IF(AND(C38="S",AG38="0,5&lt;L/H≤1"),_xlfn.XLOOKUP(AF38,#REF!,#REF!),IF(AND(C38="S",AG38="1&lt;L/H≤2"),_xlfn.XLOOKUP(AF38,#REF!,#REF!),IF(AND(C38="S",AG38="L/H&gt;2"),_xlfn.XLOOKUP(AF38,#REF!,#REF!),IF(AND(C38="SE",AG38="0,2&lt;L/H≤0,5"),_xlfn.XLOOKUP(AF38,#REF!,#REF!),IF(AND(C38="SE",AG38="0,5&lt;L/H≤1"),_xlfn.XLOOKUP(AF38,#REF!,#REF!),IF(AND(C38="SE",AG38="1&lt;L/H≤2"),_xlfn.XLOOKUP(AF38,#REF!,#REF!),IF(AND(C38="SE",AG38="L/H&gt;2"),_xlfn.XLOOKUP(AF38,#REF!,#REF!),IF(AND(C38="SO",AG38="0,2&lt;L/H≤0,5"),_xlfn.XLOOKUP(AF38,#REF!,#REF!),IF(AND(C38="SO",AG38="0,5&lt;L/H≤1"),_xlfn.XLOOKUP(AF38,#REF!,#REF!),IF(AND(C38="SO",AG38="1&lt;L/H≤2"),_xlfn.XLOOKUP(AF38,#REF!,#REF!),IF(AND(C38="SO",AG38="L/H&gt;2"),_xlfn.XLOOKUP(AF38,#REF!,#REF!),IF(AND(C38="E",AG38="0,2&lt;L/H≤0,5"),_xlfn.XLOOKUP(AF38,#REF!,#REF!),IF(AND(C38="E",AG38="0,5&lt;L/H≤1"),_xlfn.XLOOKUP(AF38,#REF!,#REF!),IF(AND(C38="E",AG38="1&lt;L/H≤2"),_xlfn.XLOOKUP(AF38,#REF!,#REF!),IF(AND(C38="E",AG38="L/H&gt;2"),_xlfn.XLOOKUP(AF38,#REF!,#REF!),IF(AND(C38="O",AG38="0,2&lt;L/H≤0,5"),_xlfn.XLOOKUP(AF38,#REF!,#REF!),IF(AND(C38="O",AG38="0,5&lt;L/H≤1"),_xlfn.XLOOKUP(AF38,#REF!,#REF!),IF(AND(C38="O",AG38="1&lt;L/H≤2"),_xlfn.XLOOKUP(AF38,#REF!,#REF!),IF(AND(C38="O",AG38="L/H&gt;2"),_xlfn.XLOOKUP(AF38,#REF!,#REF!),1))))))))))))))))))))</f>
        <v>#DIV/0!</v>
      </c>
      <c r="XEZ38" s="1" t="s">
        <v>112</v>
      </c>
      <c r="XFC38"/>
    </row>
    <row r="39" spans="1:45 16377:16383" ht="15.9" hidden="1" customHeight="1" x14ac:dyDescent="0.3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Y39"/>
      <c r="AA39" s="3" t="e">
        <f t="shared" si="6"/>
        <v>#DIV/0!</v>
      </c>
      <c r="AB39" s="3" t="e">
        <f t="shared" si="7"/>
        <v>#DIV/0!</v>
      </c>
      <c r="AC39" s="3" t="e">
        <f t="shared" si="8"/>
        <v>#DIV/0!</v>
      </c>
      <c r="AD39" t="str">
        <f t="shared" si="9"/>
        <v>0,05&lt;R/W≤0,1</v>
      </c>
      <c r="AE39" t="e">
        <f t="shared" si="10"/>
        <v>#DIV/0!</v>
      </c>
      <c r="AF39" t="e">
        <f t="shared" si="11"/>
        <v>#DIV/0!</v>
      </c>
      <c r="AG39" t="e">
        <f t="shared" si="12"/>
        <v>#DIV/0!</v>
      </c>
      <c r="AH39" s="3">
        <f>IF(AND(C39="S",AD39="0,05&lt;R/W≤0,1"),_xlfn.XLOOKUP(AE39,#REF!,#REF!),IF(AND(C39="S",AD39="0,1&lt;R/W≤0,2"),_xlfn.XLOOKUP(AE39,#REF!,#REF!),IF(AND(C39="S",AD39="0,2&lt;R/W≤0,5"),_xlfn.XLOOKUP(AE39,#REF!,#REF!),IF(AND(C39="S",AD39="R/W&gt;0,5"),_xlfn.XLOOKUP(AE39,#REF!,#REF!),IF(AND(C39="SE",AD39="0,05&lt;R/W≤0,1"),_xlfn.XLOOKUP(AE39,#REF!,#REF!),IF(AND(C39="SE",AD39="0,1&lt;R/W≤0,2"),_xlfn.XLOOKUP(AE39,#REF!,#REF!),IF(AND(C39="SE",AD39="0,2&lt;R/W≤0,5"),_xlfn.XLOOKUP(AE39,#REF!,#REF!),IF(AND(C39="SE",AD39="R/W&gt;0,5"),_xlfn.XLOOKUP(AE39,#REF!,#REF!),IF(AND(C39="SO",AD39="0,05&lt;R/W≤0,1"),_xlfn.XLOOKUP(AE39,#REF!,#REF!),IF(AND(C39="SO",AD39="0,1&lt;R/W≤0,2"),_xlfn.XLOOKUP(AE39,#REF!,#REF!),IF(AND(C39="SO",AD39="0,2&lt;R/W≤0,5"),_xlfn.XLOOKUP(AE39,#REF!,#REF!),IF(AND(C39="SO",AD39="R/W&gt;0,5"),_xlfn.XLOOKUP(AE39,#REF!,#REF!),IF(AND(C39="E",AD39="0,05&lt;R/W≤0,1"),_xlfn.XLOOKUP(AE39,#REF!,#REF!),IF(AND(C39="E",AD39="0,1&lt;R/W≤0,2"),_xlfn.XLOOKUP(AE39,#REF!,#REF!),IF(AND(C39="E",AD39="0,2&lt;R/W≤0,5"),_xlfn.XLOOKUP(AE39,#REF!,#REF!),IF(AND(C39="E",AD39="R/W&gt;0,5"),_xlfn.XLOOKUP(AE39,#REF!,#REF!),IF(AND(C39="O",AD39="0,05&lt;R/W≤0,1"),_xlfn.XLOOKUP(AE39,#REF!,#REF!),IF(AND(C39="O",AD39="0,1&lt;R/W≤0,2"),_xlfn.XLOOKUP(AE39,#REF!,#REF!),IF(AND(C39="O",AD39="0,2&lt;R/W≤0,5"),_xlfn.XLOOKUP(AE39,#REF!,#REF!),IF(AND(C39="O",AD39="R/W&gt;0,5"),_xlfn.XLOOKUP(AE39,#REF!,#REF!),1))))))))))))))))))))</f>
        <v>1</v>
      </c>
      <c r="AI39" s="3" t="e">
        <f>IF(AND(C39="S",AG39="0,2&lt;L/H≤0,5"),_xlfn.XLOOKUP(AF39,#REF!,#REF!),IF(AND(C39="S",AG39="0,5&lt;L/H≤1"),_xlfn.XLOOKUP(AF39,#REF!,#REF!),IF(AND(C39="S",AG39="1&lt;L/H≤2"),_xlfn.XLOOKUP(AF39,#REF!,#REF!),IF(AND(C39="S",AG39="L/H&gt;2"),_xlfn.XLOOKUP(AF39,#REF!,#REF!),IF(AND(C39="SE",AG39="0,2&lt;L/H≤0,5"),_xlfn.XLOOKUP(AF39,#REF!,#REF!),IF(AND(C39="SE",AG39="0,5&lt;L/H≤1"),_xlfn.XLOOKUP(AF39,#REF!,#REF!),IF(AND(C39="SE",AG39="1&lt;L/H≤2"),_xlfn.XLOOKUP(AF39,#REF!,#REF!),IF(AND(C39="SE",AG39="L/H&gt;2"),_xlfn.XLOOKUP(AF39,#REF!,#REF!),IF(AND(C39="SO",AG39="0,2&lt;L/H≤0,5"),_xlfn.XLOOKUP(AF39,#REF!,#REF!),IF(AND(C39="SO",AG39="0,5&lt;L/H≤1"),_xlfn.XLOOKUP(AF39,#REF!,#REF!),IF(AND(C39="SO",AG39="1&lt;L/H≤2"),_xlfn.XLOOKUP(AF39,#REF!,#REF!),IF(AND(C39="SO",AG39="L/H&gt;2"),_xlfn.XLOOKUP(AF39,#REF!,#REF!),IF(AND(C39="E",AG39="0,2&lt;L/H≤0,5"),_xlfn.XLOOKUP(AF39,#REF!,#REF!),IF(AND(C39="E",AG39="0,5&lt;L/H≤1"),_xlfn.XLOOKUP(AF39,#REF!,#REF!),IF(AND(C39="E",AG39="1&lt;L/H≤2"),_xlfn.XLOOKUP(AF39,#REF!,#REF!),IF(AND(C39="E",AG39="L/H&gt;2"),_xlfn.XLOOKUP(AF39,#REF!,#REF!),IF(AND(C39="O",AG39="0,2&lt;L/H≤0,5"),_xlfn.XLOOKUP(AF39,#REF!,#REF!),IF(AND(C39="O",AG39="0,5&lt;L/H≤1"),_xlfn.XLOOKUP(AF39,#REF!,#REF!),IF(AND(C39="O",AG39="1&lt;L/H≤2"),_xlfn.XLOOKUP(AF39,#REF!,#REF!),IF(AND(C39="O",AG39="L/H&gt;2"),_xlfn.XLOOKUP(AF39,#REF!,#REF!),1))))))))))))))))))))</f>
        <v>#DIV/0!</v>
      </c>
      <c r="XEZ39" s="1" t="s">
        <v>113</v>
      </c>
      <c r="XFC39" t="s">
        <v>42</v>
      </c>
    </row>
    <row r="40" spans="1:45 16377:16383" ht="15.9" hidden="1" customHeight="1" x14ac:dyDescent="0.3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AA40" s="3" t="e">
        <f t="shared" si="6"/>
        <v>#DIV/0!</v>
      </c>
      <c r="AB40" s="3" t="e">
        <f t="shared" si="7"/>
        <v>#DIV/0!</v>
      </c>
      <c r="AC40" s="3" t="e">
        <f t="shared" si="8"/>
        <v>#DIV/0!</v>
      </c>
      <c r="AD40" t="str">
        <f t="shared" si="9"/>
        <v>0,05&lt;R/W≤0,1</v>
      </c>
      <c r="AE40" t="e">
        <f t="shared" si="10"/>
        <v>#DIV/0!</v>
      </c>
      <c r="AF40" t="e">
        <f t="shared" si="11"/>
        <v>#DIV/0!</v>
      </c>
      <c r="AG40" t="e">
        <f t="shared" si="12"/>
        <v>#DIV/0!</v>
      </c>
      <c r="AH40" s="3">
        <f>IF(AND(C40="S",AD40="0,05&lt;R/W≤0,1"),_xlfn.XLOOKUP(AE40,#REF!,#REF!),IF(AND(C40="S",AD40="0,1&lt;R/W≤0,2"),_xlfn.XLOOKUP(AE40,#REF!,#REF!),IF(AND(C40="S",AD40="0,2&lt;R/W≤0,5"),_xlfn.XLOOKUP(AE40,#REF!,#REF!),IF(AND(C40="S",AD40="R/W&gt;0,5"),_xlfn.XLOOKUP(AE40,#REF!,#REF!),IF(AND(C40="SE",AD40="0,05&lt;R/W≤0,1"),_xlfn.XLOOKUP(AE40,#REF!,#REF!),IF(AND(C40="SE",AD40="0,1&lt;R/W≤0,2"),_xlfn.XLOOKUP(AE40,#REF!,#REF!),IF(AND(C40="SE",AD40="0,2&lt;R/W≤0,5"),_xlfn.XLOOKUP(AE40,#REF!,#REF!),IF(AND(C40="SE",AD40="R/W&gt;0,5"),_xlfn.XLOOKUP(AE40,#REF!,#REF!),IF(AND(C40="SO",AD40="0,05&lt;R/W≤0,1"),_xlfn.XLOOKUP(AE40,#REF!,#REF!),IF(AND(C40="SO",AD40="0,1&lt;R/W≤0,2"),_xlfn.XLOOKUP(AE40,#REF!,#REF!),IF(AND(C40="SO",AD40="0,2&lt;R/W≤0,5"),_xlfn.XLOOKUP(AE40,#REF!,#REF!),IF(AND(C40="SO",AD40="R/W&gt;0,5"),_xlfn.XLOOKUP(AE40,#REF!,#REF!),IF(AND(C40="E",AD40="0,05&lt;R/W≤0,1"),_xlfn.XLOOKUP(AE40,#REF!,#REF!),IF(AND(C40="E",AD40="0,1&lt;R/W≤0,2"),_xlfn.XLOOKUP(AE40,#REF!,#REF!),IF(AND(C40="E",AD40="0,2&lt;R/W≤0,5"),_xlfn.XLOOKUP(AE40,#REF!,#REF!),IF(AND(C40="E",AD40="R/W&gt;0,5"),_xlfn.XLOOKUP(AE40,#REF!,#REF!),IF(AND(C40="O",AD40="0,05&lt;R/W≤0,1"),_xlfn.XLOOKUP(AE40,#REF!,#REF!),IF(AND(C40="O",AD40="0,1&lt;R/W≤0,2"),_xlfn.XLOOKUP(AE40,#REF!,#REF!),IF(AND(C40="O",AD40="0,2&lt;R/W≤0,5"),_xlfn.XLOOKUP(AE40,#REF!,#REF!),IF(AND(C40="O",AD40="R/W&gt;0,5"),_xlfn.XLOOKUP(AE40,#REF!,#REF!),1))))))))))))))))))))</f>
        <v>1</v>
      </c>
      <c r="AI40" s="3" t="e">
        <f>IF(AND(C40="S",AG40="0,2&lt;L/H≤0,5"),_xlfn.XLOOKUP(AF40,#REF!,#REF!),IF(AND(C40="S",AG40="0,5&lt;L/H≤1"),_xlfn.XLOOKUP(AF40,#REF!,#REF!),IF(AND(C40="S",AG40="1&lt;L/H≤2"),_xlfn.XLOOKUP(AF40,#REF!,#REF!),IF(AND(C40="S",AG40="L/H&gt;2"),_xlfn.XLOOKUP(AF40,#REF!,#REF!),IF(AND(C40="SE",AG40="0,2&lt;L/H≤0,5"),_xlfn.XLOOKUP(AF40,#REF!,#REF!),IF(AND(C40="SE",AG40="0,5&lt;L/H≤1"),_xlfn.XLOOKUP(AF40,#REF!,#REF!),IF(AND(C40="SE",AG40="1&lt;L/H≤2"),_xlfn.XLOOKUP(AF40,#REF!,#REF!),IF(AND(C40="SE",AG40="L/H&gt;2"),_xlfn.XLOOKUP(AF40,#REF!,#REF!),IF(AND(C40="SO",AG40="0,2&lt;L/H≤0,5"),_xlfn.XLOOKUP(AF40,#REF!,#REF!),IF(AND(C40="SO",AG40="0,5&lt;L/H≤1"),_xlfn.XLOOKUP(AF40,#REF!,#REF!),IF(AND(C40="SO",AG40="1&lt;L/H≤2"),_xlfn.XLOOKUP(AF40,#REF!,#REF!),IF(AND(C40="SO",AG40="L/H&gt;2"),_xlfn.XLOOKUP(AF40,#REF!,#REF!),IF(AND(C40="E",AG40="0,2&lt;L/H≤0,5"),_xlfn.XLOOKUP(AF40,#REF!,#REF!),IF(AND(C40="E",AG40="0,5&lt;L/H≤1"),_xlfn.XLOOKUP(AF40,#REF!,#REF!),IF(AND(C40="E",AG40="1&lt;L/H≤2"),_xlfn.XLOOKUP(AF40,#REF!,#REF!),IF(AND(C40="E",AG40="L/H&gt;2"),_xlfn.XLOOKUP(AF40,#REF!,#REF!),IF(AND(C40="O",AG40="0,2&lt;L/H≤0,5"),_xlfn.XLOOKUP(AF40,#REF!,#REF!),IF(AND(C40="O",AG40="0,5&lt;L/H≤1"),_xlfn.XLOOKUP(AF40,#REF!,#REF!),IF(AND(C40="O",AG40="1&lt;L/H≤2"),_xlfn.XLOOKUP(AF40,#REF!,#REF!),IF(AND(C40="O",AG40="L/H&gt;2"),_xlfn.XLOOKUP(AF40,#REF!,#REF!),1))))))))))))))))))))</f>
        <v>#DIV/0!</v>
      </c>
      <c r="XEZ40" s="1" t="s">
        <v>114</v>
      </c>
      <c r="XFC40"/>
    </row>
    <row r="41" spans="1:45 16377:16383" ht="15.9" hidden="1" customHeight="1" x14ac:dyDescent="0.3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Y41" s="1"/>
      <c r="AA41" s="3" t="e">
        <f t="shared" si="6"/>
        <v>#DIV/0!</v>
      </c>
      <c r="AB41" s="3" t="e">
        <f t="shared" si="7"/>
        <v>#DIV/0!</v>
      </c>
      <c r="AC41" s="3" t="e">
        <f t="shared" si="8"/>
        <v>#DIV/0!</v>
      </c>
      <c r="AD41" t="str">
        <f t="shared" si="9"/>
        <v>0,05&lt;R/W≤0,1</v>
      </c>
      <c r="AE41" t="e">
        <f t="shared" si="10"/>
        <v>#DIV/0!</v>
      </c>
      <c r="AF41" t="e">
        <f t="shared" si="11"/>
        <v>#DIV/0!</v>
      </c>
      <c r="AG41" t="e">
        <f t="shared" si="12"/>
        <v>#DIV/0!</v>
      </c>
      <c r="AH41" s="3">
        <f>IF(AND(C41="S",AD41="0,05&lt;R/W≤0,1"),_xlfn.XLOOKUP(AE41,#REF!,#REF!),IF(AND(C41="S",AD41="0,1&lt;R/W≤0,2"),_xlfn.XLOOKUP(AE41,#REF!,#REF!),IF(AND(C41="S",AD41="0,2&lt;R/W≤0,5"),_xlfn.XLOOKUP(AE41,#REF!,#REF!),IF(AND(C41="S",AD41="R/W&gt;0,5"),_xlfn.XLOOKUP(AE41,#REF!,#REF!),IF(AND(C41="SE",AD41="0,05&lt;R/W≤0,1"),_xlfn.XLOOKUP(AE41,#REF!,#REF!),IF(AND(C41="SE",AD41="0,1&lt;R/W≤0,2"),_xlfn.XLOOKUP(AE41,#REF!,#REF!),IF(AND(C41="SE",AD41="0,2&lt;R/W≤0,5"),_xlfn.XLOOKUP(AE41,#REF!,#REF!),IF(AND(C41="SE",AD41="R/W&gt;0,5"),_xlfn.XLOOKUP(AE41,#REF!,#REF!),IF(AND(C41="SO",AD41="0,05&lt;R/W≤0,1"),_xlfn.XLOOKUP(AE41,#REF!,#REF!),IF(AND(C41="SO",AD41="0,1&lt;R/W≤0,2"),_xlfn.XLOOKUP(AE41,#REF!,#REF!),IF(AND(C41="SO",AD41="0,2&lt;R/W≤0,5"),_xlfn.XLOOKUP(AE41,#REF!,#REF!),IF(AND(C41="SO",AD41="R/W&gt;0,5"),_xlfn.XLOOKUP(AE41,#REF!,#REF!),IF(AND(C41="E",AD41="0,05&lt;R/W≤0,1"),_xlfn.XLOOKUP(AE41,#REF!,#REF!),IF(AND(C41="E",AD41="0,1&lt;R/W≤0,2"),_xlfn.XLOOKUP(AE41,#REF!,#REF!),IF(AND(C41="E",AD41="0,2&lt;R/W≤0,5"),_xlfn.XLOOKUP(AE41,#REF!,#REF!),IF(AND(C41="E",AD41="R/W&gt;0,5"),_xlfn.XLOOKUP(AE41,#REF!,#REF!),IF(AND(C41="O",AD41="0,05&lt;R/W≤0,1"),_xlfn.XLOOKUP(AE41,#REF!,#REF!),IF(AND(C41="O",AD41="0,1&lt;R/W≤0,2"),_xlfn.XLOOKUP(AE41,#REF!,#REF!),IF(AND(C41="O",AD41="0,2&lt;R/W≤0,5"),_xlfn.XLOOKUP(AE41,#REF!,#REF!),IF(AND(C41="O",AD41="R/W&gt;0,5"),_xlfn.XLOOKUP(AE41,#REF!,#REF!),1))))))))))))))))))))</f>
        <v>1</v>
      </c>
      <c r="AI41" s="3" t="e">
        <f>IF(AND(C41="S",AG41="0,2&lt;L/H≤0,5"),_xlfn.XLOOKUP(AF41,#REF!,#REF!),IF(AND(C41="S",AG41="0,5&lt;L/H≤1"),_xlfn.XLOOKUP(AF41,#REF!,#REF!),IF(AND(C41="S",AG41="1&lt;L/H≤2"),_xlfn.XLOOKUP(AF41,#REF!,#REF!),IF(AND(C41="S",AG41="L/H&gt;2"),_xlfn.XLOOKUP(AF41,#REF!,#REF!),IF(AND(C41="SE",AG41="0,2&lt;L/H≤0,5"),_xlfn.XLOOKUP(AF41,#REF!,#REF!),IF(AND(C41="SE",AG41="0,5&lt;L/H≤1"),_xlfn.XLOOKUP(AF41,#REF!,#REF!),IF(AND(C41="SE",AG41="1&lt;L/H≤2"),_xlfn.XLOOKUP(AF41,#REF!,#REF!),IF(AND(C41="SE",AG41="L/H&gt;2"),_xlfn.XLOOKUP(AF41,#REF!,#REF!),IF(AND(C41="SO",AG41="0,2&lt;L/H≤0,5"),_xlfn.XLOOKUP(AF41,#REF!,#REF!),IF(AND(C41="SO",AG41="0,5&lt;L/H≤1"),_xlfn.XLOOKUP(AF41,#REF!,#REF!),IF(AND(C41="SO",AG41="1&lt;L/H≤2"),_xlfn.XLOOKUP(AF41,#REF!,#REF!),IF(AND(C41="SO",AG41="L/H&gt;2"),_xlfn.XLOOKUP(AF41,#REF!,#REF!),IF(AND(C41="E",AG41="0,2&lt;L/H≤0,5"),_xlfn.XLOOKUP(AF41,#REF!,#REF!),IF(AND(C41="E",AG41="0,5&lt;L/H≤1"),_xlfn.XLOOKUP(AF41,#REF!,#REF!),IF(AND(C41="E",AG41="1&lt;L/H≤2"),_xlfn.XLOOKUP(AF41,#REF!,#REF!),IF(AND(C41="E",AG41="L/H&gt;2"),_xlfn.XLOOKUP(AF41,#REF!,#REF!),IF(AND(C41="O",AG41="0,2&lt;L/H≤0,5"),_xlfn.XLOOKUP(AF41,#REF!,#REF!),IF(AND(C41="O",AG41="0,5&lt;L/H≤1"),_xlfn.XLOOKUP(AF41,#REF!,#REF!),IF(AND(C41="O",AG41="1&lt;L/H≤2"),_xlfn.XLOOKUP(AF41,#REF!,#REF!),IF(AND(C41="O",AG41="L/H&gt;2"),_xlfn.XLOOKUP(AF41,#REF!,#REF!),1))))))))))))))))))))</f>
        <v>#DIV/0!</v>
      </c>
      <c r="XEZ41" s="1" t="s">
        <v>115</v>
      </c>
      <c r="XFC41"/>
    </row>
    <row r="42" spans="1:45 16377:16383" ht="15.9" hidden="1" customHeight="1" x14ac:dyDescent="0.3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Y42"/>
      <c r="AA42" s="3" t="e">
        <f t="shared" si="6"/>
        <v>#DIV/0!</v>
      </c>
      <c r="AB42" s="3" t="e">
        <f t="shared" si="7"/>
        <v>#DIV/0!</v>
      </c>
      <c r="AC42" s="3" t="e">
        <f t="shared" si="8"/>
        <v>#DIV/0!</v>
      </c>
      <c r="AD42" t="str">
        <f t="shared" si="9"/>
        <v>0,05&lt;R/W≤0,1</v>
      </c>
      <c r="AE42" t="e">
        <f t="shared" si="10"/>
        <v>#DIV/0!</v>
      </c>
      <c r="AF42" t="e">
        <f t="shared" si="11"/>
        <v>#DIV/0!</v>
      </c>
      <c r="AG42" t="e">
        <f t="shared" si="12"/>
        <v>#DIV/0!</v>
      </c>
      <c r="AH42" s="3">
        <f>IF(AND(C42="S",AD42="0,05&lt;R/W≤0,1"),_xlfn.XLOOKUP(AE42,#REF!,#REF!),IF(AND(C42="S",AD42="0,1&lt;R/W≤0,2"),_xlfn.XLOOKUP(AE42,#REF!,#REF!),IF(AND(C42="S",AD42="0,2&lt;R/W≤0,5"),_xlfn.XLOOKUP(AE42,#REF!,#REF!),IF(AND(C42="S",AD42="R/W&gt;0,5"),_xlfn.XLOOKUP(AE42,#REF!,#REF!),IF(AND(C42="SE",AD42="0,05&lt;R/W≤0,1"),_xlfn.XLOOKUP(AE42,#REF!,#REF!),IF(AND(C42="SE",AD42="0,1&lt;R/W≤0,2"),_xlfn.XLOOKUP(AE42,#REF!,#REF!),IF(AND(C42="SE",AD42="0,2&lt;R/W≤0,5"),_xlfn.XLOOKUP(AE42,#REF!,#REF!),IF(AND(C42="SE",AD42="R/W&gt;0,5"),_xlfn.XLOOKUP(AE42,#REF!,#REF!),IF(AND(C42="SO",AD42="0,05&lt;R/W≤0,1"),_xlfn.XLOOKUP(AE42,#REF!,#REF!),IF(AND(C42="SO",AD42="0,1&lt;R/W≤0,2"),_xlfn.XLOOKUP(AE42,#REF!,#REF!),IF(AND(C42="SO",AD42="0,2&lt;R/W≤0,5"),_xlfn.XLOOKUP(AE42,#REF!,#REF!),IF(AND(C42="SO",AD42="R/W&gt;0,5"),_xlfn.XLOOKUP(AE42,#REF!,#REF!),IF(AND(C42="E",AD42="0,05&lt;R/W≤0,1"),_xlfn.XLOOKUP(AE42,#REF!,#REF!),IF(AND(C42="E",AD42="0,1&lt;R/W≤0,2"),_xlfn.XLOOKUP(AE42,#REF!,#REF!),IF(AND(C42="E",AD42="0,2&lt;R/W≤0,5"),_xlfn.XLOOKUP(AE42,#REF!,#REF!),IF(AND(C42="E",AD42="R/W&gt;0,5"),_xlfn.XLOOKUP(AE42,#REF!,#REF!),IF(AND(C42="O",AD42="0,05&lt;R/W≤0,1"),_xlfn.XLOOKUP(AE42,#REF!,#REF!),IF(AND(C42="O",AD42="0,1&lt;R/W≤0,2"),_xlfn.XLOOKUP(AE42,#REF!,#REF!),IF(AND(C42="O",AD42="0,2&lt;R/W≤0,5"),_xlfn.XLOOKUP(AE42,#REF!,#REF!),IF(AND(C42="O",AD42="R/W&gt;0,5"),_xlfn.XLOOKUP(AE42,#REF!,#REF!),1))))))))))))))))))))</f>
        <v>1</v>
      </c>
      <c r="AI42" s="3" t="e">
        <f>IF(AND(C42="S",AG42="0,2&lt;L/H≤0,5"),_xlfn.XLOOKUP(AF42,#REF!,#REF!),IF(AND(C42="S",AG42="0,5&lt;L/H≤1"),_xlfn.XLOOKUP(AF42,#REF!,#REF!),IF(AND(C42="S",AG42="1&lt;L/H≤2"),_xlfn.XLOOKUP(AF42,#REF!,#REF!),IF(AND(C42="S",AG42="L/H&gt;2"),_xlfn.XLOOKUP(AF42,#REF!,#REF!),IF(AND(C42="SE",AG42="0,2&lt;L/H≤0,5"),_xlfn.XLOOKUP(AF42,#REF!,#REF!),IF(AND(C42="SE",AG42="0,5&lt;L/H≤1"),_xlfn.XLOOKUP(AF42,#REF!,#REF!),IF(AND(C42="SE",AG42="1&lt;L/H≤2"),_xlfn.XLOOKUP(AF42,#REF!,#REF!),IF(AND(C42="SE",AG42="L/H&gt;2"),_xlfn.XLOOKUP(AF42,#REF!,#REF!),IF(AND(C42="SO",AG42="0,2&lt;L/H≤0,5"),_xlfn.XLOOKUP(AF42,#REF!,#REF!),IF(AND(C42="SO",AG42="0,5&lt;L/H≤1"),_xlfn.XLOOKUP(AF42,#REF!,#REF!),IF(AND(C42="SO",AG42="1&lt;L/H≤2"),_xlfn.XLOOKUP(AF42,#REF!,#REF!),IF(AND(C42="SO",AG42="L/H&gt;2"),_xlfn.XLOOKUP(AF42,#REF!,#REF!),IF(AND(C42="E",AG42="0,2&lt;L/H≤0,5"),_xlfn.XLOOKUP(AF42,#REF!,#REF!),IF(AND(C42="E",AG42="0,5&lt;L/H≤1"),_xlfn.XLOOKUP(AF42,#REF!,#REF!),IF(AND(C42="E",AG42="1&lt;L/H≤2"),_xlfn.XLOOKUP(AF42,#REF!,#REF!),IF(AND(C42="E",AG42="L/H&gt;2"),_xlfn.XLOOKUP(AF42,#REF!,#REF!),IF(AND(C42="O",AG42="0,2&lt;L/H≤0,5"),_xlfn.XLOOKUP(AF42,#REF!,#REF!),IF(AND(C42="O",AG42="0,5&lt;L/H≤1"),_xlfn.XLOOKUP(AF42,#REF!,#REF!),IF(AND(C42="O",AG42="1&lt;L/H≤2"),_xlfn.XLOOKUP(AF42,#REF!,#REF!),IF(AND(C42="O",AG42="L/H&gt;2"),_xlfn.XLOOKUP(AF42,#REF!,#REF!),1))))))))))))))))))))</f>
        <v>#DIV/0!</v>
      </c>
      <c r="XEZ42" s="1" t="s">
        <v>116</v>
      </c>
      <c r="XFC42"/>
    </row>
    <row r="43" spans="1:45 16377:16383" ht="15.9" hidden="1" customHeight="1" x14ac:dyDescent="0.3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AA43" s="3" t="e">
        <f t="shared" si="6"/>
        <v>#DIV/0!</v>
      </c>
      <c r="AB43" s="3" t="e">
        <f t="shared" si="7"/>
        <v>#DIV/0!</v>
      </c>
      <c r="AC43" s="3" t="e">
        <f t="shared" si="8"/>
        <v>#DIV/0!</v>
      </c>
      <c r="AD43" t="str">
        <f t="shared" si="9"/>
        <v>0,05&lt;R/W≤0,1</v>
      </c>
      <c r="AE43" t="e">
        <f t="shared" si="10"/>
        <v>#DIV/0!</v>
      </c>
      <c r="AF43" t="e">
        <f t="shared" si="11"/>
        <v>#DIV/0!</v>
      </c>
      <c r="AG43" t="e">
        <f t="shared" si="12"/>
        <v>#DIV/0!</v>
      </c>
      <c r="AH43" s="3">
        <f>IF(AND(C43="S",AD43="0,05&lt;R/W≤0,1"),_xlfn.XLOOKUP(AE43,#REF!,#REF!),IF(AND(C43="S",AD43="0,1&lt;R/W≤0,2"),_xlfn.XLOOKUP(AE43,#REF!,#REF!),IF(AND(C43="S",AD43="0,2&lt;R/W≤0,5"),_xlfn.XLOOKUP(AE43,#REF!,#REF!),IF(AND(C43="S",AD43="R/W&gt;0,5"),_xlfn.XLOOKUP(AE43,#REF!,#REF!),IF(AND(C43="SE",AD43="0,05&lt;R/W≤0,1"),_xlfn.XLOOKUP(AE43,#REF!,#REF!),IF(AND(C43="SE",AD43="0,1&lt;R/W≤0,2"),_xlfn.XLOOKUP(AE43,#REF!,#REF!),IF(AND(C43="SE",AD43="0,2&lt;R/W≤0,5"),_xlfn.XLOOKUP(AE43,#REF!,#REF!),IF(AND(C43="SE",AD43="R/W&gt;0,5"),_xlfn.XLOOKUP(AE43,#REF!,#REF!),IF(AND(C43="SO",AD43="0,05&lt;R/W≤0,1"),_xlfn.XLOOKUP(AE43,#REF!,#REF!),IF(AND(C43="SO",AD43="0,1&lt;R/W≤0,2"),_xlfn.XLOOKUP(AE43,#REF!,#REF!),IF(AND(C43="SO",AD43="0,2&lt;R/W≤0,5"),_xlfn.XLOOKUP(AE43,#REF!,#REF!),IF(AND(C43="SO",AD43="R/W&gt;0,5"),_xlfn.XLOOKUP(AE43,#REF!,#REF!),IF(AND(C43="E",AD43="0,05&lt;R/W≤0,1"),_xlfn.XLOOKUP(AE43,#REF!,#REF!),IF(AND(C43="E",AD43="0,1&lt;R/W≤0,2"),_xlfn.XLOOKUP(AE43,#REF!,#REF!),IF(AND(C43="E",AD43="0,2&lt;R/W≤0,5"),_xlfn.XLOOKUP(AE43,#REF!,#REF!),IF(AND(C43="E",AD43="R/W&gt;0,5"),_xlfn.XLOOKUP(AE43,#REF!,#REF!),IF(AND(C43="O",AD43="0,05&lt;R/W≤0,1"),_xlfn.XLOOKUP(AE43,#REF!,#REF!),IF(AND(C43="O",AD43="0,1&lt;R/W≤0,2"),_xlfn.XLOOKUP(AE43,#REF!,#REF!),IF(AND(C43="O",AD43="0,2&lt;R/W≤0,5"),_xlfn.XLOOKUP(AE43,#REF!,#REF!),IF(AND(C43="O",AD43="R/W&gt;0,5"),_xlfn.XLOOKUP(AE43,#REF!,#REF!),1))))))))))))))))))))</f>
        <v>1</v>
      </c>
      <c r="AI43" s="3" t="e">
        <f>IF(AND(C43="S",AG43="0,2&lt;L/H≤0,5"),_xlfn.XLOOKUP(AF43,#REF!,#REF!),IF(AND(C43="S",AG43="0,5&lt;L/H≤1"),_xlfn.XLOOKUP(AF43,#REF!,#REF!),IF(AND(C43="S",AG43="1&lt;L/H≤2"),_xlfn.XLOOKUP(AF43,#REF!,#REF!),IF(AND(C43="S",AG43="L/H&gt;2"),_xlfn.XLOOKUP(AF43,#REF!,#REF!),IF(AND(C43="SE",AG43="0,2&lt;L/H≤0,5"),_xlfn.XLOOKUP(AF43,#REF!,#REF!),IF(AND(C43="SE",AG43="0,5&lt;L/H≤1"),_xlfn.XLOOKUP(AF43,#REF!,#REF!),IF(AND(C43="SE",AG43="1&lt;L/H≤2"),_xlfn.XLOOKUP(AF43,#REF!,#REF!),IF(AND(C43="SE",AG43="L/H&gt;2"),_xlfn.XLOOKUP(AF43,#REF!,#REF!),IF(AND(C43="SO",AG43="0,2&lt;L/H≤0,5"),_xlfn.XLOOKUP(AF43,#REF!,#REF!),IF(AND(C43="SO",AG43="0,5&lt;L/H≤1"),_xlfn.XLOOKUP(AF43,#REF!,#REF!),IF(AND(C43="SO",AG43="1&lt;L/H≤2"),_xlfn.XLOOKUP(AF43,#REF!,#REF!),IF(AND(C43="SO",AG43="L/H&gt;2"),_xlfn.XLOOKUP(AF43,#REF!,#REF!),IF(AND(C43="E",AG43="0,2&lt;L/H≤0,5"),_xlfn.XLOOKUP(AF43,#REF!,#REF!),IF(AND(C43="E",AG43="0,5&lt;L/H≤1"),_xlfn.XLOOKUP(AF43,#REF!,#REF!),IF(AND(C43="E",AG43="1&lt;L/H≤2"),_xlfn.XLOOKUP(AF43,#REF!,#REF!),IF(AND(C43="E",AG43="L/H&gt;2"),_xlfn.XLOOKUP(AF43,#REF!,#REF!),IF(AND(C43="O",AG43="0,2&lt;L/H≤0,5"),_xlfn.XLOOKUP(AF43,#REF!,#REF!),IF(AND(C43="O",AG43="0,5&lt;L/H≤1"),_xlfn.XLOOKUP(AF43,#REF!,#REF!),IF(AND(C43="O",AG43="1&lt;L/H≤2"),_xlfn.XLOOKUP(AF43,#REF!,#REF!),IF(AND(C43="O",AG43="L/H&gt;2"),_xlfn.XLOOKUP(AF43,#REF!,#REF!),1))))))))))))))))))))</f>
        <v>#DIV/0!</v>
      </c>
      <c r="XEZ43" s="1" t="s">
        <v>117</v>
      </c>
      <c r="XFC43"/>
    </row>
    <row r="44" spans="1:45 16377:16383" ht="15.9" hidden="1" customHeight="1" x14ac:dyDescent="0.3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Y44" s="1"/>
      <c r="AA44" s="3" t="e">
        <f t="shared" si="6"/>
        <v>#DIV/0!</v>
      </c>
      <c r="AB44" s="3" t="e">
        <f t="shared" si="7"/>
        <v>#DIV/0!</v>
      </c>
      <c r="AC44" s="3" t="e">
        <f t="shared" si="8"/>
        <v>#DIV/0!</v>
      </c>
      <c r="AD44" t="str">
        <f t="shared" si="9"/>
        <v>0,05&lt;R/W≤0,1</v>
      </c>
      <c r="AE44" t="e">
        <f t="shared" si="10"/>
        <v>#DIV/0!</v>
      </c>
      <c r="AF44" t="e">
        <f t="shared" si="11"/>
        <v>#DIV/0!</v>
      </c>
      <c r="AG44" t="e">
        <f t="shared" si="12"/>
        <v>#DIV/0!</v>
      </c>
      <c r="AH44" s="3">
        <f>IF(AND(C44="S",AD44="0,05&lt;R/W≤0,1"),_xlfn.XLOOKUP(AE44,#REF!,#REF!),IF(AND(C44="S",AD44="0,1&lt;R/W≤0,2"),_xlfn.XLOOKUP(AE44,#REF!,#REF!),IF(AND(C44="S",AD44="0,2&lt;R/W≤0,5"),_xlfn.XLOOKUP(AE44,#REF!,#REF!),IF(AND(C44="S",AD44="R/W&gt;0,5"),_xlfn.XLOOKUP(AE44,#REF!,#REF!),IF(AND(C44="SE",AD44="0,05&lt;R/W≤0,1"),_xlfn.XLOOKUP(AE44,#REF!,#REF!),IF(AND(C44="SE",AD44="0,1&lt;R/W≤0,2"),_xlfn.XLOOKUP(AE44,#REF!,#REF!),IF(AND(C44="SE",AD44="0,2&lt;R/W≤0,5"),_xlfn.XLOOKUP(AE44,#REF!,#REF!),IF(AND(C44="SE",AD44="R/W&gt;0,5"),_xlfn.XLOOKUP(AE44,#REF!,#REF!),IF(AND(C44="SO",AD44="0,05&lt;R/W≤0,1"),_xlfn.XLOOKUP(AE44,#REF!,#REF!),IF(AND(C44="SO",AD44="0,1&lt;R/W≤0,2"),_xlfn.XLOOKUP(AE44,#REF!,#REF!),IF(AND(C44="SO",AD44="0,2&lt;R/W≤0,5"),_xlfn.XLOOKUP(AE44,#REF!,#REF!),IF(AND(C44="SO",AD44="R/W&gt;0,5"),_xlfn.XLOOKUP(AE44,#REF!,#REF!),IF(AND(C44="E",AD44="0,05&lt;R/W≤0,1"),_xlfn.XLOOKUP(AE44,#REF!,#REF!),IF(AND(C44="E",AD44="0,1&lt;R/W≤0,2"),_xlfn.XLOOKUP(AE44,#REF!,#REF!),IF(AND(C44="E",AD44="0,2&lt;R/W≤0,5"),_xlfn.XLOOKUP(AE44,#REF!,#REF!),IF(AND(C44="E",AD44="R/W&gt;0,5"),_xlfn.XLOOKUP(AE44,#REF!,#REF!),IF(AND(C44="O",AD44="0,05&lt;R/W≤0,1"),_xlfn.XLOOKUP(AE44,#REF!,#REF!),IF(AND(C44="O",AD44="0,1&lt;R/W≤0,2"),_xlfn.XLOOKUP(AE44,#REF!,#REF!),IF(AND(C44="O",AD44="0,2&lt;R/W≤0,5"),_xlfn.XLOOKUP(AE44,#REF!,#REF!),IF(AND(C44="O",AD44="R/W&gt;0,5"),_xlfn.XLOOKUP(AE44,#REF!,#REF!),1))))))))))))))))))))</f>
        <v>1</v>
      </c>
      <c r="AI44" s="3" t="e">
        <f>IF(AND(C44="S",AG44="0,2&lt;L/H≤0,5"),_xlfn.XLOOKUP(AF44,#REF!,#REF!),IF(AND(C44="S",AG44="0,5&lt;L/H≤1"),_xlfn.XLOOKUP(AF44,#REF!,#REF!),IF(AND(C44="S",AG44="1&lt;L/H≤2"),_xlfn.XLOOKUP(AF44,#REF!,#REF!),IF(AND(C44="S",AG44="L/H&gt;2"),_xlfn.XLOOKUP(AF44,#REF!,#REF!),IF(AND(C44="SE",AG44="0,2&lt;L/H≤0,5"),_xlfn.XLOOKUP(AF44,#REF!,#REF!),IF(AND(C44="SE",AG44="0,5&lt;L/H≤1"),_xlfn.XLOOKUP(AF44,#REF!,#REF!),IF(AND(C44="SE",AG44="1&lt;L/H≤2"),_xlfn.XLOOKUP(AF44,#REF!,#REF!),IF(AND(C44="SE",AG44="L/H&gt;2"),_xlfn.XLOOKUP(AF44,#REF!,#REF!),IF(AND(C44="SO",AG44="0,2&lt;L/H≤0,5"),_xlfn.XLOOKUP(AF44,#REF!,#REF!),IF(AND(C44="SO",AG44="0,5&lt;L/H≤1"),_xlfn.XLOOKUP(AF44,#REF!,#REF!),IF(AND(C44="SO",AG44="1&lt;L/H≤2"),_xlfn.XLOOKUP(AF44,#REF!,#REF!),IF(AND(C44="SO",AG44="L/H&gt;2"),_xlfn.XLOOKUP(AF44,#REF!,#REF!),IF(AND(C44="E",AG44="0,2&lt;L/H≤0,5"),_xlfn.XLOOKUP(AF44,#REF!,#REF!),IF(AND(C44="E",AG44="0,5&lt;L/H≤1"),_xlfn.XLOOKUP(AF44,#REF!,#REF!),IF(AND(C44="E",AG44="1&lt;L/H≤2"),_xlfn.XLOOKUP(AF44,#REF!,#REF!),IF(AND(C44="E",AG44="L/H&gt;2"),_xlfn.XLOOKUP(AF44,#REF!,#REF!),IF(AND(C44="O",AG44="0,2&lt;L/H≤0,5"),_xlfn.XLOOKUP(AF44,#REF!,#REF!),IF(AND(C44="O",AG44="0,5&lt;L/H≤1"),_xlfn.XLOOKUP(AF44,#REF!,#REF!),IF(AND(C44="O",AG44="1&lt;L/H≤2"),_xlfn.XLOOKUP(AF44,#REF!,#REF!),IF(AND(C44="O",AG44="L/H&gt;2"),_xlfn.XLOOKUP(AF44,#REF!,#REF!),1))))))))))))))))))))</f>
        <v>#DIV/0!</v>
      </c>
      <c r="XEZ44" s="1" t="s">
        <v>118</v>
      </c>
      <c r="XFC44"/>
    </row>
    <row r="45" spans="1:45 16377:16383" ht="15.9" hidden="1" customHeight="1" x14ac:dyDescent="0.3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Y45"/>
      <c r="AA45" s="3" t="e">
        <f t="shared" si="6"/>
        <v>#DIV/0!</v>
      </c>
      <c r="AB45" s="3" t="e">
        <f t="shared" si="7"/>
        <v>#DIV/0!</v>
      </c>
      <c r="AC45" s="3" t="e">
        <f t="shared" si="8"/>
        <v>#DIV/0!</v>
      </c>
      <c r="AD45" t="str">
        <f t="shared" si="9"/>
        <v>0,05&lt;R/W≤0,1</v>
      </c>
      <c r="AE45" t="e">
        <f t="shared" si="10"/>
        <v>#DIV/0!</v>
      </c>
      <c r="AF45" t="e">
        <f t="shared" si="11"/>
        <v>#DIV/0!</v>
      </c>
      <c r="AG45" t="e">
        <f t="shared" si="12"/>
        <v>#DIV/0!</v>
      </c>
      <c r="AH45" s="3">
        <f>IF(AND(C45="S",AD45="0,05&lt;R/W≤0,1"),_xlfn.XLOOKUP(AE45,#REF!,#REF!),IF(AND(C45="S",AD45="0,1&lt;R/W≤0,2"),_xlfn.XLOOKUP(AE45,#REF!,#REF!),IF(AND(C45="S",AD45="0,2&lt;R/W≤0,5"),_xlfn.XLOOKUP(AE45,#REF!,#REF!),IF(AND(C45="S",AD45="R/W&gt;0,5"),_xlfn.XLOOKUP(AE45,#REF!,#REF!),IF(AND(C45="SE",AD45="0,05&lt;R/W≤0,1"),_xlfn.XLOOKUP(AE45,#REF!,#REF!),IF(AND(C45="SE",AD45="0,1&lt;R/W≤0,2"),_xlfn.XLOOKUP(AE45,#REF!,#REF!),IF(AND(C45="SE",AD45="0,2&lt;R/W≤0,5"),_xlfn.XLOOKUP(AE45,#REF!,#REF!),IF(AND(C45="SE",AD45="R/W&gt;0,5"),_xlfn.XLOOKUP(AE45,#REF!,#REF!),IF(AND(C45="SO",AD45="0,05&lt;R/W≤0,1"),_xlfn.XLOOKUP(AE45,#REF!,#REF!),IF(AND(C45="SO",AD45="0,1&lt;R/W≤0,2"),_xlfn.XLOOKUP(AE45,#REF!,#REF!),IF(AND(C45="SO",AD45="0,2&lt;R/W≤0,5"),_xlfn.XLOOKUP(AE45,#REF!,#REF!),IF(AND(C45="SO",AD45="R/W&gt;0,5"),_xlfn.XLOOKUP(AE45,#REF!,#REF!),IF(AND(C45="E",AD45="0,05&lt;R/W≤0,1"),_xlfn.XLOOKUP(AE45,#REF!,#REF!),IF(AND(C45="E",AD45="0,1&lt;R/W≤0,2"),_xlfn.XLOOKUP(AE45,#REF!,#REF!),IF(AND(C45="E",AD45="0,2&lt;R/W≤0,5"),_xlfn.XLOOKUP(AE45,#REF!,#REF!),IF(AND(C45="E",AD45="R/W&gt;0,5"),_xlfn.XLOOKUP(AE45,#REF!,#REF!),IF(AND(C45="O",AD45="0,05&lt;R/W≤0,1"),_xlfn.XLOOKUP(AE45,#REF!,#REF!),IF(AND(C45="O",AD45="0,1&lt;R/W≤0,2"),_xlfn.XLOOKUP(AE45,#REF!,#REF!),IF(AND(C45="O",AD45="0,2&lt;R/W≤0,5"),_xlfn.XLOOKUP(AE45,#REF!,#REF!),IF(AND(C45="O",AD45="R/W&gt;0,5"),_xlfn.XLOOKUP(AE45,#REF!,#REF!),1))))))))))))))))))))</f>
        <v>1</v>
      </c>
      <c r="AI45" s="3" t="e">
        <f>IF(AND(C45="S",AG45="0,2&lt;L/H≤0,5"),_xlfn.XLOOKUP(AF45,#REF!,#REF!),IF(AND(C45="S",AG45="0,5&lt;L/H≤1"),_xlfn.XLOOKUP(AF45,#REF!,#REF!),IF(AND(C45="S",AG45="1&lt;L/H≤2"),_xlfn.XLOOKUP(AF45,#REF!,#REF!),IF(AND(C45="S",AG45="L/H&gt;2"),_xlfn.XLOOKUP(AF45,#REF!,#REF!),IF(AND(C45="SE",AG45="0,2&lt;L/H≤0,5"),_xlfn.XLOOKUP(AF45,#REF!,#REF!),IF(AND(C45="SE",AG45="0,5&lt;L/H≤1"),_xlfn.XLOOKUP(AF45,#REF!,#REF!),IF(AND(C45="SE",AG45="1&lt;L/H≤2"),_xlfn.XLOOKUP(AF45,#REF!,#REF!),IF(AND(C45="SE",AG45="L/H&gt;2"),_xlfn.XLOOKUP(AF45,#REF!,#REF!),IF(AND(C45="SO",AG45="0,2&lt;L/H≤0,5"),_xlfn.XLOOKUP(AF45,#REF!,#REF!),IF(AND(C45="SO",AG45="0,5&lt;L/H≤1"),_xlfn.XLOOKUP(AF45,#REF!,#REF!),IF(AND(C45="SO",AG45="1&lt;L/H≤2"),_xlfn.XLOOKUP(AF45,#REF!,#REF!),IF(AND(C45="SO",AG45="L/H&gt;2"),_xlfn.XLOOKUP(AF45,#REF!,#REF!),IF(AND(C45="E",AG45="0,2&lt;L/H≤0,5"),_xlfn.XLOOKUP(AF45,#REF!,#REF!),IF(AND(C45="E",AG45="0,5&lt;L/H≤1"),_xlfn.XLOOKUP(AF45,#REF!,#REF!),IF(AND(C45="E",AG45="1&lt;L/H≤2"),_xlfn.XLOOKUP(AF45,#REF!,#REF!),IF(AND(C45="E",AG45="L/H&gt;2"),_xlfn.XLOOKUP(AF45,#REF!,#REF!),IF(AND(C45="O",AG45="0,2&lt;L/H≤0,5"),_xlfn.XLOOKUP(AF45,#REF!,#REF!),IF(AND(C45="O",AG45="0,5&lt;L/H≤1"),_xlfn.XLOOKUP(AF45,#REF!,#REF!),IF(AND(C45="O",AG45="1&lt;L/H≤2"),_xlfn.XLOOKUP(AF45,#REF!,#REF!),IF(AND(C45="O",AG45="L/H&gt;2"),_xlfn.XLOOKUP(AF45,#REF!,#REF!),1))))))))))))))))))))</f>
        <v>#DIV/0!</v>
      </c>
      <c r="XEZ45" s="1" t="s">
        <v>119</v>
      </c>
      <c r="XFC45"/>
    </row>
    <row r="46" spans="1:45 16377:16383" ht="15.9" hidden="1" customHeight="1" x14ac:dyDescent="0.3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AA46" s="3" t="e">
        <f t="shared" si="6"/>
        <v>#DIV/0!</v>
      </c>
      <c r="AB46" s="3" t="e">
        <f t="shared" si="7"/>
        <v>#DIV/0!</v>
      </c>
      <c r="AC46" s="3" t="e">
        <f t="shared" si="8"/>
        <v>#DIV/0!</v>
      </c>
      <c r="AD46" t="str">
        <f t="shared" si="9"/>
        <v>0,05&lt;R/W≤0,1</v>
      </c>
      <c r="AE46" t="e">
        <f t="shared" si="10"/>
        <v>#DIV/0!</v>
      </c>
      <c r="AF46" t="e">
        <f t="shared" si="11"/>
        <v>#DIV/0!</v>
      </c>
      <c r="AG46" t="e">
        <f t="shared" si="12"/>
        <v>#DIV/0!</v>
      </c>
      <c r="AH46" s="3">
        <f>IF(AND(C46="S",AD46="0,05&lt;R/W≤0,1"),_xlfn.XLOOKUP(AE46,#REF!,#REF!),IF(AND(C46="S",AD46="0,1&lt;R/W≤0,2"),_xlfn.XLOOKUP(AE46,#REF!,#REF!),IF(AND(C46="S",AD46="0,2&lt;R/W≤0,5"),_xlfn.XLOOKUP(AE46,#REF!,#REF!),IF(AND(C46="S",AD46="R/W&gt;0,5"),_xlfn.XLOOKUP(AE46,#REF!,#REF!),IF(AND(C46="SE",AD46="0,05&lt;R/W≤0,1"),_xlfn.XLOOKUP(AE46,#REF!,#REF!),IF(AND(C46="SE",AD46="0,1&lt;R/W≤0,2"),_xlfn.XLOOKUP(AE46,#REF!,#REF!),IF(AND(C46="SE",AD46="0,2&lt;R/W≤0,5"),_xlfn.XLOOKUP(AE46,#REF!,#REF!),IF(AND(C46="SE",AD46="R/W&gt;0,5"),_xlfn.XLOOKUP(AE46,#REF!,#REF!),IF(AND(C46="SO",AD46="0,05&lt;R/W≤0,1"),_xlfn.XLOOKUP(AE46,#REF!,#REF!),IF(AND(C46="SO",AD46="0,1&lt;R/W≤0,2"),_xlfn.XLOOKUP(AE46,#REF!,#REF!),IF(AND(C46="SO",AD46="0,2&lt;R/W≤0,5"),_xlfn.XLOOKUP(AE46,#REF!,#REF!),IF(AND(C46="SO",AD46="R/W&gt;0,5"),_xlfn.XLOOKUP(AE46,#REF!,#REF!),IF(AND(C46="E",AD46="0,05&lt;R/W≤0,1"),_xlfn.XLOOKUP(AE46,#REF!,#REF!),IF(AND(C46="E",AD46="0,1&lt;R/W≤0,2"),_xlfn.XLOOKUP(AE46,#REF!,#REF!),IF(AND(C46="E",AD46="0,2&lt;R/W≤0,5"),_xlfn.XLOOKUP(AE46,#REF!,#REF!),IF(AND(C46="E",AD46="R/W&gt;0,5"),_xlfn.XLOOKUP(AE46,#REF!,#REF!),IF(AND(C46="O",AD46="0,05&lt;R/W≤0,1"),_xlfn.XLOOKUP(AE46,#REF!,#REF!),IF(AND(C46="O",AD46="0,1&lt;R/W≤0,2"),_xlfn.XLOOKUP(AE46,#REF!,#REF!),IF(AND(C46="O",AD46="0,2&lt;R/W≤0,5"),_xlfn.XLOOKUP(AE46,#REF!,#REF!),IF(AND(C46="O",AD46="R/W&gt;0,5"),_xlfn.XLOOKUP(AE46,#REF!,#REF!),1))))))))))))))))))))</f>
        <v>1</v>
      </c>
      <c r="AI46" s="3" t="e">
        <f>IF(AND(C46="S",AG46="0,2&lt;L/H≤0,5"),_xlfn.XLOOKUP(AF46,#REF!,#REF!),IF(AND(C46="S",AG46="0,5&lt;L/H≤1"),_xlfn.XLOOKUP(AF46,#REF!,#REF!),IF(AND(C46="S",AG46="1&lt;L/H≤2"),_xlfn.XLOOKUP(AF46,#REF!,#REF!),IF(AND(C46="S",AG46="L/H&gt;2"),_xlfn.XLOOKUP(AF46,#REF!,#REF!),IF(AND(C46="SE",AG46="0,2&lt;L/H≤0,5"),_xlfn.XLOOKUP(AF46,#REF!,#REF!),IF(AND(C46="SE",AG46="0,5&lt;L/H≤1"),_xlfn.XLOOKUP(AF46,#REF!,#REF!),IF(AND(C46="SE",AG46="1&lt;L/H≤2"),_xlfn.XLOOKUP(AF46,#REF!,#REF!),IF(AND(C46="SE",AG46="L/H&gt;2"),_xlfn.XLOOKUP(AF46,#REF!,#REF!),IF(AND(C46="SO",AG46="0,2&lt;L/H≤0,5"),_xlfn.XLOOKUP(AF46,#REF!,#REF!),IF(AND(C46="SO",AG46="0,5&lt;L/H≤1"),_xlfn.XLOOKUP(AF46,#REF!,#REF!),IF(AND(C46="SO",AG46="1&lt;L/H≤2"),_xlfn.XLOOKUP(AF46,#REF!,#REF!),IF(AND(C46="SO",AG46="L/H&gt;2"),_xlfn.XLOOKUP(AF46,#REF!,#REF!),IF(AND(C46="E",AG46="0,2&lt;L/H≤0,5"),_xlfn.XLOOKUP(AF46,#REF!,#REF!),IF(AND(C46="E",AG46="0,5&lt;L/H≤1"),_xlfn.XLOOKUP(AF46,#REF!,#REF!),IF(AND(C46="E",AG46="1&lt;L/H≤2"),_xlfn.XLOOKUP(AF46,#REF!,#REF!),IF(AND(C46="E",AG46="L/H&gt;2"),_xlfn.XLOOKUP(AF46,#REF!,#REF!),IF(AND(C46="O",AG46="0,2&lt;L/H≤0,5"),_xlfn.XLOOKUP(AF46,#REF!,#REF!),IF(AND(C46="O",AG46="0,5&lt;L/H≤1"),_xlfn.XLOOKUP(AF46,#REF!,#REF!),IF(AND(C46="O",AG46="1&lt;L/H≤2"),_xlfn.XLOOKUP(AF46,#REF!,#REF!),IF(AND(C46="O",AG46="L/H&gt;2"),_xlfn.XLOOKUP(AF46,#REF!,#REF!),1))))))))))))))))))))</f>
        <v>#DIV/0!</v>
      </c>
      <c r="XEZ46" s="1" t="s">
        <v>120</v>
      </c>
      <c r="XFC46"/>
    </row>
    <row r="47" spans="1:45 16377:16383" ht="15.9" hidden="1" customHeight="1" x14ac:dyDescent="0.3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Y47" s="1"/>
      <c r="AA47" s="3" t="e">
        <f t="shared" si="6"/>
        <v>#DIV/0!</v>
      </c>
      <c r="AB47" s="3" t="e">
        <f t="shared" si="7"/>
        <v>#DIV/0!</v>
      </c>
      <c r="AC47" s="3" t="e">
        <f t="shared" si="8"/>
        <v>#DIV/0!</v>
      </c>
      <c r="AD47" t="str">
        <f t="shared" si="9"/>
        <v>0,05&lt;R/W≤0,1</v>
      </c>
      <c r="AE47" t="e">
        <f t="shared" si="10"/>
        <v>#DIV/0!</v>
      </c>
      <c r="AF47" t="e">
        <f t="shared" si="11"/>
        <v>#DIV/0!</v>
      </c>
      <c r="AG47" t="e">
        <f t="shared" si="12"/>
        <v>#DIV/0!</v>
      </c>
      <c r="AH47" s="3">
        <f>IF(AND(C47="S",AD47="0,05&lt;R/W≤0,1"),_xlfn.XLOOKUP(AE47,#REF!,#REF!),IF(AND(C47="S",AD47="0,1&lt;R/W≤0,2"),_xlfn.XLOOKUP(AE47,#REF!,#REF!),IF(AND(C47="S",AD47="0,2&lt;R/W≤0,5"),_xlfn.XLOOKUP(AE47,#REF!,#REF!),IF(AND(C47="S",AD47="R/W&gt;0,5"),_xlfn.XLOOKUP(AE47,#REF!,#REF!),IF(AND(C47="SE",AD47="0,05&lt;R/W≤0,1"),_xlfn.XLOOKUP(AE47,#REF!,#REF!),IF(AND(C47="SE",AD47="0,1&lt;R/W≤0,2"),_xlfn.XLOOKUP(AE47,#REF!,#REF!),IF(AND(C47="SE",AD47="0,2&lt;R/W≤0,5"),_xlfn.XLOOKUP(AE47,#REF!,#REF!),IF(AND(C47="SE",AD47="R/W&gt;0,5"),_xlfn.XLOOKUP(AE47,#REF!,#REF!),IF(AND(C47="SO",AD47="0,05&lt;R/W≤0,1"),_xlfn.XLOOKUP(AE47,#REF!,#REF!),IF(AND(C47="SO",AD47="0,1&lt;R/W≤0,2"),_xlfn.XLOOKUP(AE47,#REF!,#REF!),IF(AND(C47="SO",AD47="0,2&lt;R/W≤0,5"),_xlfn.XLOOKUP(AE47,#REF!,#REF!),IF(AND(C47="SO",AD47="R/W&gt;0,5"),_xlfn.XLOOKUP(AE47,#REF!,#REF!),IF(AND(C47="E",AD47="0,05&lt;R/W≤0,1"),_xlfn.XLOOKUP(AE47,#REF!,#REF!),IF(AND(C47="E",AD47="0,1&lt;R/W≤0,2"),_xlfn.XLOOKUP(AE47,#REF!,#REF!),IF(AND(C47="E",AD47="0,2&lt;R/W≤0,5"),_xlfn.XLOOKUP(AE47,#REF!,#REF!),IF(AND(C47="E",AD47="R/W&gt;0,5"),_xlfn.XLOOKUP(AE47,#REF!,#REF!),IF(AND(C47="O",AD47="0,05&lt;R/W≤0,1"),_xlfn.XLOOKUP(AE47,#REF!,#REF!),IF(AND(C47="O",AD47="0,1&lt;R/W≤0,2"),_xlfn.XLOOKUP(AE47,#REF!,#REF!),IF(AND(C47="O",AD47="0,2&lt;R/W≤0,5"),_xlfn.XLOOKUP(AE47,#REF!,#REF!),IF(AND(C47="O",AD47="R/W&gt;0,5"),_xlfn.XLOOKUP(AE47,#REF!,#REF!),1))))))))))))))))))))</f>
        <v>1</v>
      </c>
      <c r="AI47" s="3" t="e">
        <f>IF(AND(C47="S",AG47="0,2&lt;L/H≤0,5"),_xlfn.XLOOKUP(AF47,#REF!,#REF!),IF(AND(C47="S",AG47="0,5&lt;L/H≤1"),_xlfn.XLOOKUP(AF47,#REF!,#REF!),IF(AND(C47="S",AG47="1&lt;L/H≤2"),_xlfn.XLOOKUP(AF47,#REF!,#REF!),IF(AND(C47="S",AG47="L/H&gt;2"),_xlfn.XLOOKUP(AF47,#REF!,#REF!),IF(AND(C47="SE",AG47="0,2&lt;L/H≤0,5"),_xlfn.XLOOKUP(AF47,#REF!,#REF!),IF(AND(C47="SE",AG47="0,5&lt;L/H≤1"),_xlfn.XLOOKUP(AF47,#REF!,#REF!),IF(AND(C47="SE",AG47="1&lt;L/H≤2"),_xlfn.XLOOKUP(AF47,#REF!,#REF!),IF(AND(C47="SE",AG47="L/H&gt;2"),_xlfn.XLOOKUP(AF47,#REF!,#REF!),IF(AND(C47="SO",AG47="0,2&lt;L/H≤0,5"),_xlfn.XLOOKUP(AF47,#REF!,#REF!),IF(AND(C47="SO",AG47="0,5&lt;L/H≤1"),_xlfn.XLOOKUP(AF47,#REF!,#REF!),IF(AND(C47="SO",AG47="1&lt;L/H≤2"),_xlfn.XLOOKUP(AF47,#REF!,#REF!),IF(AND(C47="SO",AG47="L/H&gt;2"),_xlfn.XLOOKUP(AF47,#REF!,#REF!),IF(AND(C47="E",AG47="0,2&lt;L/H≤0,5"),_xlfn.XLOOKUP(AF47,#REF!,#REF!),IF(AND(C47="E",AG47="0,5&lt;L/H≤1"),_xlfn.XLOOKUP(AF47,#REF!,#REF!),IF(AND(C47="E",AG47="1&lt;L/H≤2"),_xlfn.XLOOKUP(AF47,#REF!,#REF!),IF(AND(C47="E",AG47="L/H&gt;2"),_xlfn.XLOOKUP(AF47,#REF!,#REF!),IF(AND(C47="O",AG47="0,2&lt;L/H≤0,5"),_xlfn.XLOOKUP(AF47,#REF!,#REF!),IF(AND(C47="O",AG47="0,5&lt;L/H≤1"),_xlfn.XLOOKUP(AF47,#REF!,#REF!),IF(AND(C47="O",AG47="1&lt;L/H≤2"),_xlfn.XLOOKUP(AF47,#REF!,#REF!),IF(AND(C47="O",AG47="L/H&gt;2"),_xlfn.XLOOKUP(AF47,#REF!,#REF!),1))))))))))))))))))))</f>
        <v>#DIV/0!</v>
      </c>
      <c r="XEZ47" s="1" t="s">
        <v>121</v>
      </c>
      <c r="XFC47"/>
    </row>
    <row r="48" spans="1:45 16377:16383" ht="15.9" hidden="1" customHeight="1" x14ac:dyDescent="0.3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Y48"/>
      <c r="AA48" s="3" t="e">
        <f t="shared" si="6"/>
        <v>#DIV/0!</v>
      </c>
      <c r="AB48" s="3" t="e">
        <f t="shared" si="7"/>
        <v>#DIV/0!</v>
      </c>
      <c r="AC48" s="3" t="e">
        <f t="shared" si="8"/>
        <v>#DIV/0!</v>
      </c>
      <c r="AD48" t="str">
        <f t="shared" si="9"/>
        <v>0,05&lt;R/W≤0,1</v>
      </c>
      <c r="AE48" t="e">
        <f t="shared" si="10"/>
        <v>#DIV/0!</v>
      </c>
      <c r="AF48" t="e">
        <f t="shared" si="11"/>
        <v>#DIV/0!</v>
      </c>
      <c r="AG48" t="e">
        <f t="shared" si="12"/>
        <v>#DIV/0!</v>
      </c>
      <c r="AH48" s="3">
        <f>IF(AND(C48="S",AD48="0,05&lt;R/W≤0,1"),_xlfn.XLOOKUP(AE48,#REF!,#REF!),IF(AND(C48="S",AD48="0,1&lt;R/W≤0,2"),_xlfn.XLOOKUP(AE48,#REF!,#REF!),IF(AND(C48="S",AD48="0,2&lt;R/W≤0,5"),_xlfn.XLOOKUP(AE48,#REF!,#REF!),IF(AND(C48="S",AD48="R/W&gt;0,5"),_xlfn.XLOOKUP(AE48,#REF!,#REF!),IF(AND(C48="SE",AD48="0,05&lt;R/W≤0,1"),_xlfn.XLOOKUP(AE48,#REF!,#REF!),IF(AND(C48="SE",AD48="0,1&lt;R/W≤0,2"),_xlfn.XLOOKUP(AE48,#REF!,#REF!),IF(AND(C48="SE",AD48="0,2&lt;R/W≤0,5"),_xlfn.XLOOKUP(AE48,#REF!,#REF!),IF(AND(C48="SE",AD48="R/W&gt;0,5"),_xlfn.XLOOKUP(AE48,#REF!,#REF!),IF(AND(C48="SO",AD48="0,05&lt;R/W≤0,1"),_xlfn.XLOOKUP(AE48,#REF!,#REF!),IF(AND(C48="SO",AD48="0,1&lt;R/W≤0,2"),_xlfn.XLOOKUP(AE48,#REF!,#REF!),IF(AND(C48="SO",AD48="0,2&lt;R/W≤0,5"),_xlfn.XLOOKUP(AE48,#REF!,#REF!),IF(AND(C48="SO",AD48="R/W&gt;0,5"),_xlfn.XLOOKUP(AE48,#REF!,#REF!),IF(AND(C48="E",AD48="0,05&lt;R/W≤0,1"),_xlfn.XLOOKUP(AE48,#REF!,#REF!),IF(AND(C48="E",AD48="0,1&lt;R/W≤0,2"),_xlfn.XLOOKUP(AE48,#REF!,#REF!),IF(AND(C48="E",AD48="0,2&lt;R/W≤0,5"),_xlfn.XLOOKUP(AE48,#REF!,#REF!),IF(AND(C48="E",AD48="R/W&gt;0,5"),_xlfn.XLOOKUP(AE48,#REF!,#REF!),IF(AND(C48="O",AD48="0,05&lt;R/W≤0,1"),_xlfn.XLOOKUP(AE48,#REF!,#REF!),IF(AND(C48="O",AD48="0,1&lt;R/W≤0,2"),_xlfn.XLOOKUP(AE48,#REF!,#REF!),IF(AND(C48="O",AD48="0,2&lt;R/W≤0,5"),_xlfn.XLOOKUP(AE48,#REF!,#REF!),IF(AND(C48="O",AD48="R/W&gt;0,5"),_xlfn.XLOOKUP(AE48,#REF!,#REF!),1))))))))))))))))))))</f>
        <v>1</v>
      </c>
      <c r="AI48" s="3" t="e">
        <f>IF(AND(C48="S",AG48="0,2&lt;L/H≤0,5"),_xlfn.XLOOKUP(AF48,#REF!,#REF!),IF(AND(C48="S",AG48="0,5&lt;L/H≤1"),_xlfn.XLOOKUP(AF48,#REF!,#REF!),IF(AND(C48="S",AG48="1&lt;L/H≤2"),_xlfn.XLOOKUP(AF48,#REF!,#REF!),IF(AND(C48="S",AG48="L/H&gt;2"),_xlfn.XLOOKUP(AF48,#REF!,#REF!),IF(AND(C48="SE",AG48="0,2&lt;L/H≤0,5"),_xlfn.XLOOKUP(AF48,#REF!,#REF!),IF(AND(C48="SE",AG48="0,5&lt;L/H≤1"),_xlfn.XLOOKUP(AF48,#REF!,#REF!),IF(AND(C48="SE",AG48="1&lt;L/H≤2"),_xlfn.XLOOKUP(AF48,#REF!,#REF!),IF(AND(C48="SE",AG48="L/H&gt;2"),_xlfn.XLOOKUP(AF48,#REF!,#REF!),IF(AND(C48="SO",AG48="0,2&lt;L/H≤0,5"),_xlfn.XLOOKUP(AF48,#REF!,#REF!),IF(AND(C48="SO",AG48="0,5&lt;L/H≤1"),_xlfn.XLOOKUP(AF48,#REF!,#REF!),IF(AND(C48="SO",AG48="1&lt;L/H≤2"),_xlfn.XLOOKUP(AF48,#REF!,#REF!),IF(AND(C48="SO",AG48="L/H&gt;2"),_xlfn.XLOOKUP(AF48,#REF!,#REF!),IF(AND(C48="E",AG48="0,2&lt;L/H≤0,5"),_xlfn.XLOOKUP(AF48,#REF!,#REF!),IF(AND(C48="E",AG48="0,5&lt;L/H≤1"),_xlfn.XLOOKUP(AF48,#REF!,#REF!),IF(AND(C48="E",AG48="1&lt;L/H≤2"),_xlfn.XLOOKUP(AF48,#REF!,#REF!),IF(AND(C48="E",AG48="L/H&gt;2"),_xlfn.XLOOKUP(AF48,#REF!,#REF!),IF(AND(C48="O",AG48="0,2&lt;L/H≤0,5"),_xlfn.XLOOKUP(AF48,#REF!,#REF!),IF(AND(C48="O",AG48="0,5&lt;L/H≤1"),_xlfn.XLOOKUP(AF48,#REF!,#REF!),IF(AND(C48="O",AG48="1&lt;L/H≤2"),_xlfn.XLOOKUP(AF48,#REF!,#REF!),IF(AND(C48="O",AG48="L/H&gt;2"),_xlfn.XLOOKUP(AF48,#REF!,#REF!),1))))))))))))))))))))</f>
        <v>#DIV/0!</v>
      </c>
      <c r="XEZ48" s="1" t="s">
        <v>122</v>
      </c>
      <c r="XFC48"/>
    </row>
    <row r="49" spans="1:35 16376:16383" ht="15.9" hidden="1" customHeight="1" x14ac:dyDescent="0.3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AA49" s="3" t="e">
        <f t="shared" si="6"/>
        <v>#DIV/0!</v>
      </c>
      <c r="AB49" s="3" t="e">
        <f t="shared" si="7"/>
        <v>#DIV/0!</v>
      </c>
      <c r="AC49" s="3" t="e">
        <f t="shared" si="8"/>
        <v>#DIV/0!</v>
      </c>
      <c r="AD49" t="str">
        <f t="shared" si="9"/>
        <v>0,05&lt;R/W≤0,1</v>
      </c>
      <c r="AE49" t="e">
        <f t="shared" si="10"/>
        <v>#DIV/0!</v>
      </c>
      <c r="AF49" t="e">
        <f t="shared" si="11"/>
        <v>#DIV/0!</v>
      </c>
      <c r="AG49" t="e">
        <f t="shared" si="12"/>
        <v>#DIV/0!</v>
      </c>
      <c r="AH49" s="3">
        <f>IF(AND(C49="S",AD49="0,05&lt;R/W≤0,1"),_xlfn.XLOOKUP(AE49,#REF!,#REF!),IF(AND(C49="S",AD49="0,1&lt;R/W≤0,2"),_xlfn.XLOOKUP(AE49,#REF!,#REF!),IF(AND(C49="S",AD49="0,2&lt;R/W≤0,5"),_xlfn.XLOOKUP(AE49,#REF!,#REF!),IF(AND(C49="S",AD49="R/W&gt;0,5"),_xlfn.XLOOKUP(AE49,#REF!,#REF!),IF(AND(C49="SE",AD49="0,05&lt;R/W≤0,1"),_xlfn.XLOOKUP(AE49,#REF!,#REF!),IF(AND(C49="SE",AD49="0,1&lt;R/W≤0,2"),_xlfn.XLOOKUP(AE49,#REF!,#REF!),IF(AND(C49="SE",AD49="0,2&lt;R/W≤0,5"),_xlfn.XLOOKUP(AE49,#REF!,#REF!),IF(AND(C49="SE",AD49="R/W&gt;0,5"),_xlfn.XLOOKUP(AE49,#REF!,#REF!),IF(AND(C49="SO",AD49="0,05&lt;R/W≤0,1"),_xlfn.XLOOKUP(AE49,#REF!,#REF!),IF(AND(C49="SO",AD49="0,1&lt;R/W≤0,2"),_xlfn.XLOOKUP(AE49,#REF!,#REF!),IF(AND(C49="SO",AD49="0,2&lt;R/W≤0,5"),_xlfn.XLOOKUP(AE49,#REF!,#REF!),IF(AND(C49="SO",AD49="R/W&gt;0,5"),_xlfn.XLOOKUP(AE49,#REF!,#REF!),IF(AND(C49="E",AD49="0,05&lt;R/W≤0,1"),_xlfn.XLOOKUP(AE49,#REF!,#REF!),IF(AND(C49="E",AD49="0,1&lt;R/W≤0,2"),_xlfn.XLOOKUP(AE49,#REF!,#REF!),IF(AND(C49="E",AD49="0,2&lt;R/W≤0,5"),_xlfn.XLOOKUP(AE49,#REF!,#REF!),IF(AND(C49="E",AD49="R/W&gt;0,5"),_xlfn.XLOOKUP(AE49,#REF!,#REF!),IF(AND(C49="O",AD49="0,05&lt;R/W≤0,1"),_xlfn.XLOOKUP(AE49,#REF!,#REF!),IF(AND(C49="O",AD49="0,1&lt;R/W≤0,2"),_xlfn.XLOOKUP(AE49,#REF!,#REF!),IF(AND(C49="O",AD49="0,2&lt;R/W≤0,5"),_xlfn.XLOOKUP(AE49,#REF!,#REF!),IF(AND(C49="O",AD49="R/W&gt;0,5"),_xlfn.XLOOKUP(AE49,#REF!,#REF!),1))))))))))))))))))))</f>
        <v>1</v>
      </c>
      <c r="AI49" s="3" t="e">
        <f>IF(AND(C49="S",AG49="0,2&lt;L/H≤0,5"),_xlfn.XLOOKUP(AF49,#REF!,#REF!),IF(AND(C49="S",AG49="0,5&lt;L/H≤1"),_xlfn.XLOOKUP(AF49,#REF!,#REF!),IF(AND(C49="S",AG49="1&lt;L/H≤2"),_xlfn.XLOOKUP(AF49,#REF!,#REF!),IF(AND(C49="S",AG49="L/H&gt;2"),_xlfn.XLOOKUP(AF49,#REF!,#REF!),IF(AND(C49="SE",AG49="0,2&lt;L/H≤0,5"),_xlfn.XLOOKUP(AF49,#REF!,#REF!),IF(AND(C49="SE",AG49="0,5&lt;L/H≤1"),_xlfn.XLOOKUP(AF49,#REF!,#REF!),IF(AND(C49="SE",AG49="1&lt;L/H≤2"),_xlfn.XLOOKUP(AF49,#REF!,#REF!),IF(AND(C49="SE",AG49="L/H&gt;2"),_xlfn.XLOOKUP(AF49,#REF!,#REF!),IF(AND(C49="SO",AG49="0,2&lt;L/H≤0,5"),_xlfn.XLOOKUP(AF49,#REF!,#REF!),IF(AND(C49="SO",AG49="0,5&lt;L/H≤1"),_xlfn.XLOOKUP(AF49,#REF!,#REF!),IF(AND(C49="SO",AG49="1&lt;L/H≤2"),_xlfn.XLOOKUP(AF49,#REF!,#REF!),IF(AND(C49="SO",AG49="L/H&gt;2"),_xlfn.XLOOKUP(AF49,#REF!,#REF!),IF(AND(C49="E",AG49="0,2&lt;L/H≤0,5"),_xlfn.XLOOKUP(AF49,#REF!,#REF!),IF(AND(C49="E",AG49="0,5&lt;L/H≤1"),_xlfn.XLOOKUP(AF49,#REF!,#REF!),IF(AND(C49="E",AG49="1&lt;L/H≤2"),_xlfn.XLOOKUP(AF49,#REF!,#REF!),IF(AND(C49="E",AG49="L/H&gt;2"),_xlfn.XLOOKUP(AF49,#REF!,#REF!),IF(AND(C49="O",AG49="0,2&lt;L/H≤0,5"),_xlfn.XLOOKUP(AF49,#REF!,#REF!),IF(AND(C49="O",AG49="0,5&lt;L/H≤1"),_xlfn.XLOOKUP(AF49,#REF!,#REF!),IF(AND(C49="O",AG49="1&lt;L/H≤2"),_xlfn.XLOOKUP(AF49,#REF!,#REF!),IF(AND(C49="O",AG49="L/H&gt;2"),_xlfn.XLOOKUP(AF49,#REF!,#REF!),1))))))))))))))))))))</f>
        <v>#DIV/0!</v>
      </c>
      <c r="XEZ49" s="1" t="s">
        <v>123</v>
      </c>
      <c r="XFC49"/>
    </row>
    <row r="50" spans="1:35 16376:16383" ht="15.9" hidden="1" customHeight="1" x14ac:dyDescent="0.3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AA50" s="3" t="e">
        <f t="shared" si="6"/>
        <v>#DIV/0!</v>
      </c>
      <c r="AB50" s="3" t="e">
        <f t="shared" si="7"/>
        <v>#DIV/0!</v>
      </c>
      <c r="AC50" s="3" t="e">
        <f t="shared" si="8"/>
        <v>#DIV/0!</v>
      </c>
      <c r="AD50" t="str">
        <f t="shared" si="9"/>
        <v>0,05&lt;R/W≤0,1</v>
      </c>
      <c r="AE50" t="e">
        <f t="shared" si="10"/>
        <v>#DIV/0!</v>
      </c>
      <c r="AF50" t="e">
        <f t="shared" si="11"/>
        <v>#DIV/0!</v>
      </c>
      <c r="AG50" t="e">
        <f t="shared" si="12"/>
        <v>#DIV/0!</v>
      </c>
      <c r="AH50" s="3">
        <f>IF(AND(C50="S",AD50="0,05&lt;R/W≤0,1"),_xlfn.XLOOKUP(AE50,#REF!,#REF!),IF(AND(C50="S",AD50="0,1&lt;R/W≤0,2"),_xlfn.XLOOKUP(AE50,#REF!,#REF!),IF(AND(C50="S",AD50="0,2&lt;R/W≤0,5"),_xlfn.XLOOKUP(AE50,#REF!,#REF!),IF(AND(C50="S",AD50="R/W&gt;0,5"),_xlfn.XLOOKUP(AE50,#REF!,#REF!),IF(AND(C50="SE",AD50="0,05&lt;R/W≤0,1"),_xlfn.XLOOKUP(AE50,#REF!,#REF!),IF(AND(C50="SE",AD50="0,1&lt;R/W≤0,2"),_xlfn.XLOOKUP(AE50,#REF!,#REF!),IF(AND(C50="SE",AD50="0,2&lt;R/W≤0,5"),_xlfn.XLOOKUP(AE50,#REF!,#REF!),IF(AND(C50="SE",AD50="R/W&gt;0,5"),_xlfn.XLOOKUP(AE50,#REF!,#REF!),IF(AND(C50="SO",AD50="0,05&lt;R/W≤0,1"),_xlfn.XLOOKUP(AE50,#REF!,#REF!),IF(AND(C50="SO",AD50="0,1&lt;R/W≤0,2"),_xlfn.XLOOKUP(AE50,#REF!,#REF!),IF(AND(C50="SO",AD50="0,2&lt;R/W≤0,5"),_xlfn.XLOOKUP(AE50,#REF!,#REF!),IF(AND(C50="SO",AD50="R/W&gt;0,5"),_xlfn.XLOOKUP(AE50,#REF!,#REF!),IF(AND(C50="E",AD50="0,05&lt;R/W≤0,1"),_xlfn.XLOOKUP(AE50,#REF!,#REF!),IF(AND(C50="E",AD50="0,1&lt;R/W≤0,2"),_xlfn.XLOOKUP(AE50,#REF!,#REF!),IF(AND(C50="E",AD50="0,2&lt;R/W≤0,5"),_xlfn.XLOOKUP(AE50,#REF!,#REF!),IF(AND(C50="E",AD50="R/W&gt;0,5"),_xlfn.XLOOKUP(AE50,#REF!,#REF!),IF(AND(C50="O",AD50="0,05&lt;R/W≤0,1"),_xlfn.XLOOKUP(AE50,#REF!,#REF!),IF(AND(C50="O",AD50="0,1&lt;R/W≤0,2"),_xlfn.XLOOKUP(AE50,#REF!,#REF!),IF(AND(C50="O",AD50="0,2&lt;R/W≤0,5"),_xlfn.XLOOKUP(AE50,#REF!,#REF!),IF(AND(C50="O",AD50="R/W&gt;0,5"),_xlfn.XLOOKUP(AE50,#REF!,#REF!),1))))))))))))))))))))</f>
        <v>1</v>
      </c>
      <c r="AI50" s="3" t="e">
        <f>IF(AND(C50="S",AG50="0,2&lt;L/H≤0,5"),_xlfn.XLOOKUP(AF50,#REF!,#REF!),IF(AND(C50="S",AG50="0,5&lt;L/H≤1"),_xlfn.XLOOKUP(AF50,#REF!,#REF!),IF(AND(C50="S",AG50="1&lt;L/H≤2"),_xlfn.XLOOKUP(AF50,#REF!,#REF!),IF(AND(C50="S",AG50="L/H&gt;2"),_xlfn.XLOOKUP(AF50,#REF!,#REF!),IF(AND(C50="SE",AG50="0,2&lt;L/H≤0,5"),_xlfn.XLOOKUP(AF50,#REF!,#REF!),IF(AND(C50="SE",AG50="0,5&lt;L/H≤1"),_xlfn.XLOOKUP(AF50,#REF!,#REF!),IF(AND(C50="SE",AG50="1&lt;L/H≤2"),_xlfn.XLOOKUP(AF50,#REF!,#REF!),IF(AND(C50="SE",AG50="L/H&gt;2"),_xlfn.XLOOKUP(AF50,#REF!,#REF!),IF(AND(C50="SO",AG50="0,2&lt;L/H≤0,5"),_xlfn.XLOOKUP(AF50,#REF!,#REF!),IF(AND(C50="SO",AG50="0,5&lt;L/H≤1"),_xlfn.XLOOKUP(AF50,#REF!,#REF!),IF(AND(C50="SO",AG50="1&lt;L/H≤2"),_xlfn.XLOOKUP(AF50,#REF!,#REF!),IF(AND(C50="SO",AG50="L/H&gt;2"),_xlfn.XLOOKUP(AF50,#REF!,#REF!),IF(AND(C50="E",AG50="0,2&lt;L/H≤0,5"),_xlfn.XLOOKUP(AF50,#REF!,#REF!),IF(AND(C50="E",AG50="0,5&lt;L/H≤1"),_xlfn.XLOOKUP(AF50,#REF!,#REF!),IF(AND(C50="E",AG50="1&lt;L/H≤2"),_xlfn.XLOOKUP(AF50,#REF!,#REF!),IF(AND(C50="E",AG50="L/H&gt;2"),_xlfn.XLOOKUP(AF50,#REF!,#REF!),IF(AND(C50="O",AG50="0,2&lt;L/H≤0,5"),_xlfn.XLOOKUP(AF50,#REF!,#REF!),IF(AND(C50="O",AG50="0,5&lt;L/H≤1"),_xlfn.XLOOKUP(AF50,#REF!,#REF!),IF(AND(C50="O",AG50="1&lt;L/H≤2"),_xlfn.XLOOKUP(AF50,#REF!,#REF!),IF(AND(C50="O",AG50="L/H&gt;2"),_xlfn.XLOOKUP(AF50,#REF!,#REF!),1))))))))))))))))))))</f>
        <v>#DIV/0!</v>
      </c>
      <c r="XEZ50" s="1" t="s">
        <v>124</v>
      </c>
      <c r="XFC50"/>
    </row>
    <row r="51" spans="1:35 16376:16383" ht="15.9" hidden="1" customHeight="1" x14ac:dyDescent="0.3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AA51" s="3" t="e">
        <f t="shared" si="6"/>
        <v>#DIV/0!</v>
      </c>
      <c r="AB51" s="3" t="e">
        <f t="shared" si="7"/>
        <v>#DIV/0!</v>
      </c>
      <c r="AC51" s="3" t="e">
        <f t="shared" si="8"/>
        <v>#DIV/0!</v>
      </c>
      <c r="AD51" t="str">
        <f t="shared" si="9"/>
        <v>0,05&lt;R/W≤0,1</v>
      </c>
      <c r="AE51" t="e">
        <f t="shared" si="10"/>
        <v>#DIV/0!</v>
      </c>
      <c r="AF51" t="e">
        <f t="shared" si="11"/>
        <v>#DIV/0!</v>
      </c>
      <c r="AG51" t="e">
        <f t="shared" si="12"/>
        <v>#DIV/0!</v>
      </c>
      <c r="AH51" s="3">
        <f>IF(AND(C51="S",AD51="0,05&lt;R/W≤0,1"),_xlfn.XLOOKUP(AE51,#REF!,#REF!),IF(AND(C51="S",AD51="0,1&lt;R/W≤0,2"),_xlfn.XLOOKUP(AE51,#REF!,#REF!),IF(AND(C51="S",AD51="0,2&lt;R/W≤0,5"),_xlfn.XLOOKUP(AE51,#REF!,#REF!),IF(AND(C51="S",AD51="R/W&gt;0,5"),_xlfn.XLOOKUP(AE51,#REF!,#REF!),IF(AND(C51="SE",AD51="0,05&lt;R/W≤0,1"),_xlfn.XLOOKUP(AE51,#REF!,#REF!),IF(AND(C51="SE",AD51="0,1&lt;R/W≤0,2"),_xlfn.XLOOKUP(AE51,#REF!,#REF!),IF(AND(C51="SE",AD51="0,2&lt;R/W≤0,5"),_xlfn.XLOOKUP(AE51,#REF!,#REF!),IF(AND(C51="SE",AD51="R/W&gt;0,5"),_xlfn.XLOOKUP(AE51,#REF!,#REF!),IF(AND(C51="SO",AD51="0,05&lt;R/W≤0,1"),_xlfn.XLOOKUP(AE51,#REF!,#REF!),IF(AND(C51="SO",AD51="0,1&lt;R/W≤0,2"),_xlfn.XLOOKUP(AE51,#REF!,#REF!),IF(AND(C51="SO",AD51="0,2&lt;R/W≤0,5"),_xlfn.XLOOKUP(AE51,#REF!,#REF!),IF(AND(C51="SO",AD51="R/W&gt;0,5"),_xlfn.XLOOKUP(AE51,#REF!,#REF!),IF(AND(C51="E",AD51="0,05&lt;R/W≤0,1"),_xlfn.XLOOKUP(AE51,#REF!,#REF!),IF(AND(C51="E",AD51="0,1&lt;R/W≤0,2"),_xlfn.XLOOKUP(AE51,#REF!,#REF!),IF(AND(C51="E",AD51="0,2&lt;R/W≤0,5"),_xlfn.XLOOKUP(AE51,#REF!,#REF!),IF(AND(C51="E",AD51="R/W&gt;0,5"),_xlfn.XLOOKUP(AE51,#REF!,#REF!),IF(AND(C51="O",AD51="0,05&lt;R/W≤0,1"),_xlfn.XLOOKUP(AE51,#REF!,#REF!),IF(AND(C51="O",AD51="0,1&lt;R/W≤0,2"),_xlfn.XLOOKUP(AE51,#REF!,#REF!),IF(AND(C51="O",AD51="0,2&lt;R/W≤0,5"),_xlfn.XLOOKUP(AE51,#REF!,#REF!),IF(AND(C51="O",AD51="R/W&gt;0,5"),_xlfn.XLOOKUP(AE51,#REF!,#REF!),1))))))))))))))))))))</f>
        <v>1</v>
      </c>
      <c r="AI51" s="3" t="e">
        <f>IF(AND(C51="S",AG51="0,2&lt;L/H≤0,5"),_xlfn.XLOOKUP(AF51,#REF!,#REF!),IF(AND(C51="S",AG51="0,5&lt;L/H≤1"),_xlfn.XLOOKUP(AF51,#REF!,#REF!),IF(AND(C51="S",AG51="1&lt;L/H≤2"),_xlfn.XLOOKUP(AF51,#REF!,#REF!),IF(AND(C51="S",AG51="L/H&gt;2"),_xlfn.XLOOKUP(AF51,#REF!,#REF!),IF(AND(C51="SE",AG51="0,2&lt;L/H≤0,5"),_xlfn.XLOOKUP(AF51,#REF!,#REF!),IF(AND(C51="SE",AG51="0,5&lt;L/H≤1"),_xlfn.XLOOKUP(AF51,#REF!,#REF!),IF(AND(C51="SE",AG51="1&lt;L/H≤2"),_xlfn.XLOOKUP(AF51,#REF!,#REF!),IF(AND(C51="SE",AG51="L/H&gt;2"),_xlfn.XLOOKUP(AF51,#REF!,#REF!),IF(AND(C51="SO",AG51="0,2&lt;L/H≤0,5"),_xlfn.XLOOKUP(AF51,#REF!,#REF!),IF(AND(C51="SO",AG51="0,5&lt;L/H≤1"),_xlfn.XLOOKUP(AF51,#REF!,#REF!),IF(AND(C51="SO",AG51="1&lt;L/H≤2"),_xlfn.XLOOKUP(AF51,#REF!,#REF!),IF(AND(C51="SO",AG51="L/H&gt;2"),_xlfn.XLOOKUP(AF51,#REF!,#REF!),IF(AND(C51="E",AG51="0,2&lt;L/H≤0,5"),_xlfn.XLOOKUP(AF51,#REF!,#REF!),IF(AND(C51="E",AG51="0,5&lt;L/H≤1"),_xlfn.XLOOKUP(AF51,#REF!,#REF!),IF(AND(C51="E",AG51="1&lt;L/H≤2"),_xlfn.XLOOKUP(AF51,#REF!,#REF!),IF(AND(C51="E",AG51="L/H&gt;2"),_xlfn.XLOOKUP(AF51,#REF!,#REF!),IF(AND(C51="O",AG51="0,2&lt;L/H≤0,5"),_xlfn.XLOOKUP(AF51,#REF!,#REF!),IF(AND(C51="O",AG51="0,5&lt;L/H≤1"),_xlfn.XLOOKUP(AF51,#REF!,#REF!),IF(AND(C51="O",AG51="1&lt;L/H≤2"),_xlfn.XLOOKUP(AF51,#REF!,#REF!),IF(AND(C51="O",AG51="L/H&gt;2"),_xlfn.XLOOKUP(AF51,#REF!,#REF!),1))))))))))))))))))))</f>
        <v>#DIV/0!</v>
      </c>
      <c r="XEZ51" s="1" t="s">
        <v>125</v>
      </c>
      <c r="XFC51"/>
    </row>
    <row r="52" spans="1:35 16376:16383" ht="15.9" hidden="1" customHeight="1" x14ac:dyDescent="0.3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XEZ52" s="1" t="s">
        <v>126</v>
      </c>
      <c r="XFC52"/>
    </row>
    <row r="53" spans="1:35 16376:16383" ht="15.9" hidden="1" customHeight="1" x14ac:dyDescent="0.3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XEZ53" s="1" t="s">
        <v>127</v>
      </c>
      <c r="XFC53" t="s">
        <v>43</v>
      </c>
    </row>
    <row r="54" spans="1:35 16376:16383" ht="15.9" hidden="1" customHeight="1" x14ac:dyDescent="0.3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XFC54" t="s">
        <v>44</v>
      </c>
    </row>
    <row r="55" spans="1:35 16376:16383" ht="15.9" hidden="1" customHeight="1" x14ac:dyDescent="0.3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XFC55" t="s">
        <v>45</v>
      </c>
    </row>
    <row r="56" spans="1:35 16376:16383" ht="15.9" hidden="1" customHeight="1" x14ac:dyDescent="0.3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35 16376:16383" ht="15.9" hidden="1" customHeight="1" x14ac:dyDescent="0.3">
      <c r="A57" s="3"/>
      <c r="F57" s="3"/>
      <c r="H57" s="3"/>
    </row>
    <row r="58" spans="1:35 16376:16383" ht="15.9" hidden="1" customHeight="1" x14ac:dyDescent="0.3">
      <c r="A58" s="3"/>
      <c r="F58" s="3"/>
      <c r="H58" s="3"/>
    </row>
    <row r="59" spans="1:35 16376:16383" ht="15.9" hidden="1" customHeight="1" x14ac:dyDescent="0.3">
      <c r="A59" s="3"/>
      <c r="F59" s="3"/>
      <c r="H59" s="3"/>
    </row>
    <row r="60" spans="1:35 16376:16383" ht="15.9" hidden="1" customHeight="1" x14ac:dyDescent="0.3">
      <c r="A60" s="3"/>
      <c r="F60" s="3"/>
      <c r="H60" s="3"/>
    </row>
    <row r="61" spans="1:35 16376:16383" ht="15.9" hidden="1" customHeight="1" x14ac:dyDescent="0.3">
      <c r="A61" s="3"/>
      <c r="F61" s="3"/>
      <c r="H61" s="3"/>
      <c r="T61" s="6"/>
    </row>
    <row r="62" spans="1:35 16376:16383" ht="15.9" hidden="1" customHeight="1" x14ac:dyDescent="0.3">
      <c r="A62" s="3"/>
      <c r="F62" s="3"/>
      <c r="H62" s="3"/>
      <c r="T62" s="6"/>
    </row>
    <row r="63" spans="1:35 16376:16383" ht="15.9" hidden="1" customHeight="1" x14ac:dyDescent="0.3">
      <c r="A63" s="3"/>
      <c r="F63" s="3"/>
      <c r="H63" s="3"/>
      <c r="T63" s="6"/>
      <c r="XEV63" s="3" t="s">
        <v>20</v>
      </c>
    </row>
    <row r="64" spans="1:35 16376:16383" ht="15.9" hidden="1" customHeight="1" x14ac:dyDescent="0.3">
      <c r="A64" s="3"/>
      <c r="F64" s="3"/>
      <c r="H64" s="3"/>
      <c r="K64"/>
      <c r="T64" s="6"/>
      <c r="XEV64" s="3" t="s">
        <v>14</v>
      </c>
    </row>
    <row r="65" spans="1:20 16371:16376" ht="15.9" hidden="1" customHeight="1" x14ac:dyDescent="0.3">
      <c r="A65" s="3"/>
      <c r="F65" s="3"/>
      <c r="H65" s="3"/>
      <c r="K65" s="6"/>
      <c r="L65" s="6"/>
      <c r="T65" s="6"/>
      <c r="XEQ65" t="s">
        <v>29</v>
      </c>
      <c r="XEV65" s="3" t="s">
        <v>15</v>
      </c>
    </row>
    <row r="66" spans="1:20 16371:16376" ht="15.9" hidden="1" customHeight="1" x14ac:dyDescent="0.3">
      <c r="A66" s="3"/>
      <c r="F66" s="3"/>
      <c r="H66" s="3"/>
      <c r="K66" s="6"/>
      <c r="L66" s="6"/>
      <c r="T66" s="6"/>
      <c r="XEQ66" s="3" t="s">
        <v>30</v>
      </c>
      <c r="XEV66" s="3" t="s">
        <v>16</v>
      </c>
    </row>
    <row r="67" spans="1:20 16371:16376" ht="15.9" hidden="1" customHeight="1" x14ac:dyDescent="0.3">
      <c r="A67" s="3"/>
      <c r="F67" s="3"/>
      <c r="H67" s="3"/>
      <c r="K67" s="6"/>
      <c r="L67" s="6"/>
      <c r="T67" s="6"/>
      <c r="XEQ67" s="3" t="s">
        <v>31</v>
      </c>
      <c r="XEV67" s="3" t="s">
        <v>17</v>
      </c>
    </row>
    <row r="68" spans="1:20 16371:16376" ht="15.9" hidden="1" customHeight="1" x14ac:dyDescent="0.3">
      <c r="F68" s="3"/>
      <c r="H68" s="3"/>
      <c r="K68" s="6"/>
      <c r="L68" s="6"/>
      <c r="T68" s="6"/>
      <c r="XEQ68" s="3" t="s">
        <v>28</v>
      </c>
      <c r="XEV68" s="3" t="s">
        <v>18</v>
      </c>
    </row>
    <row r="69" spans="1:20 16371:16376" ht="15.9" hidden="1" customHeight="1" x14ac:dyDescent="0.3">
      <c r="A69" s="3"/>
      <c r="F69" s="3"/>
      <c r="H69" s="3"/>
      <c r="K69" s="6"/>
      <c r="L69" s="6"/>
      <c r="T69" s="6"/>
    </row>
    <row r="70" spans="1:20 16371:16376" ht="15.9" hidden="1" customHeight="1" x14ac:dyDescent="0.3">
      <c r="A70" s="3"/>
      <c r="K70" s="6"/>
      <c r="L70" s="6"/>
      <c r="T70" s="6"/>
    </row>
    <row r="71" spans="1:20 16371:16376" ht="15.9" hidden="1" customHeight="1" x14ac:dyDescent="0.3">
      <c r="A71" s="3"/>
      <c r="K71" s="6"/>
      <c r="L71" s="6"/>
      <c r="T71" s="6"/>
      <c r="XEV71" s="3" t="s">
        <v>22</v>
      </c>
    </row>
    <row r="72" spans="1:20 16371:16376" ht="15.9" hidden="1" customHeight="1" x14ac:dyDescent="0.3">
      <c r="B72"/>
      <c r="K72" s="6"/>
      <c r="L72" s="6"/>
      <c r="T72" s="6"/>
      <c r="XEV72" s="3" t="s">
        <v>23</v>
      </c>
    </row>
    <row r="73" spans="1:20 16371:16376" ht="15.9" hidden="1" customHeight="1" x14ac:dyDescent="0.3">
      <c r="K73" s="6"/>
      <c r="L73" s="6"/>
      <c r="T73" s="6"/>
    </row>
    <row r="74" spans="1:20 16371:16376" ht="15.9" hidden="1" customHeight="1" x14ac:dyDescent="0.3">
      <c r="K74"/>
      <c r="L74" s="6"/>
      <c r="T74" s="6"/>
    </row>
    <row r="75" spans="1:20 16371:16376" ht="15.9" hidden="1" customHeight="1" x14ac:dyDescent="0.3">
      <c r="K75"/>
      <c r="L75" s="6"/>
      <c r="T75" s="6"/>
    </row>
    <row r="76" spans="1:20 16371:16376" ht="15.9" hidden="1" customHeight="1" x14ac:dyDescent="0.3">
      <c r="K76"/>
      <c r="L76" s="6"/>
      <c r="T76" s="6"/>
      <c r="XEV76" s="3" t="s">
        <v>24</v>
      </c>
    </row>
    <row r="77" spans="1:20 16371:16376" ht="15.9" hidden="1" customHeight="1" x14ac:dyDescent="0.3">
      <c r="K77"/>
      <c r="L77" s="6"/>
      <c r="T77" s="6"/>
      <c r="XEV77" s="3" t="s">
        <v>25</v>
      </c>
    </row>
    <row r="78" spans="1:20 16371:16376" ht="15.9" hidden="1" customHeight="1" x14ac:dyDescent="0.3">
      <c r="K78"/>
      <c r="L78" s="6"/>
      <c r="T78" s="6"/>
    </row>
    <row r="79" spans="1:20 16371:16376" ht="15.9" hidden="1" customHeight="1" x14ac:dyDescent="0.3">
      <c r="K79"/>
      <c r="T79" s="6"/>
    </row>
    <row r="80" spans="1:20 16371:16376" ht="15.9" hidden="1" customHeight="1" x14ac:dyDescent="0.3">
      <c r="K80"/>
    </row>
    <row r="81" spans="11:20 16367:16376" ht="15.9" hidden="1" customHeight="1" x14ac:dyDescent="0.3">
      <c r="K81"/>
    </row>
    <row r="82" spans="11:20 16367:16376" ht="15.9" hidden="1" customHeight="1" x14ac:dyDescent="0.3">
      <c r="K82"/>
      <c r="T82" s="6"/>
      <c r="XEM82" s="3" t="s">
        <v>22</v>
      </c>
      <c r="XEN82" s="3" t="s">
        <v>26</v>
      </c>
      <c r="XEO82" s="3" t="s">
        <v>20</v>
      </c>
      <c r="XEP82" s="3">
        <v>0.2</v>
      </c>
      <c r="XEQ82" s="3">
        <v>0.67</v>
      </c>
      <c r="XER82" s="3">
        <v>0.6</v>
      </c>
      <c r="XES82" s="3">
        <v>0.57999999999999996</v>
      </c>
      <c r="XET82" s="3">
        <v>0.53</v>
      </c>
      <c r="XEU82" s="3">
        <v>0.48</v>
      </c>
      <c r="XEV82" s="3">
        <v>0.43</v>
      </c>
    </row>
    <row r="83" spans="11:20 16367:16376" ht="15.9" hidden="1" customHeight="1" x14ac:dyDescent="0.3">
      <c r="T83" s="6"/>
      <c r="XEM83" s="3" t="s">
        <v>22</v>
      </c>
      <c r="XEN83" s="3" t="s">
        <v>26</v>
      </c>
      <c r="XEO83" s="3" t="s">
        <v>20</v>
      </c>
      <c r="XEP83" s="3">
        <v>0.3</v>
      </c>
      <c r="XEQ83" s="3">
        <v>0.67</v>
      </c>
      <c r="XER83" s="3">
        <v>0.6</v>
      </c>
      <c r="XES83" s="3">
        <v>0.57999999999999996</v>
      </c>
      <c r="XET83" s="3">
        <v>0.53</v>
      </c>
      <c r="XEU83" s="3">
        <v>0.48</v>
      </c>
      <c r="XEV83" s="3">
        <v>0.43</v>
      </c>
    </row>
    <row r="84" spans="11:20 16367:16376" ht="15.9" hidden="1" customHeight="1" x14ac:dyDescent="0.3">
      <c r="T84" s="6"/>
      <c r="XEM84" s="3" t="s">
        <v>22</v>
      </c>
      <c r="XEN84" s="3" t="s">
        <v>26</v>
      </c>
      <c r="XEO84" s="3" t="s">
        <v>20</v>
      </c>
      <c r="XEP84" s="3">
        <v>0.4</v>
      </c>
      <c r="XEQ84" s="3">
        <v>0.67</v>
      </c>
      <c r="XER84" s="3">
        <v>0.6</v>
      </c>
      <c r="XES84" s="3">
        <v>0.57999999999999996</v>
      </c>
      <c r="XET84" s="3">
        <v>0.53</v>
      </c>
      <c r="XEU84" s="3">
        <v>0.48</v>
      </c>
      <c r="XEV84" s="3">
        <v>0.43</v>
      </c>
    </row>
    <row r="85" spans="11:20 16367:16376" ht="15.9" hidden="1" customHeight="1" x14ac:dyDescent="0.3">
      <c r="T85" s="6"/>
      <c r="XEM85" s="3" t="s">
        <v>22</v>
      </c>
      <c r="XEN85" s="3" t="s">
        <v>26</v>
      </c>
      <c r="XEO85" s="3" t="s">
        <v>20</v>
      </c>
      <c r="XEP85" s="3">
        <v>0.5</v>
      </c>
      <c r="XEQ85" s="3">
        <v>0.67</v>
      </c>
      <c r="XER85" s="3">
        <v>0.6</v>
      </c>
      <c r="XES85" s="3">
        <v>0.57999999999999996</v>
      </c>
      <c r="XET85" s="3">
        <v>0.53</v>
      </c>
      <c r="XEU85" s="3">
        <v>0.48</v>
      </c>
      <c r="XEV85" s="3">
        <v>0.43</v>
      </c>
    </row>
    <row r="86" spans="11:20 16367:16376" ht="15.9" hidden="1" customHeight="1" x14ac:dyDescent="0.3">
      <c r="T86" s="6"/>
      <c r="XEM86" s="3" t="s">
        <v>22</v>
      </c>
      <c r="XEN86" s="3" t="s">
        <v>26</v>
      </c>
      <c r="XEO86" s="3" t="s">
        <v>20</v>
      </c>
      <c r="XEP86" s="3">
        <v>0.6</v>
      </c>
      <c r="XEQ86" s="3">
        <v>0.67</v>
      </c>
      <c r="XER86" s="3">
        <v>0.6</v>
      </c>
      <c r="XES86" s="3">
        <v>0.57999999999999996</v>
      </c>
      <c r="XET86" s="3">
        <v>0.53</v>
      </c>
      <c r="XEU86" s="3">
        <v>0.48</v>
      </c>
      <c r="XEV86" s="3">
        <v>0.43</v>
      </c>
    </row>
    <row r="87" spans="11:20 16367:16376" ht="15.9" hidden="1" customHeight="1" x14ac:dyDescent="0.3">
      <c r="T87" s="6"/>
      <c r="XEM87" s="3" t="s">
        <v>22</v>
      </c>
      <c r="XEN87" s="3" t="s">
        <v>26</v>
      </c>
      <c r="XEO87" s="3" t="s">
        <v>20</v>
      </c>
      <c r="XEP87" s="3">
        <v>0.7</v>
      </c>
      <c r="XEQ87" s="3">
        <v>0.67</v>
      </c>
      <c r="XER87" s="3">
        <v>0.6</v>
      </c>
      <c r="XES87" s="3">
        <v>0.57999999999999996</v>
      </c>
      <c r="XET87" s="3">
        <v>0.53</v>
      </c>
      <c r="XEU87" s="3">
        <v>0.48</v>
      </c>
      <c r="XEV87" s="3">
        <v>0.43</v>
      </c>
    </row>
    <row r="88" spans="11:20 16367:16376" ht="15.9" hidden="1" customHeight="1" x14ac:dyDescent="0.3">
      <c r="T88" s="6"/>
      <c r="XEM88" s="3" t="s">
        <v>22</v>
      </c>
      <c r="XEN88" s="3" t="s">
        <v>26</v>
      </c>
      <c r="XEO88" s="3" t="s">
        <v>20</v>
      </c>
      <c r="XEP88" s="3">
        <v>0.8</v>
      </c>
      <c r="XEQ88" s="3">
        <v>0.67</v>
      </c>
      <c r="XER88" s="3">
        <v>0.6</v>
      </c>
      <c r="XES88" s="3">
        <v>0.57999999999999996</v>
      </c>
      <c r="XET88" s="3">
        <v>0.53</v>
      </c>
      <c r="XEU88" s="3">
        <v>0.48</v>
      </c>
      <c r="XEV88" s="3">
        <v>0.43</v>
      </c>
    </row>
    <row r="89" spans="11:20 16367:16376" ht="15.9" hidden="1" customHeight="1" x14ac:dyDescent="0.3">
      <c r="T89" s="6"/>
      <c r="XEM89" s="3" t="s">
        <v>22</v>
      </c>
      <c r="XEN89" s="3" t="s">
        <v>26</v>
      </c>
      <c r="XEO89" s="3" t="s">
        <v>20</v>
      </c>
      <c r="XEP89" s="3">
        <v>0.9</v>
      </c>
      <c r="XEQ89" s="3">
        <v>0.67</v>
      </c>
      <c r="XER89" s="3">
        <v>0.6</v>
      </c>
      <c r="XES89" s="3">
        <v>0.57999999999999996</v>
      </c>
      <c r="XET89" s="3">
        <v>0.53</v>
      </c>
      <c r="XEU89" s="3">
        <v>0.48</v>
      </c>
      <c r="XEV89" s="3">
        <v>0.43</v>
      </c>
    </row>
    <row r="90" spans="11:20 16367:16376" ht="15.9" hidden="1" customHeight="1" x14ac:dyDescent="0.3">
      <c r="T90" s="6"/>
      <c r="XEM90" s="3" t="s">
        <v>22</v>
      </c>
      <c r="XEN90" s="3" t="s">
        <v>26</v>
      </c>
      <c r="XEO90" s="3" t="s">
        <v>20</v>
      </c>
      <c r="XEP90" s="3">
        <v>1</v>
      </c>
      <c r="XEQ90" s="3">
        <v>0.67</v>
      </c>
      <c r="XER90" s="3">
        <v>0.6</v>
      </c>
      <c r="XES90" s="3">
        <v>0.57999999999999996</v>
      </c>
      <c r="XET90" s="3">
        <v>0.53</v>
      </c>
      <c r="XEU90" s="3">
        <v>0.48</v>
      </c>
      <c r="XEV90" s="3">
        <v>0.43</v>
      </c>
    </row>
    <row r="91" spans="11:20 16367:16376" ht="15.9" hidden="1" customHeight="1" x14ac:dyDescent="0.3">
      <c r="XEM91" s="3" t="s">
        <v>22</v>
      </c>
      <c r="XEN91" s="3" t="s">
        <v>26</v>
      </c>
      <c r="XEO91" s="3" t="s">
        <v>20</v>
      </c>
      <c r="XEP91" s="3">
        <v>1.1000000000000001</v>
      </c>
    </row>
    <row r="92" spans="11:20 16367:16376" ht="15.9" hidden="1" customHeight="1" x14ac:dyDescent="0.3">
      <c r="XEM92" s="3" t="s">
        <v>22</v>
      </c>
      <c r="XEN92" s="3" t="s">
        <v>26</v>
      </c>
      <c r="XEO92" s="3" t="s">
        <v>20</v>
      </c>
      <c r="XEP92" s="3">
        <v>1.2</v>
      </c>
    </row>
    <row r="93" spans="11:20 16367:16376" ht="15.9" hidden="1" customHeight="1" x14ac:dyDescent="0.3">
      <c r="XEM93" s="3" t="s">
        <v>22</v>
      </c>
      <c r="XEN93" s="3" t="s">
        <v>26</v>
      </c>
      <c r="XEO93" s="3" t="s">
        <v>20</v>
      </c>
      <c r="XEP93" s="3">
        <v>1.3</v>
      </c>
    </row>
    <row r="94" spans="11:20 16367:16376" ht="15.9" hidden="1" customHeight="1" x14ac:dyDescent="0.3">
      <c r="XEM94" s="3" t="s">
        <v>22</v>
      </c>
      <c r="XEN94" s="3" t="s">
        <v>26</v>
      </c>
      <c r="XEO94" s="3" t="s">
        <v>20</v>
      </c>
      <c r="XEP94" s="3">
        <v>1.4</v>
      </c>
    </row>
    <row r="95" spans="11:20 16367:16376" ht="15.9" hidden="1" customHeight="1" x14ac:dyDescent="0.3">
      <c r="XEM95" s="3" t="s">
        <v>22</v>
      </c>
      <c r="XEN95" s="3" t="s">
        <v>26</v>
      </c>
      <c r="XEO95" s="3" t="s">
        <v>20</v>
      </c>
      <c r="XEP95" s="3">
        <v>1.5</v>
      </c>
    </row>
    <row r="96" spans="11:20 16367:16376" ht="15.9" hidden="1" customHeight="1" x14ac:dyDescent="0.3">
      <c r="XEM96" s="3" t="s">
        <v>22</v>
      </c>
      <c r="XEN96" s="3" t="s">
        <v>26</v>
      </c>
      <c r="XEO96" s="3" t="s">
        <v>20</v>
      </c>
      <c r="XEP96" s="3">
        <v>1.6</v>
      </c>
    </row>
    <row r="97" spans="16367:16370" ht="15.9" hidden="1" customHeight="1" x14ac:dyDescent="0.3">
      <c r="XEM97" s="3" t="s">
        <v>22</v>
      </c>
      <c r="XEN97" s="3" t="s">
        <v>26</v>
      </c>
      <c r="XEO97" s="3" t="s">
        <v>20</v>
      </c>
      <c r="XEP97" s="3">
        <v>1.7</v>
      </c>
    </row>
    <row r="98" spans="16367:16370" ht="15.9" hidden="1" customHeight="1" x14ac:dyDescent="0.3">
      <c r="XEM98" s="3" t="s">
        <v>22</v>
      </c>
      <c r="XEN98" s="3" t="s">
        <v>26</v>
      </c>
      <c r="XEO98" s="3" t="s">
        <v>20</v>
      </c>
      <c r="XEP98" s="3">
        <v>1.8</v>
      </c>
    </row>
    <row r="99" spans="16367:16370" ht="15.9" hidden="1" customHeight="1" x14ac:dyDescent="0.3">
      <c r="XEM99" s="3" t="s">
        <v>22</v>
      </c>
      <c r="XEN99" s="3" t="s">
        <v>26</v>
      </c>
      <c r="XEO99" s="3" t="s">
        <v>20</v>
      </c>
      <c r="XEP99" s="3">
        <v>1.9</v>
      </c>
    </row>
    <row r="100" spans="16367:16370" ht="15.9" hidden="1" customHeight="1" x14ac:dyDescent="0.3">
      <c r="XEM100" s="3" t="s">
        <v>22</v>
      </c>
      <c r="XEN100" s="3" t="s">
        <v>26</v>
      </c>
      <c r="XEO100" s="3" t="s">
        <v>20</v>
      </c>
      <c r="XEP100" s="3">
        <v>2</v>
      </c>
    </row>
    <row r="101" spans="16367:16370" ht="15.9" hidden="1" customHeight="1" x14ac:dyDescent="0.3">
      <c r="XEM101" s="3" t="s">
        <v>22</v>
      </c>
      <c r="XEN101" s="3" t="s">
        <v>26</v>
      </c>
      <c r="XEO101" s="3" t="s">
        <v>20</v>
      </c>
      <c r="XEP101" s="3">
        <v>2.1</v>
      </c>
    </row>
    <row r="102" spans="16367:16370" ht="15.9" hidden="1" customHeight="1" x14ac:dyDescent="0.3">
      <c r="XEM102" s="3" t="s">
        <v>22</v>
      </c>
      <c r="XEN102" s="3" t="s">
        <v>26</v>
      </c>
      <c r="XEO102" s="3" t="s">
        <v>20</v>
      </c>
      <c r="XEP102" s="3">
        <v>2.2000000000000002</v>
      </c>
    </row>
    <row r="103" spans="16367:16370" ht="15.9" hidden="1" customHeight="1" x14ac:dyDescent="0.3">
      <c r="XEM103" s="3" t="s">
        <v>22</v>
      </c>
      <c r="XEN103" s="3" t="s">
        <v>26</v>
      </c>
      <c r="XEO103" s="3" t="s">
        <v>20</v>
      </c>
      <c r="XEP103" s="3">
        <v>2.2999999999999998</v>
      </c>
    </row>
    <row r="104" spans="16367:16370" ht="15.9" hidden="1" customHeight="1" x14ac:dyDescent="0.3">
      <c r="XEM104" s="3" t="s">
        <v>22</v>
      </c>
      <c r="XEN104" s="3" t="s">
        <v>26</v>
      </c>
      <c r="XEO104" s="3" t="s">
        <v>20</v>
      </c>
      <c r="XEP104" s="3">
        <v>2.4</v>
      </c>
    </row>
    <row r="105" spans="16367:16370" ht="15.9" hidden="1" customHeight="1" x14ac:dyDescent="0.3">
      <c r="XEM105" s="3" t="s">
        <v>22</v>
      </c>
      <c r="XEN105" s="3" t="s">
        <v>26</v>
      </c>
      <c r="XEO105" s="3" t="s">
        <v>20</v>
      </c>
      <c r="XEP105" s="3">
        <v>2.5</v>
      </c>
    </row>
    <row r="106" spans="16367:16370" ht="15.9" hidden="1" customHeight="1" x14ac:dyDescent="0.3">
      <c r="XEM106" s="3" t="s">
        <v>22</v>
      </c>
      <c r="XEN106" s="3" t="s">
        <v>26</v>
      </c>
      <c r="XEO106" s="3" t="s">
        <v>20</v>
      </c>
      <c r="XEP106" s="3">
        <v>2.6</v>
      </c>
    </row>
    <row r="107" spans="16367:16370" ht="15.9" hidden="1" customHeight="1" x14ac:dyDescent="0.3">
      <c r="XEM107" s="3" t="s">
        <v>22</v>
      </c>
      <c r="XEN107" s="3" t="s">
        <v>26</v>
      </c>
      <c r="XEO107" s="3" t="s">
        <v>20</v>
      </c>
      <c r="XEP107" s="3">
        <v>2.7</v>
      </c>
    </row>
    <row r="108" spans="16367:16370" ht="15.9" hidden="1" customHeight="1" x14ac:dyDescent="0.3">
      <c r="XEM108" s="3" t="s">
        <v>22</v>
      </c>
      <c r="XEN108" s="3" t="s">
        <v>26</v>
      </c>
      <c r="XEO108" s="3" t="s">
        <v>20</v>
      </c>
      <c r="XEP108" s="3">
        <v>2.8</v>
      </c>
    </row>
    <row r="109" spans="16367:16370" ht="15.9" hidden="1" customHeight="1" x14ac:dyDescent="0.3">
      <c r="XEM109" s="3" t="s">
        <v>22</v>
      </c>
      <c r="XEN109" s="3" t="s">
        <v>26</v>
      </c>
      <c r="XEO109" s="3" t="s">
        <v>20</v>
      </c>
      <c r="XEP109" s="3">
        <v>2.9</v>
      </c>
    </row>
    <row r="110" spans="16367:16370" ht="15.9" hidden="1" customHeight="1" x14ac:dyDescent="0.3">
      <c r="XEM110" s="3" t="s">
        <v>22</v>
      </c>
      <c r="XEN110" s="3" t="s">
        <v>26</v>
      </c>
      <c r="XEO110" s="3" t="s">
        <v>20</v>
      </c>
      <c r="XEP110" s="3">
        <v>3</v>
      </c>
    </row>
    <row r="111" spans="16367:16370" ht="15.9" hidden="1" customHeight="1" x14ac:dyDescent="0.3">
      <c r="XEM111" s="3" t="s">
        <v>22</v>
      </c>
      <c r="XEN111" s="3" t="s">
        <v>26</v>
      </c>
      <c r="XEO111" s="3" t="s">
        <v>20</v>
      </c>
      <c r="XEP111" s="3">
        <v>3.1</v>
      </c>
    </row>
    <row r="112" spans="16367:16370" ht="15.9" hidden="1" customHeight="1" x14ac:dyDescent="0.3">
      <c r="XEM112" s="3" t="s">
        <v>22</v>
      </c>
      <c r="XEN112" s="3" t="s">
        <v>26</v>
      </c>
      <c r="XEO112" s="3" t="s">
        <v>20</v>
      </c>
      <c r="XEP112" s="3">
        <v>3.2</v>
      </c>
    </row>
    <row r="113" spans="16367:16376" ht="15.9" hidden="1" customHeight="1" x14ac:dyDescent="0.3">
      <c r="XEM113" s="3" t="s">
        <v>22</v>
      </c>
      <c r="XEN113" s="3" t="s">
        <v>26</v>
      </c>
      <c r="XEO113" s="3" t="s">
        <v>20</v>
      </c>
      <c r="XEP113" s="3">
        <v>3.3</v>
      </c>
    </row>
    <row r="114" spans="16367:16376" ht="15.9" hidden="1" customHeight="1" x14ac:dyDescent="0.3">
      <c r="XEM114" s="3" t="s">
        <v>22</v>
      </c>
      <c r="XEN114" s="3" t="s">
        <v>26</v>
      </c>
      <c r="XEO114" s="3" t="s">
        <v>20</v>
      </c>
      <c r="XEP114" s="3">
        <v>3.4</v>
      </c>
    </row>
    <row r="115" spans="16367:16376" ht="15.9" hidden="1" customHeight="1" x14ac:dyDescent="0.3">
      <c r="XEM115" s="3" t="s">
        <v>22</v>
      </c>
      <c r="XEN115" s="3" t="s">
        <v>26</v>
      </c>
      <c r="XEO115" s="3" t="s">
        <v>20</v>
      </c>
      <c r="XEP115" s="3">
        <v>3.5</v>
      </c>
    </row>
    <row r="116" spans="16367:16376" ht="15.9" hidden="1" customHeight="1" x14ac:dyDescent="0.3">
      <c r="XEM116" s="3" t="s">
        <v>22</v>
      </c>
      <c r="XEN116" s="3" t="s">
        <v>26</v>
      </c>
      <c r="XEO116" s="3" t="s">
        <v>20</v>
      </c>
      <c r="XEP116" s="3">
        <v>3.6</v>
      </c>
    </row>
    <row r="117" spans="16367:16376" ht="15.9" hidden="1" customHeight="1" x14ac:dyDescent="0.3">
      <c r="XEM117" s="3" t="s">
        <v>22</v>
      </c>
      <c r="XEN117" s="3" t="s">
        <v>26</v>
      </c>
      <c r="XEO117" s="3" t="s">
        <v>20</v>
      </c>
      <c r="XEP117" s="3">
        <v>3.7</v>
      </c>
    </row>
    <row r="118" spans="16367:16376" ht="15.9" hidden="1" customHeight="1" x14ac:dyDescent="0.3">
      <c r="XEM118" s="3" t="s">
        <v>22</v>
      </c>
      <c r="XEN118" s="3" t="s">
        <v>26</v>
      </c>
      <c r="XEO118" s="3" t="s">
        <v>20</v>
      </c>
      <c r="XEP118" s="3">
        <v>3.8</v>
      </c>
    </row>
    <row r="119" spans="16367:16376" ht="15.9" hidden="1" customHeight="1" x14ac:dyDescent="0.3">
      <c r="XEM119" s="3" t="s">
        <v>22</v>
      </c>
      <c r="XEN119" s="3" t="s">
        <v>26</v>
      </c>
      <c r="XEO119" s="3" t="s">
        <v>20</v>
      </c>
      <c r="XEP119" s="3">
        <v>3.9</v>
      </c>
    </row>
    <row r="120" spans="16367:16376" ht="15.9" hidden="1" customHeight="1" x14ac:dyDescent="0.3">
      <c r="XEM120" s="3" t="s">
        <v>22</v>
      </c>
      <c r="XEN120" s="3" t="s">
        <v>26</v>
      </c>
      <c r="XEO120" s="3" t="s">
        <v>20</v>
      </c>
      <c r="XEP120" s="3">
        <v>4</v>
      </c>
      <c r="XEQ120" s="3">
        <v>0.86</v>
      </c>
      <c r="XER120" s="3">
        <v>0.8</v>
      </c>
      <c r="XES120" s="3">
        <v>0.77</v>
      </c>
      <c r="XET120" s="3">
        <v>0.72</v>
      </c>
      <c r="XEU120" s="3">
        <v>0.67</v>
      </c>
      <c r="XEV120" s="3">
        <v>0.62</v>
      </c>
    </row>
    <row r="121" spans="16367:16376" ht="15.9" hidden="1" customHeight="1" x14ac:dyDescent="0.3">
      <c r="XEM121" s="3" t="s">
        <v>22</v>
      </c>
      <c r="XEN121" s="3" t="s">
        <v>26</v>
      </c>
      <c r="XEO121" s="3" t="s">
        <v>20</v>
      </c>
      <c r="XEP121" s="3">
        <v>4.0999999999999996</v>
      </c>
      <c r="XEQ121" s="3">
        <v>0.86</v>
      </c>
      <c r="XER121" s="3">
        <v>0.8</v>
      </c>
      <c r="XES121" s="3">
        <v>0.77</v>
      </c>
      <c r="XET121" s="3">
        <v>0.72</v>
      </c>
      <c r="XEU121" s="3">
        <v>0.67</v>
      </c>
      <c r="XEV121" s="3">
        <v>0.62</v>
      </c>
    </row>
    <row r="122" spans="16367:16376" ht="15.9" hidden="1" customHeight="1" x14ac:dyDescent="0.3">
      <c r="XEM122" s="3" t="s">
        <v>22</v>
      </c>
      <c r="XEN122" s="3" t="s">
        <v>26</v>
      </c>
      <c r="XEO122" s="3" t="s">
        <v>20</v>
      </c>
      <c r="XEP122" s="3">
        <v>4.2</v>
      </c>
      <c r="XEQ122" s="3">
        <v>0.86</v>
      </c>
      <c r="XER122" s="3">
        <v>0.8</v>
      </c>
      <c r="XES122" s="3">
        <v>0.77</v>
      </c>
      <c r="XET122" s="3">
        <v>0.72</v>
      </c>
      <c r="XEU122" s="3">
        <v>0.67</v>
      </c>
      <c r="XEV122" s="3">
        <v>0.62</v>
      </c>
    </row>
    <row r="123" spans="16367:16376" ht="15.9" hidden="1" customHeight="1" x14ac:dyDescent="0.3">
      <c r="XEM123" s="3" t="s">
        <v>22</v>
      </c>
      <c r="XEN123" s="3" t="s">
        <v>26</v>
      </c>
      <c r="XEO123" s="3" t="s">
        <v>20</v>
      </c>
      <c r="XEP123" s="3">
        <v>4.3</v>
      </c>
      <c r="XEQ123" s="3">
        <v>0.86</v>
      </c>
      <c r="XER123" s="3">
        <v>0.8</v>
      </c>
      <c r="XES123" s="3">
        <v>0.77</v>
      </c>
      <c r="XET123" s="3">
        <v>0.72</v>
      </c>
      <c r="XEU123" s="3">
        <v>0.67</v>
      </c>
      <c r="XEV123" s="3">
        <v>0.62</v>
      </c>
    </row>
    <row r="124" spans="16367:16376" ht="15.9" hidden="1" customHeight="1" x14ac:dyDescent="0.3">
      <c r="XEM124" s="3" t="s">
        <v>22</v>
      </c>
      <c r="XEN124" s="3" t="s">
        <v>26</v>
      </c>
      <c r="XEO124" s="3" t="s">
        <v>20</v>
      </c>
      <c r="XEP124" s="3">
        <v>4.4000000000000004</v>
      </c>
      <c r="XEQ124" s="3">
        <v>0.86</v>
      </c>
      <c r="XER124" s="3">
        <v>0.8</v>
      </c>
      <c r="XES124" s="3">
        <v>0.77</v>
      </c>
      <c r="XET124" s="3">
        <v>0.72</v>
      </c>
      <c r="XEU124" s="3">
        <v>0.67</v>
      </c>
      <c r="XEV124" s="3">
        <v>0.62</v>
      </c>
    </row>
    <row r="125" spans="16367:16376" ht="15.9" hidden="1" customHeight="1" x14ac:dyDescent="0.3">
      <c r="XEM125" s="3" t="s">
        <v>22</v>
      </c>
      <c r="XEN125" s="3" t="s">
        <v>26</v>
      </c>
      <c r="XEO125" s="3" t="s">
        <v>20</v>
      </c>
      <c r="XEP125" s="3">
        <v>4.5</v>
      </c>
      <c r="XEQ125" s="3">
        <v>0.86</v>
      </c>
      <c r="XER125" s="3">
        <v>0.8</v>
      </c>
      <c r="XES125" s="3">
        <v>0.77</v>
      </c>
      <c r="XET125" s="3">
        <v>0.72</v>
      </c>
      <c r="XEU125" s="3">
        <v>0.67</v>
      </c>
      <c r="XEV125" s="3">
        <v>0.62</v>
      </c>
    </row>
    <row r="126" spans="16367:16376" ht="15.9" hidden="1" customHeight="1" x14ac:dyDescent="0.3">
      <c r="XEM126" s="3" t="s">
        <v>22</v>
      </c>
      <c r="XEN126" s="3" t="s">
        <v>26</v>
      </c>
      <c r="XEO126" s="3" t="s">
        <v>20</v>
      </c>
      <c r="XEP126" s="3">
        <v>4.5999999999999996</v>
      </c>
      <c r="XEQ126" s="3">
        <v>0.86</v>
      </c>
      <c r="XER126" s="3">
        <v>0.8</v>
      </c>
      <c r="XES126" s="3">
        <v>0.77</v>
      </c>
      <c r="XET126" s="3">
        <v>0.72</v>
      </c>
      <c r="XEU126" s="3">
        <v>0.67</v>
      </c>
      <c r="XEV126" s="3">
        <v>0.62</v>
      </c>
    </row>
    <row r="127" spans="16367:16376" ht="15.9" hidden="1" customHeight="1" x14ac:dyDescent="0.3">
      <c r="XEM127" s="3" t="s">
        <v>22</v>
      </c>
      <c r="XEN127" s="3" t="s">
        <v>26</v>
      </c>
      <c r="XEO127" s="3" t="s">
        <v>20</v>
      </c>
      <c r="XEP127" s="3">
        <v>4.7</v>
      </c>
      <c r="XEQ127" s="3">
        <v>0.86</v>
      </c>
      <c r="XER127" s="3">
        <v>0.8</v>
      </c>
      <c r="XES127" s="3">
        <v>0.77</v>
      </c>
      <c r="XET127" s="3">
        <v>0.72</v>
      </c>
      <c r="XEU127" s="3">
        <v>0.67</v>
      </c>
      <c r="XEV127" s="3">
        <v>0.62</v>
      </c>
    </row>
    <row r="128" spans="16367:16376" ht="15.9" hidden="1" customHeight="1" x14ac:dyDescent="0.3">
      <c r="XEM128" s="3" t="s">
        <v>22</v>
      </c>
      <c r="XEN128" s="3" t="s">
        <v>26</v>
      </c>
      <c r="XEO128" s="3" t="s">
        <v>20</v>
      </c>
      <c r="XEP128" s="3">
        <v>4.8</v>
      </c>
      <c r="XEQ128" s="3">
        <v>0.86</v>
      </c>
      <c r="XER128" s="3">
        <v>0.8</v>
      </c>
      <c r="XES128" s="3">
        <v>0.77</v>
      </c>
      <c r="XET128" s="3">
        <v>0.72</v>
      </c>
      <c r="XEU128" s="3">
        <v>0.67</v>
      </c>
      <c r="XEV128" s="3">
        <v>0.62</v>
      </c>
    </row>
    <row r="129" spans="16367:16376" ht="15.9" hidden="1" customHeight="1" x14ac:dyDescent="0.3">
      <c r="XEM129" s="3" t="s">
        <v>22</v>
      </c>
      <c r="XEN129" s="3" t="s">
        <v>26</v>
      </c>
      <c r="XEO129" s="3" t="s">
        <v>20</v>
      </c>
      <c r="XEP129" s="3">
        <v>4.9000000000000004</v>
      </c>
      <c r="XEQ129" s="3">
        <v>0.86</v>
      </c>
      <c r="XER129" s="3">
        <v>0.8</v>
      </c>
      <c r="XES129" s="3">
        <v>0.77</v>
      </c>
      <c r="XET129" s="3">
        <v>0.72</v>
      </c>
      <c r="XEU129" s="3">
        <v>0.67</v>
      </c>
      <c r="XEV129" s="3">
        <v>0.62</v>
      </c>
    </row>
    <row r="130" spans="16367:16376" ht="15.9" hidden="1" customHeight="1" x14ac:dyDescent="0.3">
      <c r="XEM130" s="3" t="s">
        <v>22</v>
      </c>
      <c r="XEN130" s="3" t="s">
        <v>26</v>
      </c>
      <c r="XEO130" s="3" t="s">
        <v>20</v>
      </c>
      <c r="XEP130" s="3">
        <v>5</v>
      </c>
      <c r="XEQ130" s="3">
        <v>0.86</v>
      </c>
      <c r="XER130" s="3">
        <v>0.8</v>
      </c>
      <c r="XES130" s="3">
        <v>0.77</v>
      </c>
      <c r="XET130" s="3">
        <v>0.72</v>
      </c>
      <c r="XEU130" s="3">
        <v>0.67</v>
      </c>
      <c r="XEV130" s="3">
        <v>0.62</v>
      </c>
    </row>
    <row r="131" spans="16367:16376" ht="15.9" hidden="1" customHeight="1" x14ac:dyDescent="0.3">
      <c r="XEM131" s="3" t="s">
        <v>22</v>
      </c>
      <c r="XEN131" s="3" t="s">
        <v>26</v>
      </c>
      <c r="XEO131" s="3" t="s">
        <v>20</v>
      </c>
      <c r="XEP131" s="3">
        <v>5.0999999999999996</v>
      </c>
      <c r="XEQ131" s="3">
        <v>0.86</v>
      </c>
      <c r="XER131" s="3">
        <v>0.8</v>
      </c>
      <c r="XES131" s="3">
        <v>0.77</v>
      </c>
      <c r="XET131" s="3">
        <v>0.72</v>
      </c>
      <c r="XEU131" s="3">
        <v>0.67</v>
      </c>
      <c r="XEV131" s="3">
        <v>0.62</v>
      </c>
    </row>
    <row r="132" spans="16367:16376" ht="15.9" hidden="1" customHeight="1" x14ac:dyDescent="0.3">
      <c r="XEM132" s="3" t="s">
        <v>22</v>
      </c>
      <c r="XEN132" s="3" t="s">
        <v>26</v>
      </c>
      <c r="XEO132" s="3" t="s">
        <v>20</v>
      </c>
      <c r="XEP132" s="3">
        <v>5.2</v>
      </c>
      <c r="XEQ132" s="3">
        <v>0.86</v>
      </c>
      <c r="XER132" s="3">
        <v>0.8</v>
      </c>
      <c r="XES132" s="3">
        <v>0.77</v>
      </c>
      <c r="XET132" s="3">
        <v>0.72</v>
      </c>
      <c r="XEU132" s="3">
        <v>0.67</v>
      </c>
      <c r="XEV132" s="3">
        <v>0.62</v>
      </c>
    </row>
    <row r="133" spans="16367:16376" ht="15.9" hidden="1" customHeight="1" x14ac:dyDescent="0.3">
      <c r="XEM133" s="3" t="s">
        <v>22</v>
      </c>
      <c r="XEN133" s="3" t="s">
        <v>26</v>
      </c>
      <c r="XEO133" s="3" t="s">
        <v>20</v>
      </c>
      <c r="XEP133" s="3">
        <v>5.3</v>
      </c>
      <c r="XEQ133" s="3">
        <v>0.86</v>
      </c>
      <c r="XER133" s="3">
        <v>0.8</v>
      </c>
      <c r="XES133" s="3">
        <v>0.77</v>
      </c>
      <c r="XET133" s="3">
        <v>0.72</v>
      </c>
      <c r="XEU133" s="3">
        <v>0.67</v>
      </c>
      <c r="XEV133" s="3">
        <v>0.62</v>
      </c>
    </row>
    <row r="134" spans="16367:16376" ht="15.9" hidden="1" customHeight="1" x14ac:dyDescent="0.3">
      <c r="XEM134" s="3" t="s">
        <v>22</v>
      </c>
      <c r="XEN134" s="3" t="s">
        <v>26</v>
      </c>
      <c r="XEO134" s="3" t="s">
        <v>20</v>
      </c>
      <c r="XEP134" s="3">
        <v>5.4</v>
      </c>
      <c r="XEQ134" s="3">
        <v>0.86</v>
      </c>
      <c r="XER134" s="3">
        <v>0.8</v>
      </c>
      <c r="XES134" s="3">
        <v>0.77</v>
      </c>
      <c r="XET134" s="3">
        <v>0.72</v>
      </c>
      <c r="XEU134" s="3">
        <v>0.67</v>
      </c>
      <c r="XEV134" s="3">
        <v>0.62</v>
      </c>
    </row>
    <row r="135" spans="16367:16376" ht="15.9" hidden="1" customHeight="1" x14ac:dyDescent="0.3">
      <c r="XEM135" s="3" t="s">
        <v>22</v>
      </c>
      <c r="XEN135" s="3" t="s">
        <v>26</v>
      </c>
      <c r="XEO135" s="3" t="s">
        <v>20</v>
      </c>
      <c r="XEP135" s="3">
        <v>5.5</v>
      </c>
      <c r="XEQ135" s="3">
        <v>0.86</v>
      </c>
      <c r="XER135" s="3">
        <v>0.8</v>
      </c>
      <c r="XES135" s="3">
        <v>0.77</v>
      </c>
      <c r="XET135" s="3">
        <v>0.72</v>
      </c>
      <c r="XEU135" s="3">
        <v>0.67</v>
      </c>
      <c r="XEV135" s="3">
        <v>0.62</v>
      </c>
    </row>
    <row r="136" spans="16367:16376" ht="15.9" hidden="1" customHeight="1" x14ac:dyDescent="0.3">
      <c r="XEM136" s="3" t="s">
        <v>22</v>
      </c>
      <c r="XEN136" s="3" t="s">
        <v>26</v>
      </c>
      <c r="XEO136" s="3" t="s">
        <v>20</v>
      </c>
      <c r="XEP136" s="3">
        <v>5.6</v>
      </c>
      <c r="XEQ136" s="3">
        <v>0.86</v>
      </c>
      <c r="XER136" s="3">
        <v>0.8</v>
      </c>
      <c r="XES136" s="3">
        <v>0.77</v>
      </c>
      <c r="XET136" s="3">
        <v>0.72</v>
      </c>
      <c r="XEU136" s="3">
        <v>0.67</v>
      </c>
      <c r="XEV136" s="3">
        <v>0.62</v>
      </c>
    </row>
    <row r="137" spans="16367:16376" ht="15.9" hidden="1" customHeight="1" x14ac:dyDescent="0.3">
      <c r="XEM137" s="3" t="s">
        <v>22</v>
      </c>
      <c r="XEN137" s="3" t="s">
        <v>26</v>
      </c>
      <c r="XEO137" s="3" t="s">
        <v>20</v>
      </c>
      <c r="XEP137" s="3">
        <v>5.7</v>
      </c>
      <c r="XEQ137" s="3">
        <v>0.86</v>
      </c>
      <c r="XER137" s="3">
        <v>0.8</v>
      </c>
      <c r="XES137" s="3">
        <v>0.77</v>
      </c>
      <c r="XET137" s="3">
        <v>0.72</v>
      </c>
      <c r="XEU137" s="3">
        <v>0.67</v>
      </c>
      <c r="XEV137" s="3">
        <v>0.62</v>
      </c>
    </row>
    <row r="138" spans="16367:16376" ht="15.9" hidden="1" customHeight="1" x14ac:dyDescent="0.3">
      <c r="XEM138" s="3" t="s">
        <v>22</v>
      </c>
      <c r="XEN138" s="3" t="s">
        <v>26</v>
      </c>
      <c r="XEO138" s="3" t="s">
        <v>20</v>
      </c>
      <c r="XEP138" s="3">
        <v>5.8</v>
      </c>
      <c r="XEQ138" s="3">
        <v>0.86</v>
      </c>
      <c r="XER138" s="3">
        <v>0.8</v>
      </c>
      <c r="XES138" s="3">
        <v>0.77</v>
      </c>
      <c r="XET138" s="3">
        <v>0.72</v>
      </c>
      <c r="XEU138" s="3">
        <v>0.67</v>
      </c>
      <c r="XEV138" s="3">
        <v>0.62</v>
      </c>
    </row>
    <row r="139" spans="16367:16376" ht="15.9" hidden="1" customHeight="1" x14ac:dyDescent="0.3">
      <c r="XEM139" s="3" t="s">
        <v>22</v>
      </c>
      <c r="XEN139" s="3" t="s">
        <v>26</v>
      </c>
      <c r="XEO139" s="3" t="s">
        <v>20</v>
      </c>
      <c r="XEP139" s="3">
        <v>5.9</v>
      </c>
      <c r="XEQ139" s="3">
        <v>0.86</v>
      </c>
      <c r="XER139" s="3">
        <v>0.8</v>
      </c>
      <c r="XES139" s="3">
        <v>0.77</v>
      </c>
      <c r="XET139" s="3">
        <v>0.72</v>
      </c>
      <c r="XEU139" s="3">
        <v>0.67</v>
      </c>
      <c r="XEV139" s="3">
        <v>0.62</v>
      </c>
    </row>
    <row r="140" spans="16367:16376" ht="15.9" hidden="1" customHeight="1" x14ac:dyDescent="0.3">
      <c r="XEM140" s="3" t="s">
        <v>22</v>
      </c>
      <c r="XEN140" s="3" t="s">
        <v>26</v>
      </c>
      <c r="XEO140" s="3" t="s">
        <v>20</v>
      </c>
      <c r="XEP140" s="3">
        <v>6</v>
      </c>
      <c r="XEQ140" s="3">
        <v>0.86</v>
      </c>
      <c r="XER140" s="3">
        <v>0.8</v>
      </c>
      <c r="XES140" s="3">
        <v>0.77</v>
      </c>
      <c r="XET140" s="3">
        <v>0.72</v>
      </c>
      <c r="XEU140" s="3">
        <v>0.67</v>
      </c>
      <c r="XEV140" s="3">
        <v>0.62</v>
      </c>
    </row>
    <row r="141" spans="16367:16376" ht="15.9" hidden="1" customHeight="1" x14ac:dyDescent="0.3">
      <c r="XEM141" s="3" t="s">
        <v>22</v>
      </c>
      <c r="XEN141" s="3" t="s">
        <v>26</v>
      </c>
      <c r="XEO141" s="3" t="s">
        <v>20</v>
      </c>
      <c r="XEP141" s="3">
        <v>6.1</v>
      </c>
      <c r="XEQ141" s="3">
        <v>0.86</v>
      </c>
      <c r="XER141" s="3">
        <v>0.8</v>
      </c>
      <c r="XES141" s="3">
        <v>0.77</v>
      </c>
      <c r="XET141" s="3">
        <v>0.72</v>
      </c>
      <c r="XEU141" s="3">
        <v>0.67</v>
      </c>
      <c r="XEV141" s="3">
        <v>0.62</v>
      </c>
    </row>
    <row r="142" spans="16367:16376" ht="15.9" hidden="1" customHeight="1" x14ac:dyDescent="0.3">
      <c r="XEM142" s="3" t="s">
        <v>22</v>
      </c>
      <c r="XEN142" s="3" t="s">
        <v>26</v>
      </c>
      <c r="XEO142" s="3" t="s">
        <v>20</v>
      </c>
      <c r="XEP142" s="3">
        <v>6.2</v>
      </c>
      <c r="XEQ142" s="3">
        <v>0.86</v>
      </c>
      <c r="XER142" s="3">
        <v>0.8</v>
      </c>
      <c r="XES142" s="3">
        <v>0.77</v>
      </c>
      <c r="XET142" s="3">
        <v>0.72</v>
      </c>
      <c r="XEU142" s="3">
        <v>0.67</v>
      </c>
      <c r="XEV142" s="3">
        <v>0.62</v>
      </c>
    </row>
    <row r="143" spans="16367:16376" ht="15.9" hidden="1" customHeight="1" x14ac:dyDescent="0.3">
      <c r="XEM143" s="3" t="s">
        <v>22</v>
      </c>
      <c r="XEN143" s="3" t="s">
        <v>26</v>
      </c>
      <c r="XEO143" s="3" t="s">
        <v>20</v>
      </c>
      <c r="XEP143" s="3">
        <v>6.3</v>
      </c>
      <c r="XEQ143" s="3">
        <v>0.86</v>
      </c>
      <c r="XER143" s="3">
        <v>0.8</v>
      </c>
      <c r="XES143" s="3">
        <v>0.77</v>
      </c>
      <c r="XET143" s="3">
        <v>0.72</v>
      </c>
      <c r="XEU143" s="3">
        <v>0.67</v>
      </c>
      <c r="XEV143" s="3">
        <v>0.62</v>
      </c>
    </row>
    <row r="144" spans="16367:16376" ht="15.9" hidden="1" customHeight="1" x14ac:dyDescent="0.3">
      <c r="XEM144" s="3" t="s">
        <v>22</v>
      </c>
      <c r="XEN144" s="3" t="s">
        <v>26</v>
      </c>
      <c r="XEO144" s="3" t="s">
        <v>20</v>
      </c>
      <c r="XEP144" s="3">
        <v>6.4</v>
      </c>
      <c r="XEQ144" s="3">
        <v>0.86</v>
      </c>
      <c r="XER144" s="3">
        <v>0.8</v>
      </c>
      <c r="XES144" s="3">
        <v>0.77</v>
      </c>
      <c r="XET144" s="3">
        <v>0.72</v>
      </c>
      <c r="XEU144" s="3">
        <v>0.67</v>
      </c>
      <c r="XEV144" s="3">
        <v>0.62</v>
      </c>
    </row>
    <row r="145" spans="16367:16376" ht="15.9" hidden="1" customHeight="1" x14ac:dyDescent="0.3">
      <c r="XEM145" s="3" t="s">
        <v>22</v>
      </c>
      <c r="XEN145" s="3" t="s">
        <v>26</v>
      </c>
      <c r="XEO145" s="3" t="s">
        <v>20</v>
      </c>
      <c r="XEP145" s="3">
        <v>6.5</v>
      </c>
      <c r="XEQ145" s="3">
        <v>0.86</v>
      </c>
      <c r="XER145" s="3">
        <v>0.8</v>
      </c>
      <c r="XES145" s="3">
        <v>0.77</v>
      </c>
      <c r="XET145" s="3">
        <v>0.72</v>
      </c>
      <c r="XEU145" s="3">
        <v>0.67</v>
      </c>
      <c r="XEV145" s="3">
        <v>0.62</v>
      </c>
    </row>
    <row r="146" spans="16367:16376" ht="15.9" hidden="1" customHeight="1" x14ac:dyDescent="0.3">
      <c r="XEM146" s="3" t="s">
        <v>22</v>
      </c>
      <c r="XEN146" s="3" t="s">
        <v>26</v>
      </c>
      <c r="XEO146" s="3" t="s">
        <v>20</v>
      </c>
      <c r="XEP146" s="3">
        <v>6.6</v>
      </c>
      <c r="XEQ146" s="3">
        <v>0.86</v>
      </c>
      <c r="XER146" s="3">
        <v>0.8</v>
      </c>
      <c r="XES146" s="3">
        <v>0.77</v>
      </c>
      <c r="XET146" s="3">
        <v>0.72</v>
      </c>
      <c r="XEU146" s="3">
        <v>0.67</v>
      </c>
      <c r="XEV146" s="3">
        <v>0.62</v>
      </c>
    </row>
    <row r="147" spans="16367:16376" ht="15.9" hidden="1" customHeight="1" x14ac:dyDescent="0.3">
      <c r="XEM147" s="3" t="s">
        <v>22</v>
      </c>
      <c r="XEN147" s="3" t="s">
        <v>26</v>
      </c>
      <c r="XEO147" s="3" t="s">
        <v>20</v>
      </c>
      <c r="XEP147" s="3">
        <v>6.7</v>
      </c>
      <c r="XEQ147" s="3">
        <v>0.86</v>
      </c>
      <c r="XER147" s="3">
        <v>0.8</v>
      </c>
      <c r="XES147" s="3">
        <v>0.77</v>
      </c>
      <c r="XET147" s="3">
        <v>0.72</v>
      </c>
      <c r="XEU147" s="3">
        <v>0.67</v>
      </c>
      <c r="XEV147" s="3">
        <v>0.62</v>
      </c>
    </row>
    <row r="148" spans="16367:16376" ht="15.9" hidden="1" customHeight="1" x14ac:dyDescent="0.3">
      <c r="XEM148" s="3" t="s">
        <v>22</v>
      </c>
      <c r="XEN148" s="3" t="s">
        <v>26</v>
      </c>
      <c r="XEO148" s="3" t="s">
        <v>20</v>
      </c>
      <c r="XEP148" s="3">
        <v>6.8</v>
      </c>
      <c r="XEQ148" s="3">
        <v>0.86</v>
      </c>
      <c r="XER148" s="3">
        <v>0.8</v>
      </c>
      <c r="XES148" s="3">
        <v>0.77</v>
      </c>
      <c r="XET148" s="3">
        <v>0.72</v>
      </c>
      <c r="XEU148" s="3">
        <v>0.67</v>
      </c>
      <c r="XEV148" s="3">
        <v>0.62</v>
      </c>
    </row>
    <row r="149" spans="16367:16376" ht="15.9" hidden="1" customHeight="1" x14ac:dyDescent="0.3">
      <c r="XEM149" s="3" t="s">
        <v>22</v>
      </c>
      <c r="XEN149" s="3" t="s">
        <v>26</v>
      </c>
      <c r="XEO149" s="3" t="s">
        <v>20</v>
      </c>
      <c r="XEP149" s="3">
        <v>6.9</v>
      </c>
      <c r="XEQ149" s="3">
        <v>0.86</v>
      </c>
      <c r="XER149" s="3">
        <v>0.8</v>
      </c>
      <c r="XES149" s="3">
        <v>0.77</v>
      </c>
      <c r="XET149" s="3">
        <v>0.72</v>
      </c>
      <c r="XEU149" s="3">
        <v>0.67</v>
      </c>
      <c r="XEV149" s="3">
        <v>0.62</v>
      </c>
    </row>
    <row r="150" spans="16367:16376" ht="15.9" hidden="1" customHeight="1" x14ac:dyDescent="0.3">
      <c r="XEM150" s="3" t="s">
        <v>22</v>
      </c>
      <c r="XEN150" s="3" t="s">
        <v>26</v>
      </c>
      <c r="XEO150" s="3" t="s">
        <v>20</v>
      </c>
      <c r="XEP150" s="3">
        <v>7</v>
      </c>
      <c r="XEQ150" s="3">
        <v>0.86</v>
      </c>
      <c r="XER150" s="3">
        <v>0.8</v>
      </c>
      <c r="XES150" s="3">
        <v>0.77</v>
      </c>
      <c r="XET150" s="3">
        <v>0.72</v>
      </c>
      <c r="XEU150" s="3">
        <v>0.67</v>
      </c>
      <c r="XEV150" s="3">
        <v>0.62</v>
      </c>
    </row>
    <row r="151" spans="16367:16376" ht="15.9" hidden="1" customHeight="1" x14ac:dyDescent="0.3">
      <c r="XEM151" s="3" t="s">
        <v>22</v>
      </c>
      <c r="XEN151" s="3" t="s">
        <v>26</v>
      </c>
      <c r="XEO151" s="3" t="s">
        <v>20</v>
      </c>
      <c r="XEP151" s="3">
        <v>7.1</v>
      </c>
      <c r="XEQ151" s="3">
        <v>0.86</v>
      </c>
      <c r="XER151" s="3">
        <v>0.8</v>
      </c>
      <c r="XES151" s="3">
        <v>0.77</v>
      </c>
      <c r="XET151" s="3">
        <v>0.72</v>
      </c>
      <c r="XEU151" s="3">
        <v>0.67</v>
      </c>
      <c r="XEV151" s="3">
        <v>0.62</v>
      </c>
    </row>
    <row r="152" spans="16367:16376" ht="15.9" hidden="1" customHeight="1" x14ac:dyDescent="0.3">
      <c r="XEM152" s="3" t="s">
        <v>22</v>
      </c>
      <c r="XEN152" s="3" t="s">
        <v>26</v>
      </c>
      <c r="XEO152" s="3" t="s">
        <v>20</v>
      </c>
      <c r="XEP152" s="3">
        <v>7.2</v>
      </c>
      <c r="XEQ152" s="3">
        <v>0.86</v>
      </c>
      <c r="XER152" s="3">
        <v>0.8</v>
      </c>
      <c r="XES152" s="3">
        <v>0.77</v>
      </c>
      <c r="XET152" s="3">
        <v>0.72</v>
      </c>
      <c r="XEU152" s="3">
        <v>0.67</v>
      </c>
      <c r="XEV152" s="3">
        <v>0.62</v>
      </c>
    </row>
    <row r="153" spans="16367:16376" ht="15.9" hidden="1" customHeight="1" x14ac:dyDescent="0.3">
      <c r="XEM153" s="3" t="s">
        <v>22</v>
      </c>
      <c r="XEN153" s="3" t="s">
        <v>26</v>
      </c>
      <c r="XEO153" s="3" t="s">
        <v>20</v>
      </c>
      <c r="XEP153" s="3">
        <v>7.3</v>
      </c>
      <c r="XEQ153" s="3">
        <v>0.86</v>
      </c>
      <c r="XER153" s="3">
        <v>0.8</v>
      </c>
      <c r="XES153" s="3">
        <v>0.77</v>
      </c>
      <c r="XET153" s="3">
        <v>0.72</v>
      </c>
      <c r="XEU153" s="3">
        <v>0.67</v>
      </c>
      <c r="XEV153" s="3">
        <v>0.62</v>
      </c>
    </row>
    <row r="154" spans="16367:16376" ht="15.9" hidden="1" customHeight="1" x14ac:dyDescent="0.3">
      <c r="XEM154" s="3" t="s">
        <v>22</v>
      </c>
      <c r="XEN154" s="3" t="s">
        <v>26</v>
      </c>
      <c r="XEO154" s="3" t="s">
        <v>20</v>
      </c>
      <c r="XEP154" s="3">
        <v>7.4</v>
      </c>
      <c r="XEQ154" s="3">
        <v>0.86</v>
      </c>
      <c r="XER154" s="3">
        <v>0.8</v>
      </c>
      <c r="XES154" s="3">
        <v>0.77</v>
      </c>
      <c r="XET154" s="3">
        <v>0.72</v>
      </c>
      <c r="XEU154" s="3">
        <v>0.67</v>
      </c>
      <c r="XEV154" s="3">
        <v>0.62</v>
      </c>
    </row>
    <row r="155" spans="16367:16376" ht="15.9" hidden="1" customHeight="1" x14ac:dyDescent="0.3">
      <c r="XEM155" s="3" t="s">
        <v>22</v>
      </c>
      <c r="XEN155" s="3" t="s">
        <v>26</v>
      </c>
      <c r="XEO155" s="3" t="s">
        <v>20</v>
      </c>
      <c r="XEP155" s="3">
        <v>7.5</v>
      </c>
      <c r="XEQ155" s="3">
        <v>0.86</v>
      </c>
      <c r="XER155" s="3">
        <v>0.8</v>
      </c>
      <c r="XES155" s="3">
        <v>0.77</v>
      </c>
      <c r="XET155" s="3">
        <v>0.72</v>
      </c>
      <c r="XEU155" s="3">
        <v>0.67</v>
      </c>
      <c r="XEV155" s="3">
        <v>0.62</v>
      </c>
    </row>
    <row r="156" spans="16367:16376" ht="15.9" hidden="1" customHeight="1" x14ac:dyDescent="0.3">
      <c r="XEM156" s="3" t="s">
        <v>22</v>
      </c>
      <c r="XEN156" s="3" t="s">
        <v>26</v>
      </c>
      <c r="XEO156" s="3" t="s">
        <v>20</v>
      </c>
      <c r="XEP156" s="3">
        <v>7.6</v>
      </c>
      <c r="XEQ156" s="3">
        <v>0.86</v>
      </c>
      <c r="XER156" s="3">
        <v>0.8</v>
      </c>
      <c r="XES156" s="3">
        <v>0.77</v>
      </c>
      <c r="XET156" s="3">
        <v>0.72</v>
      </c>
      <c r="XEU156" s="3">
        <v>0.67</v>
      </c>
      <c r="XEV156" s="3">
        <v>0.62</v>
      </c>
    </row>
    <row r="157" spans="16367:16376" ht="15.9" hidden="1" customHeight="1" x14ac:dyDescent="0.3">
      <c r="XEM157" s="3" t="s">
        <v>22</v>
      </c>
      <c r="XEN157" s="3" t="s">
        <v>26</v>
      </c>
      <c r="XEO157" s="3" t="s">
        <v>20</v>
      </c>
      <c r="XEP157" s="3">
        <v>7.7</v>
      </c>
      <c r="XEQ157" s="3">
        <v>0.86</v>
      </c>
      <c r="XER157" s="3">
        <v>0.8</v>
      </c>
      <c r="XES157" s="3">
        <v>0.77</v>
      </c>
      <c r="XET157" s="3">
        <v>0.72</v>
      </c>
      <c r="XEU157" s="3">
        <v>0.67</v>
      </c>
      <c r="XEV157" s="3">
        <v>0.62</v>
      </c>
    </row>
    <row r="158" spans="16367:16376" ht="15.9" hidden="1" customHeight="1" x14ac:dyDescent="0.3">
      <c r="XEM158" s="3" t="s">
        <v>22</v>
      </c>
      <c r="XEN158" s="3" t="s">
        <v>26</v>
      </c>
      <c r="XEO158" s="3" t="s">
        <v>20</v>
      </c>
      <c r="XEP158" s="3">
        <v>7.8</v>
      </c>
      <c r="XEQ158" s="3">
        <v>0.86</v>
      </c>
      <c r="XER158" s="3">
        <v>0.8</v>
      </c>
      <c r="XES158" s="3">
        <v>0.77</v>
      </c>
      <c r="XET158" s="3">
        <v>0.72</v>
      </c>
      <c r="XEU158" s="3">
        <v>0.67</v>
      </c>
      <c r="XEV158" s="3">
        <v>0.62</v>
      </c>
    </row>
    <row r="159" spans="16367:16376" ht="15.9" hidden="1" customHeight="1" x14ac:dyDescent="0.3">
      <c r="XEM159" s="3" t="s">
        <v>22</v>
      </c>
      <c r="XEN159" s="3" t="s">
        <v>26</v>
      </c>
      <c r="XEO159" s="3" t="s">
        <v>20</v>
      </c>
      <c r="XEP159" s="3">
        <v>7.9</v>
      </c>
      <c r="XEQ159" s="3">
        <v>0.86</v>
      </c>
      <c r="XER159" s="3">
        <v>0.8</v>
      </c>
      <c r="XES159" s="3">
        <v>0.77</v>
      </c>
      <c r="XET159" s="3">
        <v>0.72</v>
      </c>
      <c r="XEU159" s="3">
        <v>0.67</v>
      </c>
      <c r="XEV159" s="3">
        <v>0.62</v>
      </c>
    </row>
    <row r="160" spans="16367:16376" ht="15.9" hidden="1" customHeight="1" x14ac:dyDescent="0.3">
      <c r="XEM160" s="3" t="s">
        <v>22</v>
      </c>
      <c r="XEN160" s="3" t="s">
        <v>26</v>
      </c>
      <c r="XEO160" s="3" t="s">
        <v>20</v>
      </c>
      <c r="XEP160" s="3">
        <v>8</v>
      </c>
      <c r="XEQ160" s="3">
        <v>0.86</v>
      </c>
      <c r="XER160" s="3">
        <v>0.8</v>
      </c>
      <c r="XES160" s="3">
        <v>0.77</v>
      </c>
      <c r="XET160" s="3">
        <v>0.72</v>
      </c>
      <c r="XEU160" s="3">
        <v>0.67</v>
      </c>
      <c r="XEV160" s="3">
        <v>0.62</v>
      </c>
    </row>
    <row r="161" spans="16367:16376" ht="15.9" hidden="1" customHeight="1" x14ac:dyDescent="0.3">
      <c r="XEM161" s="3" t="s">
        <v>22</v>
      </c>
      <c r="XEN161" s="3" t="s">
        <v>26</v>
      </c>
      <c r="XEO161" s="3" t="s">
        <v>20</v>
      </c>
      <c r="XEP161" s="3">
        <v>8.1</v>
      </c>
      <c r="XEQ161" s="3">
        <v>0.86</v>
      </c>
      <c r="XER161" s="3">
        <v>0.8</v>
      </c>
      <c r="XES161" s="3">
        <v>0.77</v>
      </c>
      <c r="XET161" s="3">
        <v>0.72</v>
      </c>
      <c r="XEU161" s="3">
        <v>0.67</v>
      </c>
      <c r="XEV161" s="3">
        <v>0.62</v>
      </c>
    </row>
    <row r="162" spans="16367:16376" ht="15.9" hidden="1" customHeight="1" x14ac:dyDescent="0.3">
      <c r="XEM162" s="3" t="s">
        <v>22</v>
      </c>
      <c r="XEN162" s="3" t="s">
        <v>26</v>
      </c>
      <c r="XEO162" s="3" t="s">
        <v>20</v>
      </c>
      <c r="XEP162" s="3">
        <v>8.1999999999999993</v>
      </c>
      <c r="XEQ162" s="3">
        <v>0.86</v>
      </c>
      <c r="XER162" s="3">
        <v>0.8</v>
      </c>
      <c r="XES162" s="3">
        <v>0.77</v>
      </c>
      <c r="XET162" s="3">
        <v>0.72</v>
      </c>
      <c r="XEU162" s="3">
        <v>0.67</v>
      </c>
      <c r="XEV162" s="3">
        <v>0.62</v>
      </c>
    </row>
    <row r="163" spans="16367:16376" ht="15.9" hidden="1" customHeight="1" x14ac:dyDescent="0.3">
      <c r="XEM163" s="3" t="s">
        <v>22</v>
      </c>
      <c r="XEN163" s="3" t="s">
        <v>26</v>
      </c>
      <c r="XEO163" s="3" t="s">
        <v>20</v>
      </c>
      <c r="XEP163" s="3">
        <v>8.3000000000000007</v>
      </c>
      <c r="XEQ163" s="3">
        <v>0.86</v>
      </c>
      <c r="XER163" s="3">
        <v>0.8</v>
      </c>
      <c r="XES163" s="3">
        <v>0.77</v>
      </c>
      <c r="XET163" s="3">
        <v>0.72</v>
      </c>
      <c r="XEU163" s="3">
        <v>0.67</v>
      </c>
      <c r="XEV163" s="3">
        <v>0.62</v>
      </c>
    </row>
    <row r="164" spans="16367:16376" ht="15.9" hidden="1" customHeight="1" x14ac:dyDescent="0.3">
      <c r="XEM164" s="3" t="s">
        <v>22</v>
      </c>
      <c r="XEN164" s="3" t="s">
        <v>26</v>
      </c>
      <c r="XEO164" s="3" t="s">
        <v>20</v>
      </c>
      <c r="XEP164" s="3">
        <v>8.4</v>
      </c>
      <c r="XEQ164" s="3">
        <v>0.86</v>
      </c>
      <c r="XER164" s="3">
        <v>0.8</v>
      </c>
      <c r="XES164" s="3">
        <v>0.77</v>
      </c>
      <c r="XET164" s="3">
        <v>0.72</v>
      </c>
      <c r="XEU164" s="3">
        <v>0.67</v>
      </c>
      <c r="XEV164" s="3">
        <v>0.62</v>
      </c>
    </row>
    <row r="165" spans="16367:16376" ht="15.9" hidden="1" customHeight="1" x14ac:dyDescent="0.3">
      <c r="XEM165" s="3" t="s">
        <v>22</v>
      </c>
      <c r="XEN165" s="3" t="s">
        <v>26</v>
      </c>
      <c r="XEO165" s="3" t="s">
        <v>20</v>
      </c>
      <c r="XEP165" s="3">
        <v>8.5</v>
      </c>
      <c r="XEQ165" s="3">
        <v>0.86</v>
      </c>
      <c r="XER165" s="3">
        <v>0.8</v>
      </c>
      <c r="XES165" s="3">
        <v>0.77</v>
      </c>
      <c r="XET165" s="3">
        <v>0.72</v>
      </c>
      <c r="XEU165" s="3">
        <v>0.67</v>
      </c>
      <c r="XEV165" s="3">
        <v>0.62</v>
      </c>
    </row>
    <row r="166" spans="16367:16376" ht="15.9" hidden="1" customHeight="1" x14ac:dyDescent="0.3">
      <c r="XEM166" s="3" t="s">
        <v>22</v>
      </c>
      <c r="XEN166" s="3" t="s">
        <v>26</v>
      </c>
      <c r="XEO166" s="3" t="s">
        <v>20</v>
      </c>
      <c r="XEP166" s="3">
        <v>8.6</v>
      </c>
      <c r="XEQ166" s="3">
        <v>0.86</v>
      </c>
      <c r="XER166" s="3">
        <v>0.8</v>
      </c>
      <c r="XES166" s="3">
        <v>0.77</v>
      </c>
      <c r="XET166" s="3">
        <v>0.72</v>
      </c>
      <c r="XEU166" s="3">
        <v>0.67</v>
      </c>
      <c r="XEV166" s="3">
        <v>0.62</v>
      </c>
    </row>
    <row r="167" spans="16367:16376" ht="15.9" hidden="1" customHeight="1" x14ac:dyDescent="0.3">
      <c r="XEM167" s="3" t="s">
        <v>22</v>
      </c>
      <c r="XEN167" s="3" t="s">
        <v>26</v>
      </c>
      <c r="XEO167" s="3" t="s">
        <v>20</v>
      </c>
      <c r="XEP167" s="3">
        <v>8.6999999999999993</v>
      </c>
      <c r="XEQ167" s="3">
        <v>0.86</v>
      </c>
      <c r="XER167" s="3">
        <v>0.8</v>
      </c>
      <c r="XES167" s="3">
        <v>0.77</v>
      </c>
      <c r="XET167" s="3">
        <v>0.72</v>
      </c>
      <c r="XEU167" s="3">
        <v>0.67</v>
      </c>
      <c r="XEV167" s="3">
        <v>0.62</v>
      </c>
    </row>
    <row r="168" spans="16367:16376" ht="15.9" hidden="1" customHeight="1" x14ac:dyDescent="0.3">
      <c r="XEM168" s="3" t="s">
        <v>22</v>
      </c>
      <c r="XEN168" s="3" t="s">
        <v>26</v>
      </c>
      <c r="XEO168" s="3" t="s">
        <v>20</v>
      </c>
      <c r="XEP168" s="3">
        <v>8.8000000000000007</v>
      </c>
      <c r="XEQ168" s="3">
        <v>0.86</v>
      </c>
      <c r="XER168" s="3">
        <v>0.8</v>
      </c>
      <c r="XES168" s="3">
        <v>0.77</v>
      </c>
      <c r="XET168" s="3">
        <v>0.72</v>
      </c>
      <c r="XEU168" s="3">
        <v>0.67</v>
      </c>
      <c r="XEV168" s="3">
        <v>0.62</v>
      </c>
    </row>
    <row r="169" spans="16367:16376" ht="15.9" hidden="1" customHeight="1" x14ac:dyDescent="0.3">
      <c r="XEM169" s="3" t="s">
        <v>22</v>
      </c>
      <c r="XEN169" s="3" t="s">
        <v>26</v>
      </c>
      <c r="XEO169" s="3" t="s">
        <v>20</v>
      </c>
      <c r="XEP169" s="3">
        <v>8.9</v>
      </c>
      <c r="XEQ169" s="3">
        <v>0.86</v>
      </c>
      <c r="XER169" s="3">
        <v>0.8</v>
      </c>
      <c r="XES169" s="3">
        <v>0.77</v>
      </c>
      <c r="XET169" s="3">
        <v>0.72</v>
      </c>
      <c r="XEU169" s="3">
        <v>0.67</v>
      </c>
      <c r="XEV169" s="3">
        <v>0.62</v>
      </c>
    </row>
    <row r="170" spans="16367:16376" ht="15.9" hidden="1" customHeight="1" x14ac:dyDescent="0.3">
      <c r="XEM170" s="3" t="s">
        <v>22</v>
      </c>
      <c r="XEN170" s="3" t="s">
        <v>26</v>
      </c>
      <c r="XEO170" s="3" t="s">
        <v>20</v>
      </c>
      <c r="XEP170" s="3">
        <v>9</v>
      </c>
      <c r="XEQ170" s="3">
        <v>0.86</v>
      </c>
      <c r="XER170" s="3">
        <v>0.8</v>
      </c>
      <c r="XES170" s="3">
        <v>0.77</v>
      </c>
      <c r="XET170" s="3">
        <v>0.72</v>
      </c>
      <c r="XEU170" s="3">
        <v>0.67</v>
      </c>
      <c r="XEV170" s="3">
        <v>0.62</v>
      </c>
    </row>
    <row r="171" spans="16367:16376" ht="15.9" hidden="1" customHeight="1" x14ac:dyDescent="0.3">
      <c r="XEM171" s="3" t="s">
        <v>22</v>
      </c>
      <c r="XEN171" s="3" t="s">
        <v>26</v>
      </c>
      <c r="XEO171" s="3" t="s">
        <v>20</v>
      </c>
      <c r="XEP171" s="3">
        <v>9.1</v>
      </c>
      <c r="XEQ171" s="3">
        <v>0.86</v>
      </c>
      <c r="XER171" s="3">
        <v>0.8</v>
      </c>
      <c r="XES171" s="3">
        <v>0.77</v>
      </c>
      <c r="XET171" s="3">
        <v>0.72</v>
      </c>
      <c r="XEU171" s="3">
        <v>0.67</v>
      </c>
      <c r="XEV171" s="3">
        <v>0.62</v>
      </c>
    </row>
    <row r="172" spans="16367:16376" ht="15.9" hidden="1" customHeight="1" x14ac:dyDescent="0.3">
      <c r="XEM172" s="3" t="s">
        <v>22</v>
      </c>
      <c r="XEN172" s="3" t="s">
        <v>26</v>
      </c>
      <c r="XEO172" s="3" t="s">
        <v>20</v>
      </c>
      <c r="XEP172" s="3">
        <v>9.1999999999999993</v>
      </c>
      <c r="XEQ172" s="3">
        <v>0.86</v>
      </c>
      <c r="XER172" s="3">
        <v>0.8</v>
      </c>
      <c r="XES172" s="3">
        <v>0.77</v>
      </c>
      <c r="XET172" s="3">
        <v>0.72</v>
      </c>
      <c r="XEU172" s="3">
        <v>0.67</v>
      </c>
      <c r="XEV172" s="3">
        <v>0.62</v>
      </c>
    </row>
    <row r="173" spans="16367:16376" ht="15.9" hidden="1" customHeight="1" x14ac:dyDescent="0.3">
      <c r="XEM173" s="3" t="s">
        <v>22</v>
      </c>
      <c r="XEN173" s="3" t="s">
        <v>26</v>
      </c>
      <c r="XEO173" s="3" t="s">
        <v>20</v>
      </c>
      <c r="XEP173" s="3">
        <v>9.3000000000000007</v>
      </c>
      <c r="XEQ173" s="3">
        <v>0.86</v>
      </c>
      <c r="XER173" s="3">
        <v>0.8</v>
      </c>
      <c r="XES173" s="3">
        <v>0.77</v>
      </c>
      <c r="XET173" s="3">
        <v>0.72</v>
      </c>
      <c r="XEU173" s="3">
        <v>0.67</v>
      </c>
      <c r="XEV173" s="3">
        <v>0.62</v>
      </c>
    </row>
    <row r="174" spans="16367:16376" ht="15.9" hidden="1" customHeight="1" x14ac:dyDescent="0.3">
      <c r="XEM174" s="3" t="s">
        <v>22</v>
      </c>
      <c r="XEN174" s="3" t="s">
        <v>26</v>
      </c>
      <c r="XEO174" s="3" t="s">
        <v>20</v>
      </c>
      <c r="XEP174" s="3">
        <v>9.4</v>
      </c>
      <c r="XEQ174" s="3">
        <v>0.86</v>
      </c>
      <c r="XER174" s="3">
        <v>0.8</v>
      </c>
      <c r="XES174" s="3">
        <v>0.77</v>
      </c>
      <c r="XET174" s="3">
        <v>0.72</v>
      </c>
      <c r="XEU174" s="3">
        <v>0.67</v>
      </c>
      <c r="XEV174" s="3">
        <v>0.62</v>
      </c>
    </row>
    <row r="175" spans="16367:16376" ht="15.9" hidden="1" customHeight="1" x14ac:dyDescent="0.3">
      <c r="XEM175" s="3" t="s">
        <v>22</v>
      </c>
      <c r="XEN175" s="3" t="s">
        <v>26</v>
      </c>
      <c r="XEO175" s="3" t="s">
        <v>20</v>
      </c>
      <c r="XEP175" s="3">
        <v>9.5</v>
      </c>
      <c r="XEQ175" s="3">
        <v>0.86</v>
      </c>
      <c r="XER175" s="3">
        <v>0.8</v>
      </c>
      <c r="XES175" s="3">
        <v>0.77</v>
      </c>
      <c r="XET175" s="3">
        <v>0.72</v>
      </c>
      <c r="XEU175" s="3">
        <v>0.67</v>
      </c>
      <c r="XEV175" s="3">
        <v>0.62</v>
      </c>
    </row>
    <row r="176" spans="16367:16376" ht="15.9" hidden="1" customHeight="1" x14ac:dyDescent="0.3">
      <c r="XEM176" s="3" t="s">
        <v>22</v>
      </c>
      <c r="XEN176" s="3" t="s">
        <v>26</v>
      </c>
      <c r="XEO176" s="3" t="s">
        <v>20</v>
      </c>
      <c r="XEP176" s="3">
        <v>9.6</v>
      </c>
      <c r="XEQ176" s="3">
        <v>0.86</v>
      </c>
      <c r="XER176" s="3">
        <v>0.8</v>
      </c>
      <c r="XES176" s="3">
        <v>0.77</v>
      </c>
      <c r="XET176" s="3">
        <v>0.72</v>
      </c>
      <c r="XEU176" s="3">
        <v>0.67</v>
      </c>
      <c r="XEV176" s="3">
        <v>0.62</v>
      </c>
    </row>
    <row r="177" spans="16367:16376" ht="15.9" hidden="1" customHeight="1" x14ac:dyDescent="0.3">
      <c r="XEM177" s="3" t="s">
        <v>22</v>
      </c>
      <c r="XEN177" s="3" t="s">
        <v>26</v>
      </c>
      <c r="XEO177" s="3" t="s">
        <v>20</v>
      </c>
      <c r="XEP177" s="3">
        <v>9.6999999999999993</v>
      </c>
      <c r="XEQ177" s="3">
        <v>0.86</v>
      </c>
      <c r="XER177" s="3">
        <v>0.8</v>
      </c>
      <c r="XES177" s="3">
        <v>0.77</v>
      </c>
      <c r="XET177" s="3">
        <v>0.72</v>
      </c>
      <c r="XEU177" s="3">
        <v>0.67</v>
      </c>
      <c r="XEV177" s="3">
        <v>0.62</v>
      </c>
    </row>
    <row r="178" spans="16367:16376" ht="15.9" hidden="1" customHeight="1" x14ac:dyDescent="0.3">
      <c r="XEM178" s="3" t="s">
        <v>22</v>
      </c>
      <c r="XEN178" s="3" t="s">
        <v>26</v>
      </c>
      <c r="XEO178" s="3" t="s">
        <v>20</v>
      </c>
      <c r="XEP178" s="3">
        <v>9.8000000000000007</v>
      </c>
      <c r="XEQ178" s="3">
        <v>0.86</v>
      </c>
      <c r="XER178" s="3">
        <v>0.8</v>
      </c>
      <c r="XES178" s="3">
        <v>0.77</v>
      </c>
      <c r="XET178" s="3">
        <v>0.72</v>
      </c>
      <c r="XEU178" s="3">
        <v>0.67</v>
      </c>
      <c r="XEV178" s="3">
        <v>0.62</v>
      </c>
    </row>
    <row r="179" spans="16367:16376" ht="15.9" hidden="1" customHeight="1" x14ac:dyDescent="0.3">
      <c r="XEM179" s="3" t="s">
        <v>22</v>
      </c>
      <c r="XEN179" s="3" t="s">
        <v>26</v>
      </c>
      <c r="XEO179" s="3" t="s">
        <v>20</v>
      </c>
      <c r="XEP179" s="3">
        <v>9.9</v>
      </c>
      <c r="XEQ179" s="3">
        <v>0.86</v>
      </c>
      <c r="XER179" s="3">
        <v>0.8</v>
      </c>
      <c r="XES179" s="3">
        <v>0.77</v>
      </c>
      <c r="XET179" s="3">
        <v>0.72</v>
      </c>
      <c r="XEU179" s="3">
        <v>0.67</v>
      </c>
      <c r="XEV179" s="3">
        <v>0.62</v>
      </c>
    </row>
    <row r="180" spans="16367:16376" ht="15.9" hidden="1" customHeight="1" x14ac:dyDescent="0.3">
      <c r="XEM180" s="3" t="s">
        <v>22</v>
      </c>
      <c r="XEN180" s="3" t="s">
        <v>26</v>
      </c>
      <c r="XEO180" s="3" t="s">
        <v>20</v>
      </c>
      <c r="XEP180" s="3">
        <v>10</v>
      </c>
      <c r="XEQ180" s="3">
        <v>0.86</v>
      </c>
      <c r="XER180" s="3">
        <v>0.8</v>
      </c>
      <c r="XES180" s="3">
        <v>0.77</v>
      </c>
      <c r="XET180" s="3">
        <v>0.72</v>
      </c>
      <c r="XEU180" s="3">
        <v>0.67</v>
      </c>
      <c r="XEV180" s="3">
        <v>0.62</v>
      </c>
    </row>
    <row r="181" spans="16367:16376" ht="15.9" hidden="1" customHeight="1" x14ac:dyDescent="0.3">
      <c r="XEM181" s="3" t="s">
        <v>22</v>
      </c>
      <c r="XEN181" s="3" t="s">
        <v>26</v>
      </c>
      <c r="XEO181" s="3" t="s">
        <v>20</v>
      </c>
      <c r="XEP181" s="3">
        <v>10.1</v>
      </c>
      <c r="XEQ181" s="3">
        <v>0.86</v>
      </c>
      <c r="XER181" s="3">
        <v>0.8</v>
      </c>
      <c r="XES181" s="3">
        <v>0.77</v>
      </c>
      <c r="XET181" s="3">
        <v>0.72</v>
      </c>
      <c r="XEU181" s="3">
        <v>0.67</v>
      </c>
      <c r="XEV181" s="3">
        <v>0.62</v>
      </c>
    </row>
    <row r="182" spans="16367:16376" ht="15.9" hidden="1" customHeight="1" x14ac:dyDescent="0.3">
      <c r="XEM182" s="3" t="s">
        <v>22</v>
      </c>
      <c r="XEN182" s="3" t="s">
        <v>26</v>
      </c>
      <c r="XEO182" s="3" t="s">
        <v>20</v>
      </c>
      <c r="XEP182" s="3">
        <v>10.199999999999999</v>
      </c>
      <c r="XEQ182" s="3">
        <v>0.86</v>
      </c>
      <c r="XER182" s="3">
        <v>0.8</v>
      </c>
      <c r="XES182" s="3">
        <v>0.77</v>
      </c>
      <c r="XET182" s="3">
        <v>0.72</v>
      </c>
      <c r="XEU182" s="3">
        <v>0.67</v>
      </c>
      <c r="XEV182" s="3">
        <v>0.62</v>
      </c>
    </row>
    <row r="183" spans="16367:16376" ht="15.9" hidden="1" customHeight="1" x14ac:dyDescent="0.3">
      <c r="XEM183" s="3" t="s">
        <v>22</v>
      </c>
      <c r="XEN183" s="3" t="s">
        <v>26</v>
      </c>
      <c r="XEO183" s="3" t="s">
        <v>20</v>
      </c>
      <c r="XEP183" s="3">
        <v>10.3</v>
      </c>
      <c r="XEQ183" s="3">
        <v>0.86</v>
      </c>
      <c r="XER183" s="3">
        <v>0.8</v>
      </c>
      <c r="XES183" s="3">
        <v>0.77</v>
      </c>
      <c r="XET183" s="3">
        <v>0.72</v>
      </c>
      <c r="XEU183" s="3">
        <v>0.67</v>
      </c>
      <c r="XEV183" s="3">
        <v>0.62</v>
      </c>
    </row>
    <row r="184" spans="16367:16376" ht="15.9" hidden="1" customHeight="1" x14ac:dyDescent="0.3">
      <c r="XEM184" s="3" t="s">
        <v>22</v>
      </c>
      <c r="XEN184" s="3" t="s">
        <v>26</v>
      </c>
      <c r="XEO184" s="3" t="s">
        <v>20</v>
      </c>
      <c r="XEP184" s="3">
        <v>10.4</v>
      </c>
      <c r="XEQ184" s="3">
        <v>0.86</v>
      </c>
      <c r="XER184" s="3">
        <v>0.8</v>
      </c>
      <c r="XES184" s="3">
        <v>0.77</v>
      </c>
      <c r="XET184" s="3">
        <v>0.72</v>
      </c>
      <c r="XEU184" s="3">
        <v>0.67</v>
      </c>
      <c r="XEV184" s="3">
        <v>0.62</v>
      </c>
    </row>
    <row r="185" spans="16367:16376" ht="15.9" hidden="1" customHeight="1" x14ac:dyDescent="0.3">
      <c r="XEM185" s="3" t="s">
        <v>22</v>
      </c>
      <c r="XEN185" s="3" t="s">
        <v>26</v>
      </c>
      <c r="XEO185" s="3" t="s">
        <v>20</v>
      </c>
      <c r="XEP185" s="3">
        <v>10.5</v>
      </c>
      <c r="XEQ185" s="3">
        <v>0.86</v>
      </c>
      <c r="XER185" s="3">
        <v>0.8</v>
      </c>
      <c r="XES185" s="3">
        <v>0.77</v>
      </c>
      <c r="XET185" s="3">
        <v>0.72</v>
      </c>
      <c r="XEU185" s="3">
        <v>0.67</v>
      </c>
      <c r="XEV185" s="3">
        <v>0.62</v>
      </c>
    </row>
    <row r="186" spans="16367:16376" ht="15.9" hidden="1" customHeight="1" x14ac:dyDescent="0.3">
      <c r="XEM186" s="3" t="s">
        <v>22</v>
      </c>
      <c r="XEN186" s="3" t="s">
        <v>26</v>
      </c>
      <c r="XEO186" s="3" t="s">
        <v>20</v>
      </c>
      <c r="XEP186" s="3">
        <v>10.6</v>
      </c>
      <c r="XEQ186" s="3">
        <v>0.86</v>
      </c>
      <c r="XER186" s="3">
        <v>0.8</v>
      </c>
      <c r="XES186" s="3">
        <v>0.77</v>
      </c>
      <c r="XET186" s="3">
        <v>0.72</v>
      </c>
      <c r="XEU186" s="3">
        <v>0.67</v>
      </c>
      <c r="XEV186" s="3">
        <v>0.62</v>
      </c>
    </row>
    <row r="187" spans="16367:16376" ht="15.9" hidden="1" customHeight="1" x14ac:dyDescent="0.3">
      <c r="XEM187" s="3" t="s">
        <v>22</v>
      </c>
      <c r="XEN187" s="3" t="s">
        <v>26</v>
      </c>
      <c r="XEO187" s="3" t="s">
        <v>20</v>
      </c>
      <c r="XEP187" s="3">
        <v>10.7</v>
      </c>
      <c r="XEQ187" s="3">
        <v>0.86</v>
      </c>
      <c r="XER187" s="3">
        <v>0.8</v>
      </c>
      <c r="XES187" s="3">
        <v>0.77</v>
      </c>
      <c r="XET187" s="3">
        <v>0.72</v>
      </c>
      <c r="XEU187" s="3">
        <v>0.67</v>
      </c>
      <c r="XEV187" s="3">
        <v>0.62</v>
      </c>
    </row>
    <row r="188" spans="16367:16376" ht="15.9" hidden="1" customHeight="1" x14ac:dyDescent="0.3">
      <c r="XEM188" s="3" t="s">
        <v>22</v>
      </c>
      <c r="XEN188" s="3" t="s">
        <v>26</v>
      </c>
      <c r="XEO188" s="3" t="s">
        <v>20</v>
      </c>
      <c r="XEP188" s="3">
        <v>10.8</v>
      </c>
      <c r="XEQ188" s="3">
        <v>0.86</v>
      </c>
      <c r="XER188" s="3">
        <v>0.8</v>
      </c>
      <c r="XES188" s="3">
        <v>0.77</v>
      </c>
      <c r="XET188" s="3">
        <v>0.72</v>
      </c>
      <c r="XEU188" s="3">
        <v>0.67</v>
      </c>
      <c r="XEV188" s="3">
        <v>0.62</v>
      </c>
    </row>
    <row r="189" spans="16367:16376" ht="15.9" hidden="1" customHeight="1" x14ac:dyDescent="0.3">
      <c r="XEM189" s="3" t="s">
        <v>22</v>
      </c>
      <c r="XEN189" s="3" t="s">
        <v>26</v>
      </c>
      <c r="XEO189" s="3" t="s">
        <v>20</v>
      </c>
      <c r="XEP189" s="3">
        <v>10.9</v>
      </c>
      <c r="XEQ189" s="3">
        <v>0.86</v>
      </c>
      <c r="XER189" s="3">
        <v>0.8</v>
      </c>
      <c r="XES189" s="3">
        <v>0.77</v>
      </c>
      <c r="XET189" s="3">
        <v>0.72</v>
      </c>
      <c r="XEU189" s="3">
        <v>0.67</v>
      </c>
      <c r="XEV189" s="3">
        <v>0.62</v>
      </c>
    </row>
    <row r="190" spans="16367:16376" ht="15.9" hidden="1" customHeight="1" x14ac:dyDescent="0.3">
      <c r="XEM190" s="3" t="s">
        <v>22</v>
      </c>
      <c r="XEN190" s="3" t="s">
        <v>26</v>
      </c>
      <c r="XEO190" s="3" t="s">
        <v>20</v>
      </c>
      <c r="XEP190" s="3">
        <v>11</v>
      </c>
      <c r="XEQ190" s="3">
        <v>0.86</v>
      </c>
      <c r="XER190" s="3">
        <v>0.8</v>
      </c>
      <c r="XES190" s="3">
        <v>0.77</v>
      </c>
      <c r="XET190" s="3">
        <v>0.72</v>
      </c>
      <c r="XEU190" s="3">
        <v>0.67</v>
      </c>
      <c r="XEV190" s="3">
        <v>0.62</v>
      </c>
    </row>
    <row r="191" spans="16367:16376" ht="15.9" hidden="1" customHeight="1" x14ac:dyDescent="0.3">
      <c r="XEM191" s="3" t="s">
        <v>22</v>
      </c>
      <c r="XEN191" s="3" t="s">
        <v>26</v>
      </c>
      <c r="XEO191" s="3" t="s">
        <v>20</v>
      </c>
      <c r="XEP191" s="3">
        <v>11.1</v>
      </c>
      <c r="XEQ191" s="3">
        <v>0.86</v>
      </c>
      <c r="XER191" s="3">
        <v>0.8</v>
      </c>
      <c r="XES191" s="3">
        <v>0.77</v>
      </c>
      <c r="XET191" s="3">
        <v>0.72</v>
      </c>
      <c r="XEU191" s="3">
        <v>0.67</v>
      </c>
      <c r="XEV191" s="3">
        <v>0.62</v>
      </c>
    </row>
    <row r="192" spans="16367:16376" ht="15.9" hidden="1" customHeight="1" x14ac:dyDescent="0.3">
      <c r="XEM192" s="3" t="s">
        <v>22</v>
      </c>
      <c r="XEN192" s="3" t="s">
        <v>26</v>
      </c>
      <c r="XEO192" s="3" t="s">
        <v>20</v>
      </c>
      <c r="XEP192" s="3">
        <v>11.2</v>
      </c>
      <c r="XEQ192" s="3">
        <v>0.86</v>
      </c>
      <c r="XER192" s="3">
        <v>0.8</v>
      </c>
      <c r="XES192" s="3">
        <v>0.77</v>
      </c>
      <c r="XET192" s="3">
        <v>0.72</v>
      </c>
      <c r="XEU192" s="3">
        <v>0.67</v>
      </c>
      <c r="XEV192" s="3">
        <v>0.62</v>
      </c>
    </row>
    <row r="193" spans="16367:16376" ht="15.9" hidden="1" customHeight="1" x14ac:dyDescent="0.3">
      <c r="XEM193" s="3" t="s">
        <v>22</v>
      </c>
      <c r="XEN193" s="3" t="s">
        <v>26</v>
      </c>
      <c r="XEO193" s="3" t="s">
        <v>20</v>
      </c>
      <c r="XEP193" s="3">
        <v>11.3</v>
      </c>
      <c r="XEQ193" s="3">
        <v>0.86</v>
      </c>
      <c r="XER193" s="3">
        <v>0.8</v>
      </c>
      <c r="XES193" s="3">
        <v>0.77</v>
      </c>
      <c r="XET193" s="3">
        <v>0.72</v>
      </c>
      <c r="XEU193" s="3">
        <v>0.67</v>
      </c>
      <c r="XEV193" s="3">
        <v>0.62</v>
      </c>
    </row>
    <row r="194" spans="16367:16376" ht="15.9" hidden="1" customHeight="1" x14ac:dyDescent="0.3">
      <c r="XEM194" s="3" t="s">
        <v>22</v>
      </c>
      <c r="XEN194" s="3" t="s">
        <v>26</v>
      </c>
      <c r="XEO194" s="3" t="s">
        <v>20</v>
      </c>
      <c r="XEP194" s="3">
        <v>11.4</v>
      </c>
      <c r="XEQ194" s="3">
        <v>0.86</v>
      </c>
      <c r="XER194" s="3">
        <v>0.8</v>
      </c>
      <c r="XES194" s="3">
        <v>0.77</v>
      </c>
      <c r="XET194" s="3">
        <v>0.72</v>
      </c>
      <c r="XEU194" s="3">
        <v>0.67</v>
      </c>
      <c r="XEV194" s="3">
        <v>0.62</v>
      </c>
    </row>
    <row r="195" spans="16367:16376" ht="15.9" hidden="1" customHeight="1" x14ac:dyDescent="0.3">
      <c r="XEM195" s="3" t="s">
        <v>22</v>
      </c>
      <c r="XEN195" s="3" t="s">
        <v>26</v>
      </c>
      <c r="XEO195" s="3" t="s">
        <v>20</v>
      </c>
      <c r="XEP195" s="3">
        <v>11.5</v>
      </c>
      <c r="XEQ195" s="3">
        <v>0.86</v>
      </c>
      <c r="XER195" s="3">
        <v>0.8</v>
      </c>
      <c r="XES195" s="3">
        <v>0.77</v>
      </c>
      <c r="XET195" s="3">
        <v>0.72</v>
      </c>
      <c r="XEU195" s="3">
        <v>0.67</v>
      </c>
      <c r="XEV195" s="3">
        <v>0.62</v>
      </c>
    </row>
    <row r="196" spans="16367:16376" ht="15.9" hidden="1" customHeight="1" x14ac:dyDescent="0.3">
      <c r="XEM196" s="3" t="s">
        <v>22</v>
      </c>
      <c r="XEN196" s="3" t="s">
        <v>26</v>
      </c>
      <c r="XEO196" s="3" t="s">
        <v>20</v>
      </c>
      <c r="XEP196" s="3">
        <v>11.6</v>
      </c>
      <c r="XEQ196" s="3">
        <v>0.86</v>
      </c>
      <c r="XER196" s="3">
        <v>0.8</v>
      </c>
      <c r="XES196" s="3">
        <v>0.77</v>
      </c>
      <c r="XET196" s="3">
        <v>0.72</v>
      </c>
      <c r="XEU196" s="3">
        <v>0.67</v>
      </c>
      <c r="XEV196" s="3">
        <v>0.62</v>
      </c>
    </row>
    <row r="197" spans="16367:16376" ht="15.9" hidden="1" customHeight="1" x14ac:dyDescent="0.3">
      <c r="XEM197" s="3" t="s">
        <v>22</v>
      </c>
      <c r="XEN197" s="3" t="s">
        <v>26</v>
      </c>
      <c r="XEO197" s="3" t="s">
        <v>20</v>
      </c>
      <c r="XEP197" s="3">
        <v>11.7</v>
      </c>
      <c r="XEQ197" s="3">
        <v>0.86</v>
      </c>
      <c r="XER197" s="3">
        <v>0.8</v>
      </c>
      <c r="XES197" s="3">
        <v>0.77</v>
      </c>
      <c r="XET197" s="3">
        <v>0.72</v>
      </c>
      <c r="XEU197" s="3">
        <v>0.67</v>
      </c>
      <c r="XEV197" s="3">
        <v>0.62</v>
      </c>
    </row>
    <row r="198" spans="16367:16376" ht="15.9" hidden="1" customHeight="1" x14ac:dyDescent="0.3">
      <c r="XEM198" s="3" t="s">
        <v>22</v>
      </c>
      <c r="XEN198" s="3" t="s">
        <v>26</v>
      </c>
      <c r="XEO198" s="3" t="s">
        <v>20</v>
      </c>
      <c r="XEP198" s="3">
        <v>11.8</v>
      </c>
      <c r="XEQ198" s="3">
        <v>0.86</v>
      </c>
      <c r="XER198" s="3">
        <v>0.8</v>
      </c>
      <c r="XES198" s="3">
        <v>0.77</v>
      </c>
      <c r="XET198" s="3">
        <v>0.72</v>
      </c>
      <c r="XEU198" s="3">
        <v>0.67</v>
      </c>
      <c r="XEV198" s="3">
        <v>0.62</v>
      </c>
    </row>
    <row r="199" spans="16367:16376" ht="15.9" hidden="1" customHeight="1" x14ac:dyDescent="0.3">
      <c r="XEM199" s="3" t="s">
        <v>22</v>
      </c>
      <c r="XEN199" s="3" t="s">
        <v>26</v>
      </c>
      <c r="XEO199" s="3" t="s">
        <v>20</v>
      </c>
      <c r="XEP199" s="3">
        <v>11.9</v>
      </c>
      <c r="XEQ199" s="3">
        <v>0.86</v>
      </c>
      <c r="XER199" s="3">
        <v>0.8</v>
      </c>
      <c r="XES199" s="3">
        <v>0.77</v>
      </c>
      <c r="XET199" s="3">
        <v>0.72</v>
      </c>
      <c r="XEU199" s="3">
        <v>0.67</v>
      </c>
      <c r="XEV199" s="3">
        <v>0.62</v>
      </c>
    </row>
    <row r="200" spans="16367:16376" ht="15.9" hidden="1" customHeight="1" x14ac:dyDescent="0.3">
      <c r="XEM200" s="3" t="s">
        <v>22</v>
      </c>
      <c r="XEN200" s="3" t="s">
        <v>26</v>
      </c>
      <c r="XEO200" s="3" t="s">
        <v>20</v>
      </c>
      <c r="XEP200" s="3">
        <v>12</v>
      </c>
      <c r="XEQ200" s="3">
        <v>0.86</v>
      </c>
      <c r="XER200" s="3">
        <v>0.8</v>
      </c>
      <c r="XES200" s="3">
        <v>0.77</v>
      </c>
      <c r="XET200" s="3">
        <v>0.72</v>
      </c>
      <c r="XEU200" s="3">
        <v>0.67</v>
      </c>
      <c r="XEV200" s="3">
        <v>0.62</v>
      </c>
    </row>
    <row r="201" spans="16367:16376" ht="15.9" hidden="1" customHeight="1" x14ac:dyDescent="0.3">
      <c r="XEM201" s="3" t="s">
        <v>22</v>
      </c>
      <c r="XEN201" s="3" t="s">
        <v>26</v>
      </c>
      <c r="XEO201" s="3" t="s">
        <v>20</v>
      </c>
      <c r="XEP201" s="3">
        <v>12.1</v>
      </c>
      <c r="XEQ201" s="3">
        <v>0.86</v>
      </c>
      <c r="XER201" s="3">
        <v>0.8</v>
      </c>
      <c r="XES201" s="3">
        <v>0.77</v>
      </c>
      <c r="XET201" s="3">
        <v>0.72</v>
      </c>
      <c r="XEU201" s="3">
        <v>0.67</v>
      </c>
      <c r="XEV201" s="3">
        <v>0.62</v>
      </c>
    </row>
    <row r="202" spans="16367:16376" ht="15.9" hidden="1" customHeight="1" x14ac:dyDescent="0.3">
      <c r="XEM202" s="3" t="s">
        <v>22</v>
      </c>
      <c r="XEN202" s="3" t="s">
        <v>26</v>
      </c>
      <c r="XEO202" s="3" t="s">
        <v>20</v>
      </c>
      <c r="XEP202" s="3">
        <v>12.2</v>
      </c>
      <c r="XEQ202" s="3">
        <v>0.86</v>
      </c>
      <c r="XER202" s="3">
        <v>0.8</v>
      </c>
      <c r="XES202" s="3">
        <v>0.77</v>
      </c>
      <c r="XET202" s="3">
        <v>0.72</v>
      </c>
      <c r="XEU202" s="3">
        <v>0.67</v>
      </c>
      <c r="XEV202" s="3">
        <v>0.62</v>
      </c>
    </row>
    <row r="203" spans="16367:16376" ht="15.9" hidden="1" customHeight="1" x14ac:dyDescent="0.3">
      <c r="XEM203" s="3" t="s">
        <v>22</v>
      </c>
      <c r="XEN203" s="3" t="s">
        <v>26</v>
      </c>
      <c r="XEO203" s="3" t="s">
        <v>20</v>
      </c>
      <c r="XEP203" s="3">
        <v>12.3</v>
      </c>
      <c r="XEQ203" s="3">
        <v>0.86</v>
      </c>
      <c r="XER203" s="3">
        <v>0.8</v>
      </c>
      <c r="XES203" s="3">
        <v>0.77</v>
      </c>
      <c r="XET203" s="3">
        <v>0.72</v>
      </c>
      <c r="XEU203" s="3">
        <v>0.67</v>
      </c>
      <c r="XEV203" s="3">
        <v>0.62</v>
      </c>
    </row>
    <row r="204" spans="16367:16376" ht="15.9" hidden="1" customHeight="1" x14ac:dyDescent="0.3">
      <c r="XEM204" s="3" t="s">
        <v>22</v>
      </c>
      <c r="XEN204" s="3" t="s">
        <v>26</v>
      </c>
      <c r="XEO204" s="3" t="s">
        <v>20</v>
      </c>
      <c r="XEP204" s="3">
        <v>12.4</v>
      </c>
      <c r="XEQ204" s="3">
        <v>0.86</v>
      </c>
      <c r="XER204" s="3">
        <v>0.8</v>
      </c>
      <c r="XES204" s="3">
        <v>0.77</v>
      </c>
      <c r="XET204" s="3">
        <v>0.72</v>
      </c>
      <c r="XEU204" s="3">
        <v>0.67</v>
      </c>
      <c r="XEV204" s="3">
        <v>0.62</v>
      </c>
    </row>
    <row r="205" spans="16367:16376" ht="15.9" hidden="1" customHeight="1" x14ac:dyDescent="0.3">
      <c r="XEM205" s="3" t="s">
        <v>22</v>
      </c>
      <c r="XEN205" s="3" t="s">
        <v>26</v>
      </c>
      <c r="XEO205" s="3" t="s">
        <v>20</v>
      </c>
      <c r="XEP205" s="3">
        <v>12.5</v>
      </c>
      <c r="XEQ205" s="3">
        <v>0.86</v>
      </c>
      <c r="XER205" s="3">
        <v>0.8</v>
      </c>
      <c r="XES205" s="3">
        <v>0.77</v>
      </c>
      <c r="XET205" s="3">
        <v>0.72</v>
      </c>
      <c r="XEU205" s="3">
        <v>0.67</v>
      </c>
      <c r="XEV205" s="3">
        <v>0.62</v>
      </c>
    </row>
    <row r="206" spans="16367:16376" ht="15.9" hidden="1" customHeight="1" x14ac:dyDescent="0.3">
      <c r="XEM206" s="3" t="s">
        <v>22</v>
      </c>
      <c r="XEN206" s="3" t="s">
        <v>26</v>
      </c>
      <c r="XEO206" s="3" t="s">
        <v>20</v>
      </c>
      <c r="XEP206" s="3">
        <v>12.6</v>
      </c>
      <c r="XEQ206" s="3">
        <v>0.86</v>
      </c>
      <c r="XER206" s="3">
        <v>0.8</v>
      </c>
      <c r="XES206" s="3">
        <v>0.77</v>
      </c>
      <c r="XET206" s="3">
        <v>0.72</v>
      </c>
      <c r="XEU206" s="3">
        <v>0.67</v>
      </c>
      <c r="XEV206" s="3">
        <v>0.62</v>
      </c>
    </row>
    <row r="207" spans="16367:16376" ht="15.9" hidden="1" customHeight="1" x14ac:dyDescent="0.3">
      <c r="XEM207" s="3" t="s">
        <v>22</v>
      </c>
      <c r="XEN207" s="3" t="s">
        <v>26</v>
      </c>
      <c r="XEO207" s="3" t="s">
        <v>20</v>
      </c>
      <c r="XEP207" s="3">
        <v>12.7</v>
      </c>
      <c r="XEQ207" s="3">
        <v>0.86</v>
      </c>
      <c r="XER207" s="3">
        <v>0.8</v>
      </c>
      <c r="XES207" s="3">
        <v>0.77</v>
      </c>
      <c r="XET207" s="3">
        <v>0.72</v>
      </c>
      <c r="XEU207" s="3">
        <v>0.67</v>
      </c>
      <c r="XEV207" s="3">
        <v>0.62</v>
      </c>
    </row>
    <row r="208" spans="16367:16376" ht="15.9" hidden="1" customHeight="1" x14ac:dyDescent="0.3">
      <c r="XEM208" s="3" t="s">
        <v>22</v>
      </c>
      <c r="XEN208" s="3" t="s">
        <v>26</v>
      </c>
      <c r="XEO208" s="3" t="s">
        <v>20</v>
      </c>
      <c r="XEP208" s="3">
        <v>12.8</v>
      </c>
      <c r="XEQ208" s="3">
        <v>0.86</v>
      </c>
      <c r="XER208" s="3">
        <v>0.8</v>
      </c>
      <c r="XES208" s="3">
        <v>0.77</v>
      </c>
      <c r="XET208" s="3">
        <v>0.72</v>
      </c>
      <c r="XEU208" s="3">
        <v>0.67</v>
      </c>
      <c r="XEV208" s="3">
        <v>0.62</v>
      </c>
    </row>
    <row r="209" spans="16367:16376" ht="15.9" hidden="1" customHeight="1" x14ac:dyDescent="0.3">
      <c r="XEM209" s="3" t="s">
        <v>22</v>
      </c>
      <c r="XEN209" s="3" t="s">
        <v>26</v>
      </c>
      <c r="XEO209" s="3" t="s">
        <v>20</v>
      </c>
      <c r="XEP209" s="3">
        <v>12.9</v>
      </c>
      <c r="XEQ209" s="3">
        <v>0.86</v>
      </c>
      <c r="XER209" s="3">
        <v>0.8</v>
      </c>
      <c r="XES209" s="3">
        <v>0.77</v>
      </c>
      <c r="XET209" s="3">
        <v>0.72</v>
      </c>
      <c r="XEU209" s="3">
        <v>0.67</v>
      </c>
      <c r="XEV209" s="3">
        <v>0.62</v>
      </c>
    </row>
    <row r="210" spans="16367:16376" ht="15.9" hidden="1" customHeight="1" x14ac:dyDescent="0.3">
      <c r="XEM210" s="3" t="s">
        <v>22</v>
      </c>
      <c r="XEN210" s="3" t="s">
        <v>26</v>
      </c>
      <c r="XEO210" s="3" t="s">
        <v>20</v>
      </c>
      <c r="XEP210" s="3">
        <v>13</v>
      </c>
      <c r="XEQ210" s="3">
        <v>0.86</v>
      </c>
      <c r="XER210" s="3">
        <v>0.8</v>
      </c>
      <c r="XES210" s="3">
        <v>0.77</v>
      </c>
      <c r="XET210" s="3">
        <v>0.72</v>
      </c>
      <c r="XEU210" s="3">
        <v>0.67</v>
      </c>
      <c r="XEV210" s="3">
        <v>0.62</v>
      </c>
    </row>
    <row r="211" spans="16367:16376" ht="15.9" hidden="1" customHeight="1" x14ac:dyDescent="0.3">
      <c r="XEM211" s="3" t="s">
        <v>22</v>
      </c>
      <c r="XEN211" s="3" t="s">
        <v>26</v>
      </c>
      <c r="XEO211" s="3" t="s">
        <v>20</v>
      </c>
      <c r="XEP211" s="3">
        <v>13.1</v>
      </c>
      <c r="XEQ211" s="3">
        <v>0.86</v>
      </c>
      <c r="XER211" s="3">
        <v>0.8</v>
      </c>
      <c r="XES211" s="3">
        <v>0.77</v>
      </c>
      <c r="XET211" s="3">
        <v>0.72</v>
      </c>
      <c r="XEU211" s="3">
        <v>0.67</v>
      </c>
      <c r="XEV211" s="3">
        <v>0.62</v>
      </c>
    </row>
    <row r="212" spans="16367:16376" ht="15.9" hidden="1" customHeight="1" x14ac:dyDescent="0.3">
      <c r="XEM212" s="3" t="s">
        <v>22</v>
      </c>
      <c r="XEN212" s="3" t="s">
        <v>26</v>
      </c>
      <c r="XEO212" s="3" t="s">
        <v>20</v>
      </c>
      <c r="XEP212" s="3">
        <v>13.2</v>
      </c>
      <c r="XEQ212" s="3">
        <v>0.86</v>
      </c>
      <c r="XER212" s="3">
        <v>0.8</v>
      </c>
      <c r="XES212" s="3">
        <v>0.77</v>
      </c>
      <c r="XET212" s="3">
        <v>0.72</v>
      </c>
      <c r="XEU212" s="3">
        <v>0.67</v>
      </c>
      <c r="XEV212" s="3">
        <v>0.62</v>
      </c>
    </row>
    <row r="213" spans="16367:16376" ht="15.9" hidden="1" customHeight="1" x14ac:dyDescent="0.3">
      <c r="XEM213" s="3" t="s">
        <v>22</v>
      </c>
      <c r="XEN213" s="3" t="s">
        <v>26</v>
      </c>
      <c r="XEO213" s="3" t="s">
        <v>20</v>
      </c>
      <c r="XEP213" s="3">
        <v>13.3</v>
      </c>
      <c r="XEQ213" s="3">
        <v>0.86</v>
      </c>
      <c r="XER213" s="3">
        <v>0.8</v>
      </c>
      <c r="XES213" s="3">
        <v>0.77</v>
      </c>
      <c r="XET213" s="3">
        <v>0.72</v>
      </c>
      <c r="XEU213" s="3">
        <v>0.67</v>
      </c>
      <c r="XEV213" s="3">
        <v>0.62</v>
      </c>
    </row>
    <row r="214" spans="16367:16376" ht="15.9" hidden="1" customHeight="1" x14ac:dyDescent="0.3">
      <c r="XEM214" s="3" t="s">
        <v>22</v>
      </c>
      <c r="XEN214" s="3" t="s">
        <v>26</v>
      </c>
      <c r="XEO214" s="3" t="s">
        <v>20</v>
      </c>
      <c r="XEP214" s="3">
        <v>13.4</v>
      </c>
      <c r="XEQ214" s="3">
        <v>0.86</v>
      </c>
      <c r="XER214" s="3">
        <v>0.8</v>
      </c>
      <c r="XES214" s="3">
        <v>0.77</v>
      </c>
      <c r="XET214" s="3">
        <v>0.72</v>
      </c>
      <c r="XEU214" s="3">
        <v>0.67</v>
      </c>
      <c r="XEV214" s="3">
        <v>0.62</v>
      </c>
    </row>
    <row r="215" spans="16367:16376" ht="15.9" hidden="1" customHeight="1" x14ac:dyDescent="0.3">
      <c r="XEM215" s="3" t="s">
        <v>22</v>
      </c>
      <c r="XEN215" s="3" t="s">
        <v>26</v>
      </c>
      <c r="XEO215" s="3" t="s">
        <v>20</v>
      </c>
      <c r="XEP215" s="3">
        <v>13.5</v>
      </c>
      <c r="XEQ215" s="3">
        <v>0.86</v>
      </c>
      <c r="XER215" s="3">
        <v>0.8</v>
      </c>
      <c r="XES215" s="3">
        <v>0.77</v>
      </c>
      <c r="XET215" s="3">
        <v>0.72</v>
      </c>
      <c r="XEU215" s="3">
        <v>0.67</v>
      </c>
      <c r="XEV215" s="3">
        <v>0.62</v>
      </c>
    </row>
    <row r="216" spans="16367:16376" ht="15.9" hidden="1" customHeight="1" x14ac:dyDescent="0.3">
      <c r="XEM216" s="3" t="s">
        <v>22</v>
      </c>
      <c r="XEN216" s="3" t="s">
        <v>26</v>
      </c>
      <c r="XEO216" s="3" t="s">
        <v>20</v>
      </c>
      <c r="XEP216" s="3">
        <v>13.6</v>
      </c>
      <c r="XEQ216" s="3">
        <v>0.86</v>
      </c>
      <c r="XER216" s="3">
        <v>0.8</v>
      </c>
      <c r="XES216" s="3">
        <v>0.77</v>
      </c>
      <c r="XET216" s="3">
        <v>0.72</v>
      </c>
      <c r="XEU216" s="3">
        <v>0.67</v>
      </c>
      <c r="XEV216" s="3">
        <v>0.62</v>
      </c>
    </row>
    <row r="217" spans="16367:16376" ht="15.9" hidden="1" customHeight="1" x14ac:dyDescent="0.3">
      <c r="XEM217" s="3" t="s">
        <v>22</v>
      </c>
      <c r="XEN217" s="3" t="s">
        <v>26</v>
      </c>
      <c r="XEO217" s="3" t="s">
        <v>20</v>
      </c>
      <c r="XEP217" s="3">
        <v>13.7</v>
      </c>
      <c r="XEQ217" s="3">
        <v>0.86</v>
      </c>
      <c r="XER217" s="3">
        <v>0.8</v>
      </c>
      <c r="XES217" s="3">
        <v>0.77</v>
      </c>
      <c r="XET217" s="3">
        <v>0.72</v>
      </c>
      <c r="XEU217" s="3">
        <v>0.67</v>
      </c>
      <c r="XEV217" s="3">
        <v>0.62</v>
      </c>
    </row>
    <row r="218" spans="16367:16376" ht="15.9" hidden="1" customHeight="1" x14ac:dyDescent="0.3">
      <c r="XEM218" s="3" t="s">
        <v>22</v>
      </c>
      <c r="XEN218" s="3" t="s">
        <v>26</v>
      </c>
      <c r="XEO218" s="3" t="s">
        <v>20</v>
      </c>
      <c r="XEP218" s="3">
        <v>13.8</v>
      </c>
      <c r="XEQ218" s="3">
        <v>0.86</v>
      </c>
      <c r="XER218" s="3">
        <v>0.8</v>
      </c>
      <c r="XES218" s="3">
        <v>0.77</v>
      </c>
      <c r="XET218" s="3">
        <v>0.72</v>
      </c>
      <c r="XEU218" s="3">
        <v>0.67</v>
      </c>
      <c r="XEV218" s="3">
        <v>0.62</v>
      </c>
    </row>
    <row r="219" spans="16367:16376" ht="15.9" hidden="1" customHeight="1" x14ac:dyDescent="0.3">
      <c r="XEM219" s="3" t="s">
        <v>22</v>
      </c>
      <c r="XEN219" s="3" t="s">
        <v>26</v>
      </c>
      <c r="XEO219" s="3" t="s">
        <v>20</v>
      </c>
      <c r="XEP219" s="3">
        <v>13.9</v>
      </c>
      <c r="XEQ219" s="3">
        <v>0.86</v>
      </c>
      <c r="XER219" s="3">
        <v>0.8</v>
      </c>
      <c r="XES219" s="3">
        <v>0.77</v>
      </c>
      <c r="XET219" s="3">
        <v>0.72</v>
      </c>
      <c r="XEU219" s="3">
        <v>0.67</v>
      </c>
      <c r="XEV219" s="3">
        <v>0.62</v>
      </c>
    </row>
    <row r="220" spans="16367:16376" ht="15.9" hidden="1" customHeight="1" x14ac:dyDescent="0.3">
      <c r="XEM220" s="3" t="s">
        <v>22</v>
      </c>
      <c r="XEN220" s="3" t="s">
        <v>26</v>
      </c>
      <c r="XEO220" s="3" t="s">
        <v>20</v>
      </c>
      <c r="XEP220" s="3">
        <v>14</v>
      </c>
      <c r="XEQ220" s="3">
        <v>0.86</v>
      </c>
      <c r="XER220" s="3">
        <v>0.8</v>
      </c>
      <c r="XES220" s="3">
        <v>0.77</v>
      </c>
      <c r="XET220" s="3">
        <v>0.72</v>
      </c>
      <c r="XEU220" s="3">
        <v>0.67</v>
      </c>
      <c r="XEV220" s="3">
        <v>0.62</v>
      </c>
    </row>
    <row r="221" spans="16367:16376" ht="15.9" hidden="1" customHeight="1" x14ac:dyDescent="0.3">
      <c r="XEM221" s="3" t="s">
        <v>22</v>
      </c>
      <c r="XEN221" s="3" t="s">
        <v>26</v>
      </c>
      <c r="XEO221" s="3" t="s">
        <v>20</v>
      </c>
      <c r="XEP221" s="3">
        <v>14.1</v>
      </c>
      <c r="XEQ221" s="3">
        <v>0.86</v>
      </c>
      <c r="XER221" s="3">
        <v>0.8</v>
      </c>
      <c r="XES221" s="3">
        <v>0.77</v>
      </c>
      <c r="XET221" s="3">
        <v>0.72</v>
      </c>
      <c r="XEU221" s="3">
        <v>0.67</v>
      </c>
      <c r="XEV221" s="3">
        <v>0.62</v>
      </c>
    </row>
    <row r="222" spans="16367:16376" ht="15.9" hidden="1" customHeight="1" x14ac:dyDescent="0.3">
      <c r="XEM222" s="3" t="s">
        <v>22</v>
      </c>
      <c r="XEN222" s="3" t="s">
        <v>26</v>
      </c>
      <c r="XEO222" s="3" t="s">
        <v>20</v>
      </c>
      <c r="XEP222" s="3">
        <v>14.2</v>
      </c>
      <c r="XEQ222" s="3">
        <v>0.86</v>
      </c>
      <c r="XER222" s="3">
        <v>0.8</v>
      </c>
      <c r="XES222" s="3">
        <v>0.77</v>
      </c>
      <c r="XET222" s="3">
        <v>0.72</v>
      </c>
      <c r="XEU222" s="3">
        <v>0.67</v>
      </c>
      <c r="XEV222" s="3">
        <v>0.62</v>
      </c>
    </row>
    <row r="223" spans="16367:16376" ht="15.9" hidden="1" customHeight="1" x14ac:dyDescent="0.3">
      <c r="XEM223" s="3" t="s">
        <v>22</v>
      </c>
      <c r="XEN223" s="3" t="s">
        <v>26</v>
      </c>
      <c r="XEO223" s="3" t="s">
        <v>20</v>
      </c>
      <c r="XEP223" s="3">
        <v>14.3</v>
      </c>
      <c r="XEQ223" s="3">
        <v>0.86</v>
      </c>
      <c r="XER223" s="3">
        <v>0.8</v>
      </c>
      <c r="XES223" s="3">
        <v>0.77</v>
      </c>
      <c r="XET223" s="3">
        <v>0.72</v>
      </c>
      <c r="XEU223" s="3">
        <v>0.67</v>
      </c>
      <c r="XEV223" s="3">
        <v>0.62</v>
      </c>
    </row>
    <row r="224" spans="16367:16376" ht="15.9" hidden="1" customHeight="1" x14ac:dyDescent="0.3">
      <c r="XEM224" s="3" t="s">
        <v>22</v>
      </c>
      <c r="XEN224" s="3" t="s">
        <v>26</v>
      </c>
      <c r="XEO224" s="3" t="s">
        <v>20</v>
      </c>
      <c r="XEP224" s="3">
        <v>14.4</v>
      </c>
      <c r="XEQ224" s="3">
        <v>0.86</v>
      </c>
      <c r="XER224" s="3">
        <v>0.8</v>
      </c>
      <c r="XES224" s="3">
        <v>0.77</v>
      </c>
      <c r="XET224" s="3">
        <v>0.72</v>
      </c>
      <c r="XEU224" s="3">
        <v>0.67</v>
      </c>
      <c r="XEV224" s="3">
        <v>0.62</v>
      </c>
    </row>
    <row r="225" spans="16367:16376" ht="15.9" hidden="1" customHeight="1" x14ac:dyDescent="0.3">
      <c r="XEM225" s="3" t="s">
        <v>22</v>
      </c>
      <c r="XEN225" s="3" t="s">
        <v>26</v>
      </c>
      <c r="XEO225" s="3" t="s">
        <v>20</v>
      </c>
      <c r="XEP225" s="3">
        <v>14.5</v>
      </c>
      <c r="XEQ225" s="3">
        <v>0.86</v>
      </c>
      <c r="XER225" s="3">
        <v>0.8</v>
      </c>
      <c r="XES225" s="3">
        <v>0.77</v>
      </c>
      <c r="XET225" s="3">
        <v>0.72</v>
      </c>
      <c r="XEU225" s="3">
        <v>0.67</v>
      </c>
      <c r="XEV225" s="3">
        <v>0.62</v>
      </c>
    </row>
    <row r="226" spans="16367:16376" ht="15.9" hidden="1" customHeight="1" x14ac:dyDescent="0.3">
      <c r="XEM226" s="3" t="s">
        <v>22</v>
      </c>
      <c r="XEN226" s="3" t="s">
        <v>26</v>
      </c>
      <c r="XEO226" s="3" t="s">
        <v>20</v>
      </c>
      <c r="XEP226" s="3">
        <v>14.6</v>
      </c>
      <c r="XEQ226" s="3">
        <v>0.86</v>
      </c>
      <c r="XER226" s="3">
        <v>0.8</v>
      </c>
      <c r="XES226" s="3">
        <v>0.77</v>
      </c>
      <c r="XET226" s="3">
        <v>0.72</v>
      </c>
      <c r="XEU226" s="3">
        <v>0.67</v>
      </c>
      <c r="XEV226" s="3">
        <v>0.62</v>
      </c>
    </row>
    <row r="227" spans="16367:16376" ht="15.9" hidden="1" customHeight="1" x14ac:dyDescent="0.3">
      <c r="XEM227" s="3" t="s">
        <v>22</v>
      </c>
      <c r="XEN227" s="3" t="s">
        <v>26</v>
      </c>
      <c r="XEO227" s="3" t="s">
        <v>20</v>
      </c>
      <c r="XEP227" s="3">
        <v>14.7</v>
      </c>
      <c r="XEQ227" s="3">
        <v>0.86</v>
      </c>
      <c r="XER227" s="3">
        <v>0.8</v>
      </c>
      <c r="XES227" s="3">
        <v>0.77</v>
      </c>
      <c r="XET227" s="3">
        <v>0.72</v>
      </c>
      <c r="XEU227" s="3">
        <v>0.67</v>
      </c>
      <c r="XEV227" s="3">
        <v>0.62</v>
      </c>
    </row>
    <row r="228" spans="16367:16376" ht="15.9" hidden="1" customHeight="1" x14ac:dyDescent="0.3">
      <c r="XEM228" s="3" t="s">
        <v>22</v>
      </c>
      <c r="XEN228" s="3" t="s">
        <v>26</v>
      </c>
      <c r="XEO228" s="3" t="s">
        <v>20</v>
      </c>
      <c r="XEP228" s="3">
        <v>14.8</v>
      </c>
      <c r="XEQ228" s="3">
        <v>0.86</v>
      </c>
      <c r="XER228" s="3">
        <v>0.8</v>
      </c>
      <c r="XES228" s="3">
        <v>0.77</v>
      </c>
      <c r="XET228" s="3">
        <v>0.72</v>
      </c>
      <c r="XEU228" s="3">
        <v>0.67</v>
      </c>
      <c r="XEV228" s="3">
        <v>0.62</v>
      </c>
    </row>
    <row r="229" spans="16367:16376" ht="15.9" hidden="1" customHeight="1" x14ac:dyDescent="0.3">
      <c r="XEM229" s="3" t="s">
        <v>22</v>
      </c>
      <c r="XEN229" s="3" t="s">
        <v>26</v>
      </c>
      <c r="XEO229" s="3" t="s">
        <v>20</v>
      </c>
      <c r="XEP229" s="3">
        <v>14.9</v>
      </c>
      <c r="XEQ229" s="3">
        <v>0.86</v>
      </c>
      <c r="XER229" s="3">
        <v>0.8</v>
      </c>
      <c r="XES229" s="3">
        <v>0.77</v>
      </c>
      <c r="XET229" s="3">
        <v>0.72</v>
      </c>
      <c r="XEU229" s="3">
        <v>0.67</v>
      </c>
      <c r="XEV229" s="3">
        <v>0.62</v>
      </c>
    </row>
    <row r="230" spans="16367:16376" ht="15.9" hidden="1" customHeight="1" x14ac:dyDescent="0.3">
      <c r="XEM230" s="3" t="s">
        <v>22</v>
      </c>
      <c r="XEN230" s="3" t="s">
        <v>26</v>
      </c>
      <c r="XEO230" s="3" t="s">
        <v>20</v>
      </c>
      <c r="XEP230" s="3">
        <v>15</v>
      </c>
      <c r="XEQ230" s="3">
        <v>0.86</v>
      </c>
      <c r="XER230" s="3">
        <v>0.8</v>
      </c>
      <c r="XES230" s="3">
        <v>0.77</v>
      </c>
      <c r="XET230" s="3">
        <v>0.72</v>
      </c>
      <c r="XEU230" s="3">
        <v>0.67</v>
      </c>
      <c r="XEV230" s="3">
        <v>0.62</v>
      </c>
    </row>
    <row r="231" spans="16367:16376" ht="15.9" hidden="1" customHeight="1" x14ac:dyDescent="0.3">
      <c r="XEM231" s="3" t="s">
        <v>22</v>
      </c>
      <c r="XEN231" s="3" t="s">
        <v>26</v>
      </c>
      <c r="XEO231" s="3" t="s">
        <v>20</v>
      </c>
      <c r="XEP231" s="3">
        <v>15.1</v>
      </c>
      <c r="XEQ231" s="3">
        <v>0.86</v>
      </c>
      <c r="XER231" s="3">
        <v>0.8</v>
      </c>
      <c r="XES231" s="3">
        <v>0.77</v>
      </c>
      <c r="XET231" s="3">
        <v>0.72</v>
      </c>
      <c r="XEU231" s="3">
        <v>0.67</v>
      </c>
      <c r="XEV231" s="3">
        <v>0.62</v>
      </c>
    </row>
    <row r="232" spans="16367:16376" ht="15.9" hidden="1" customHeight="1" x14ac:dyDescent="0.3">
      <c r="XEM232" s="3" t="s">
        <v>22</v>
      </c>
      <c r="XEN232" s="3" t="s">
        <v>26</v>
      </c>
      <c r="XEO232" s="3" t="s">
        <v>20</v>
      </c>
      <c r="XEP232" s="3">
        <v>15.2</v>
      </c>
      <c r="XEQ232" s="3">
        <v>0.86</v>
      </c>
      <c r="XER232" s="3">
        <v>0.8</v>
      </c>
      <c r="XES232" s="3">
        <v>0.77</v>
      </c>
      <c r="XET232" s="3">
        <v>0.72</v>
      </c>
      <c r="XEU232" s="3">
        <v>0.67</v>
      </c>
      <c r="XEV232" s="3">
        <v>0.62</v>
      </c>
    </row>
    <row r="233" spans="16367:16376" ht="15.9" hidden="1" customHeight="1" x14ac:dyDescent="0.3">
      <c r="XEM233" s="3" t="s">
        <v>22</v>
      </c>
      <c r="XEN233" s="3" t="s">
        <v>26</v>
      </c>
      <c r="XEO233" s="3" t="s">
        <v>20</v>
      </c>
      <c r="XEP233" s="3">
        <v>15.3</v>
      </c>
      <c r="XEQ233" s="3">
        <v>0.86</v>
      </c>
      <c r="XER233" s="3">
        <v>0.8</v>
      </c>
      <c r="XES233" s="3">
        <v>0.77</v>
      </c>
      <c r="XET233" s="3">
        <v>0.72</v>
      </c>
      <c r="XEU233" s="3">
        <v>0.67</v>
      </c>
      <c r="XEV233" s="3">
        <v>0.62</v>
      </c>
    </row>
    <row r="234" spans="16367:16376" ht="15.9" hidden="1" customHeight="1" x14ac:dyDescent="0.3">
      <c r="XEM234" s="3" t="s">
        <v>22</v>
      </c>
      <c r="XEN234" s="3" t="s">
        <v>26</v>
      </c>
      <c r="XEO234" s="3" t="s">
        <v>20</v>
      </c>
      <c r="XEP234" s="3">
        <v>15.4</v>
      </c>
      <c r="XEQ234" s="3">
        <v>0.86</v>
      </c>
      <c r="XER234" s="3">
        <v>0.8</v>
      </c>
      <c r="XES234" s="3">
        <v>0.77</v>
      </c>
      <c r="XET234" s="3">
        <v>0.72</v>
      </c>
      <c r="XEU234" s="3">
        <v>0.67</v>
      </c>
      <c r="XEV234" s="3">
        <v>0.62</v>
      </c>
    </row>
    <row r="235" spans="16367:16376" ht="15.9" hidden="1" customHeight="1" x14ac:dyDescent="0.3">
      <c r="XEM235" s="3" t="s">
        <v>22</v>
      </c>
      <c r="XEN235" s="3" t="s">
        <v>26</v>
      </c>
      <c r="XEO235" s="3" t="s">
        <v>20</v>
      </c>
      <c r="XEP235" s="3">
        <v>15.5</v>
      </c>
      <c r="XEQ235" s="3">
        <v>0.86</v>
      </c>
      <c r="XER235" s="3">
        <v>0.8</v>
      </c>
      <c r="XES235" s="3">
        <v>0.77</v>
      </c>
      <c r="XET235" s="3">
        <v>0.72</v>
      </c>
      <c r="XEU235" s="3">
        <v>0.67</v>
      </c>
      <c r="XEV235" s="3">
        <v>0.62</v>
      </c>
    </row>
    <row r="236" spans="16367:16376" ht="15.9" hidden="1" customHeight="1" x14ac:dyDescent="0.3">
      <c r="XEM236" s="3" t="s">
        <v>22</v>
      </c>
      <c r="XEN236" s="3" t="s">
        <v>26</v>
      </c>
      <c r="XEO236" s="3" t="s">
        <v>20</v>
      </c>
      <c r="XEP236" s="3">
        <v>15.6</v>
      </c>
      <c r="XEQ236" s="3">
        <v>0.86</v>
      </c>
      <c r="XER236" s="3">
        <v>0.8</v>
      </c>
      <c r="XES236" s="3">
        <v>0.77</v>
      </c>
      <c r="XET236" s="3">
        <v>0.72</v>
      </c>
      <c r="XEU236" s="3">
        <v>0.67</v>
      </c>
      <c r="XEV236" s="3">
        <v>0.62</v>
      </c>
    </row>
    <row r="237" spans="16367:16376" ht="15.9" hidden="1" customHeight="1" x14ac:dyDescent="0.3">
      <c r="XEM237" s="3" t="s">
        <v>22</v>
      </c>
      <c r="XEN237" s="3" t="s">
        <v>26</v>
      </c>
      <c r="XEO237" s="3" t="s">
        <v>20</v>
      </c>
      <c r="XEP237" s="3">
        <v>15.7</v>
      </c>
      <c r="XEQ237" s="3">
        <v>0.86</v>
      </c>
      <c r="XER237" s="3">
        <v>0.8</v>
      </c>
      <c r="XES237" s="3">
        <v>0.77</v>
      </c>
      <c r="XET237" s="3">
        <v>0.72</v>
      </c>
      <c r="XEU237" s="3">
        <v>0.67</v>
      </c>
      <c r="XEV237" s="3">
        <v>0.62</v>
      </c>
    </row>
    <row r="238" spans="16367:16376" ht="15.9" hidden="1" customHeight="1" x14ac:dyDescent="0.3">
      <c r="XEM238" s="3" t="s">
        <v>22</v>
      </c>
      <c r="XEN238" s="3" t="s">
        <v>26</v>
      </c>
      <c r="XEO238" s="3" t="s">
        <v>20</v>
      </c>
      <c r="XEP238" s="3">
        <v>15.8</v>
      </c>
      <c r="XEQ238" s="3">
        <v>0.86</v>
      </c>
      <c r="XER238" s="3">
        <v>0.8</v>
      </c>
      <c r="XES238" s="3">
        <v>0.77</v>
      </c>
      <c r="XET238" s="3">
        <v>0.72</v>
      </c>
      <c r="XEU238" s="3">
        <v>0.67</v>
      </c>
      <c r="XEV238" s="3">
        <v>0.62</v>
      </c>
    </row>
    <row r="239" spans="16367:16376" ht="15.9" hidden="1" customHeight="1" x14ac:dyDescent="0.3">
      <c r="XEM239" s="3" t="s">
        <v>22</v>
      </c>
      <c r="XEN239" s="3" t="s">
        <v>26</v>
      </c>
      <c r="XEO239" s="3" t="s">
        <v>20</v>
      </c>
      <c r="XEP239" s="3">
        <v>15.9</v>
      </c>
      <c r="XEQ239" s="3">
        <v>0.86</v>
      </c>
      <c r="XER239" s="3">
        <v>0.8</v>
      </c>
      <c r="XES239" s="3">
        <v>0.77</v>
      </c>
      <c r="XET239" s="3">
        <v>0.72</v>
      </c>
      <c r="XEU239" s="3">
        <v>0.67</v>
      </c>
      <c r="XEV239" s="3">
        <v>0.62</v>
      </c>
    </row>
    <row r="240" spans="16367:16376" ht="15.9" hidden="1" customHeight="1" x14ac:dyDescent="0.3">
      <c r="XEM240" s="3" t="s">
        <v>22</v>
      </c>
      <c r="XEN240" s="3" t="s">
        <v>26</v>
      </c>
      <c r="XEO240" s="3" t="s">
        <v>20</v>
      </c>
      <c r="XEP240" s="3">
        <v>16</v>
      </c>
      <c r="XEQ240" s="3">
        <v>0.86</v>
      </c>
      <c r="XER240" s="3">
        <v>0.8</v>
      </c>
      <c r="XES240" s="3">
        <v>0.77</v>
      </c>
      <c r="XET240" s="3">
        <v>0.72</v>
      </c>
      <c r="XEU240" s="3">
        <v>0.67</v>
      </c>
      <c r="XEV240" s="3">
        <v>0.62</v>
      </c>
    </row>
    <row r="241" spans="16367:16376" ht="15.9" hidden="1" customHeight="1" x14ac:dyDescent="0.3">
      <c r="XEM241" s="3" t="s">
        <v>22</v>
      </c>
      <c r="XEN241" s="3" t="s">
        <v>26</v>
      </c>
      <c r="XEO241" s="3" t="s">
        <v>20</v>
      </c>
      <c r="XEP241" s="3">
        <v>16.100000000000001</v>
      </c>
      <c r="XEQ241" s="3">
        <v>0.86</v>
      </c>
      <c r="XER241" s="3">
        <v>0.8</v>
      </c>
      <c r="XES241" s="3">
        <v>0.77</v>
      </c>
      <c r="XET241" s="3">
        <v>0.72</v>
      </c>
      <c r="XEU241" s="3">
        <v>0.67</v>
      </c>
      <c r="XEV241" s="3">
        <v>0.62</v>
      </c>
    </row>
    <row r="242" spans="16367:16376" ht="15.9" hidden="1" customHeight="1" x14ac:dyDescent="0.3">
      <c r="XEM242" s="3" t="s">
        <v>22</v>
      </c>
      <c r="XEN242" s="3" t="s">
        <v>26</v>
      </c>
      <c r="XEO242" s="3" t="s">
        <v>20</v>
      </c>
      <c r="XEP242" s="3">
        <v>16.2</v>
      </c>
      <c r="XEQ242" s="3">
        <v>0.86</v>
      </c>
      <c r="XER242" s="3">
        <v>0.8</v>
      </c>
      <c r="XES242" s="3">
        <v>0.77</v>
      </c>
      <c r="XET242" s="3">
        <v>0.72</v>
      </c>
      <c r="XEU242" s="3">
        <v>0.67</v>
      </c>
      <c r="XEV242" s="3">
        <v>0.62</v>
      </c>
    </row>
    <row r="243" spans="16367:16376" ht="15.9" hidden="1" customHeight="1" x14ac:dyDescent="0.3">
      <c r="XEM243" s="3" t="s">
        <v>22</v>
      </c>
      <c r="XEN243" s="3" t="s">
        <v>26</v>
      </c>
      <c r="XEO243" s="3" t="s">
        <v>20</v>
      </c>
      <c r="XEP243" s="3">
        <v>16.3</v>
      </c>
      <c r="XEQ243" s="3">
        <v>0.86</v>
      </c>
      <c r="XER243" s="3">
        <v>0.8</v>
      </c>
      <c r="XES243" s="3">
        <v>0.77</v>
      </c>
      <c r="XET243" s="3">
        <v>0.72</v>
      </c>
      <c r="XEU243" s="3">
        <v>0.67</v>
      </c>
      <c r="XEV243" s="3">
        <v>0.62</v>
      </c>
    </row>
    <row r="244" spans="16367:16376" ht="15.9" hidden="1" customHeight="1" x14ac:dyDescent="0.3">
      <c r="XEM244" s="3" t="s">
        <v>22</v>
      </c>
      <c r="XEN244" s="3" t="s">
        <v>26</v>
      </c>
      <c r="XEO244" s="3" t="s">
        <v>20</v>
      </c>
      <c r="XEP244" s="3">
        <v>16.399999999999999</v>
      </c>
      <c r="XEQ244" s="3">
        <v>0.86</v>
      </c>
      <c r="XER244" s="3">
        <v>0.8</v>
      </c>
      <c r="XES244" s="3">
        <v>0.77</v>
      </c>
      <c r="XET244" s="3">
        <v>0.72</v>
      </c>
      <c r="XEU244" s="3">
        <v>0.67</v>
      </c>
      <c r="XEV244" s="3">
        <v>0.62</v>
      </c>
    </row>
    <row r="245" spans="16367:16376" ht="15.9" hidden="1" customHeight="1" x14ac:dyDescent="0.3">
      <c r="XEM245" s="3" t="s">
        <v>22</v>
      </c>
      <c r="XEN245" s="3" t="s">
        <v>26</v>
      </c>
      <c r="XEO245" s="3" t="s">
        <v>20</v>
      </c>
      <c r="XEP245" s="3">
        <v>16.5</v>
      </c>
      <c r="XEQ245" s="3">
        <v>0.86</v>
      </c>
      <c r="XER245" s="3">
        <v>0.8</v>
      </c>
      <c r="XES245" s="3">
        <v>0.77</v>
      </c>
      <c r="XET245" s="3">
        <v>0.72</v>
      </c>
      <c r="XEU245" s="3">
        <v>0.67</v>
      </c>
      <c r="XEV245" s="3">
        <v>0.62</v>
      </c>
    </row>
    <row r="246" spans="16367:16376" ht="15.9" hidden="1" customHeight="1" x14ac:dyDescent="0.3">
      <c r="XEM246" s="3" t="s">
        <v>22</v>
      </c>
      <c r="XEN246" s="3" t="s">
        <v>26</v>
      </c>
      <c r="XEO246" s="3" t="s">
        <v>20</v>
      </c>
      <c r="XEP246" s="3">
        <v>16.600000000000001</v>
      </c>
      <c r="XEQ246" s="3">
        <v>0.86</v>
      </c>
      <c r="XER246" s="3">
        <v>0.8</v>
      </c>
      <c r="XES246" s="3">
        <v>0.77</v>
      </c>
      <c r="XET246" s="3">
        <v>0.72</v>
      </c>
      <c r="XEU246" s="3">
        <v>0.67</v>
      </c>
      <c r="XEV246" s="3">
        <v>0.62</v>
      </c>
    </row>
    <row r="247" spans="16367:16376" ht="15.9" hidden="1" customHeight="1" x14ac:dyDescent="0.3">
      <c r="XEM247" s="3" t="s">
        <v>22</v>
      </c>
      <c r="XEN247" s="3" t="s">
        <v>26</v>
      </c>
      <c r="XEO247" s="3" t="s">
        <v>20</v>
      </c>
      <c r="XEP247" s="3">
        <v>16.7</v>
      </c>
      <c r="XEQ247" s="3">
        <v>0.86</v>
      </c>
      <c r="XER247" s="3">
        <v>0.8</v>
      </c>
      <c r="XES247" s="3">
        <v>0.77</v>
      </c>
      <c r="XET247" s="3">
        <v>0.72</v>
      </c>
      <c r="XEU247" s="3">
        <v>0.67</v>
      </c>
      <c r="XEV247" s="3">
        <v>0.62</v>
      </c>
    </row>
    <row r="248" spans="16367:16376" ht="15.9" hidden="1" customHeight="1" x14ac:dyDescent="0.3">
      <c r="XEM248" s="3" t="s">
        <v>22</v>
      </c>
      <c r="XEN248" s="3" t="s">
        <v>26</v>
      </c>
      <c r="XEO248" s="3" t="s">
        <v>20</v>
      </c>
      <c r="XEP248" s="3">
        <v>16.8</v>
      </c>
      <c r="XEQ248" s="3">
        <v>0.86</v>
      </c>
      <c r="XER248" s="3">
        <v>0.8</v>
      </c>
      <c r="XES248" s="3">
        <v>0.77</v>
      </c>
      <c r="XET248" s="3">
        <v>0.72</v>
      </c>
      <c r="XEU248" s="3">
        <v>0.67</v>
      </c>
      <c r="XEV248" s="3">
        <v>0.62</v>
      </c>
    </row>
    <row r="249" spans="16367:16376" ht="15.9" hidden="1" customHeight="1" x14ac:dyDescent="0.3">
      <c r="XEM249" s="3" t="s">
        <v>22</v>
      </c>
      <c r="XEN249" s="3" t="s">
        <v>26</v>
      </c>
      <c r="XEO249" s="3" t="s">
        <v>20</v>
      </c>
      <c r="XEP249" s="3">
        <v>16.899999999999999</v>
      </c>
      <c r="XEQ249" s="3">
        <v>0.86</v>
      </c>
      <c r="XER249" s="3">
        <v>0.8</v>
      </c>
      <c r="XES249" s="3">
        <v>0.77</v>
      </c>
      <c r="XET249" s="3">
        <v>0.72</v>
      </c>
      <c r="XEU249" s="3">
        <v>0.67</v>
      </c>
      <c r="XEV249" s="3">
        <v>0.62</v>
      </c>
    </row>
    <row r="250" spans="16367:16376" ht="15.9" hidden="1" customHeight="1" x14ac:dyDescent="0.3">
      <c r="XEM250" s="3" t="s">
        <v>22</v>
      </c>
      <c r="XEN250" s="3" t="s">
        <v>26</v>
      </c>
      <c r="XEO250" s="3" t="s">
        <v>20</v>
      </c>
      <c r="XEP250" s="3">
        <v>17</v>
      </c>
      <c r="XEQ250" s="3">
        <v>0.86</v>
      </c>
      <c r="XER250" s="3">
        <v>0.8</v>
      </c>
      <c r="XES250" s="3">
        <v>0.77</v>
      </c>
      <c r="XET250" s="3">
        <v>0.72</v>
      </c>
      <c r="XEU250" s="3">
        <v>0.67</v>
      </c>
      <c r="XEV250" s="3">
        <v>0.62</v>
      </c>
    </row>
    <row r="251" spans="16367:16376" ht="15.9" hidden="1" customHeight="1" x14ac:dyDescent="0.3">
      <c r="XEM251" s="3" t="s">
        <v>22</v>
      </c>
      <c r="XEN251" s="3" t="s">
        <v>26</v>
      </c>
      <c r="XEO251" s="3" t="s">
        <v>20</v>
      </c>
      <c r="XEP251" s="3">
        <v>17.100000000000001</v>
      </c>
      <c r="XEQ251" s="3">
        <v>0.86</v>
      </c>
      <c r="XER251" s="3">
        <v>0.8</v>
      </c>
      <c r="XES251" s="3">
        <v>0.77</v>
      </c>
      <c r="XET251" s="3">
        <v>0.72</v>
      </c>
      <c r="XEU251" s="3">
        <v>0.67</v>
      </c>
      <c r="XEV251" s="3">
        <v>0.62</v>
      </c>
    </row>
    <row r="252" spans="16367:16376" ht="15.9" hidden="1" customHeight="1" x14ac:dyDescent="0.3">
      <c r="XEM252" s="3" t="s">
        <v>22</v>
      </c>
      <c r="XEN252" s="3" t="s">
        <v>26</v>
      </c>
      <c r="XEO252" s="3" t="s">
        <v>20</v>
      </c>
      <c r="XEP252" s="3">
        <v>17.2</v>
      </c>
      <c r="XEQ252" s="3">
        <v>0.86</v>
      </c>
      <c r="XER252" s="3">
        <v>0.8</v>
      </c>
      <c r="XES252" s="3">
        <v>0.77</v>
      </c>
      <c r="XET252" s="3">
        <v>0.72</v>
      </c>
      <c r="XEU252" s="3">
        <v>0.67</v>
      </c>
      <c r="XEV252" s="3">
        <v>0.62</v>
      </c>
    </row>
    <row r="253" spans="16367:16376" ht="15.9" hidden="1" customHeight="1" x14ac:dyDescent="0.3">
      <c r="XEM253" s="3" t="s">
        <v>22</v>
      </c>
      <c r="XEN253" s="3" t="s">
        <v>26</v>
      </c>
      <c r="XEO253" s="3" t="s">
        <v>20</v>
      </c>
      <c r="XEP253" s="3">
        <v>17.3</v>
      </c>
      <c r="XEQ253" s="3">
        <v>0.86</v>
      </c>
      <c r="XER253" s="3">
        <v>0.8</v>
      </c>
      <c r="XES253" s="3">
        <v>0.77</v>
      </c>
      <c r="XET253" s="3">
        <v>0.72</v>
      </c>
      <c r="XEU253" s="3">
        <v>0.67</v>
      </c>
      <c r="XEV253" s="3">
        <v>0.62</v>
      </c>
    </row>
    <row r="254" spans="16367:16376" ht="15.9" hidden="1" customHeight="1" x14ac:dyDescent="0.3">
      <c r="XEM254" s="3" t="s">
        <v>22</v>
      </c>
      <c r="XEN254" s="3" t="s">
        <v>26</v>
      </c>
      <c r="XEO254" s="3" t="s">
        <v>20</v>
      </c>
      <c r="XEP254" s="3">
        <v>17.399999999999999</v>
      </c>
      <c r="XEQ254" s="3">
        <v>0.86</v>
      </c>
      <c r="XER254" s="3">
        <v>0.8</v>
      </c>
      <c r="XES254" s="3">
        <v>0.77</v>
      </c>
      <c r="XET254" s="3">
        <v>0.72</v>
      </c>
      <c r="XEU254" s="3">
        <v>0.67</v>
      </c>
      <c r="XEV254" s="3">
        <v>0.62</v>
      </c>
    </row>
    <row r="255" spans="16367:16376" ht="15.9" hidden="1" customHeight="1" x14ac:dyDescent="0.3">
      <c r="XEM255" s="3" t="s">
        <v>22</v>
      </c>
      <c r="XEN255" s="3" t="s">
        <v>26</v>
      </c>
      <c r="XEO255" s="3" t="s">
        <v>20</v>
      </c>
      <c r="XEP255" s="3">
        <v>17.5</v>
      </c>
      <c r="XEQ255" s="3">
        <v>0.86</v>
      </c>
      <c r="XER255" s="3">
        <v>0.8</v>
      </c>
      <c r="XES255" s="3">
        <v>0.77</v>
      </c>
      <c r="XET255" s="3">
        <v>0.72</v>
      </c>
      <c r="XEU255" s="3">
        <v>0.67</v>
      </c>
      <c r="XEV255" s="3">
        <v>0.62</v>
      </c>
    </row>
    <row r="256" spans="16367:16376" ht="15.9" hidden="1" customHeight="1" x14ac:dyDescent="0.3">
      <c r="XEM256" s="3" t="s">
        <v>22</v>
      </c>
      <c r="XEN256" s="3" t="s">
        <v>26</v>
      </c>
      <c r="XEO256" s="3" t="s">
        <v>20</v>
      </c>
      <c r="XEP256" s="3">
        <v>17.600000000000001</v>
      </c>
      <c r="XEQ256" s="3">
        <v>0.86</v>
      </c>
      <c r="XER256" s="3">
        <v>0.8</v>
      </c>
      <c r="XES256" s="3">
        <v>0.77</v>
      </c>
      <c r="XET256" s="3">
        <v>0.72</v>
      </c>
      <c r="XEU256" s="3">
        <v>0.67</v>
      </c>
      <c r="XEV256" s="3">
        <v>0.62</v>
      </c>
    </row>
    <row r="257" spans="16367:16376" ht="15.9" hidden="1" customHeight="1" x14ac:dyDescent="0.3">
      <c r="XEM257" s="3" t="s">
        <v>22</v>
      </c>
      <c r="XEN257" s="3" t="s">
        <v>26</v>
      </c>
      <c r="XEO257" s="3" t="s">
        <v>20</v>
      </c>
      <c r="XEP257" s="3">
        <v>17.7</v>
      </c>
      <c r="XEQ257" s="3">
        <v>0.86</v>
      </c>
      <c r="XER257" s="3">
        <v>0.8</v>
      </c>
      <c r="XES257" s="3">
        <v>0.77</v>
      </c>
      <c r="XET257" s="3">
        <v>0.72</v>
      </c>
      <c r="XEU257" s="3">
        <v>0.67</v>
      </c>
      <c r="XEV257" s="3">
        <v>0.62</v>
      </c>
    </row>
    <row r="258" spans="16367:16376" ht="15.9" hidden="1" customHeight="1" x14ac:dyDescent="0.3">
      <c r="XEM258" s="3" t="s">
        <v>22</v>
      </c>
      <c r="XEN258" s="3" t="s">
        <v>26</v>
      </c>
      <c r="XEO258" s="3" t="s">
        <v>20</v>
      </c>
      <c r="XEP258" s="3">
        <v>17.8</v>
      </c>
      <c r="XEQ258" s="3">
        <v>0.86</v>
      </c>
      <c r="XER258" s="3">
        <v>0.8</v>
      </c>
      <c r="XES258" s="3">
        <v>0.77</v>
      </c>
      <c r="XET258" s="3">
        <v>0.72</v>
      </c>
      <c r="XEU258" s="3">
        <v>0.67</v>
      </c>
      <c r="XEV258" s="3">
        <v>0.62</v>
      </c>
    </row>
    <row r="259" spans="16367:16376" ht="15.9" hidden="1" customHeight="1" x14ac:dyDescent="0.3">
      <c r="XEM259" s="3" t="s">
        <v>22</v>
      </c>
      <c r="XEN259" s="3" t="s">
        <v>26</v>
      </c>
      <c r="XEO259" s="3" t="s">
        <v>20</v>
      </c>
      <c r="XEP259" s="3">
        <v>17.899999999999999</v>
      </c>
      <c r="XEQ259" s="3">
        <v>0.86</v>
      </c>
      <c r="XER259" s="3">
        <v>0.8</v>
      </c>
      <c r="XES259" s="3">
        <v>0.77</v>
      </c>
      <c r="XET259" s="3">
        <v>0.72</v>
      </c>
      <c r="XEU259" s="3">
        <v>0.67</v>
      </c>
      <c r="XEV259" s="3">
        <v>0.62</v>
      </c>
    </row>
    <row r="260" spans="16367:16376" ht="15.9" hidden="1" customHeight="1" x14ac:dyDescent="0.3">
      <c r="XEM260" s="3" t="s">
        <v>22</v>
      </c>
      <c r="XEN260" s="3" t="s">
        <v>26</v>
      </c>
      <c r="XEO260" s="3" t="s">
        <v>20</v>
      </c>
      <c r="XEP260" s="3">
        <v>18</v>
      </c>
      <c r="XEQ260" s="3">
        <v>0.86</v>
      </c>
      <c r="XER260" s="3">
        <v>0.8</v>
      </c>
      <c r="XES260" s="3">
        <v>0.77</v>
      </c>
      <c r="XET260" s="3">
        <v>0.72</v>
      </c>
      <c r="XEU260" s="3">
        <v>0.67</v>
      </c>
      <c r="XEV260" s="3">
        <v>0.62</v>
      </c>
    </row>
    <row r="261" spans="16367:16376" ht="15.9" hidden="1" customHeight="1" x14ac:dyDescent="0.3">
      <c r="XEM261" s="3" t="s">
        <v>22</v>
      </c>
      <c r="XEN261" s="3" t="s">
        <v>26</v>
      </c>
      <c r="XEO261" s="3" t="s">
        <v>20</v>
      </c>
      <c r="XEP261" s="3">
        <v>18.100000000000001</v>
      </c>
      <c r="XEQ261" s="3">
        <v>0.86</v>
      </c>
      <c r="XER261" s="3">
        <v>0.8</v>
      </c>
      <c r="XES261" s="3">
        <v>0.77</v>
      </c>
      <c r="XET261" s="3">
        <v>0.72</v>
      </c>
      <c r="XEU261" s="3">
        <v>0.67</v>
      </c>
      <c r="XEV261" s="3">
        <v>0.62</v>
      </c>
    </row>
    <row r="262" spans="16367:16376" ht="15.9" hidden="1" customHeight="1" x14ac:dyDescent="0.3">
      <c r="XEM262" s="3" t="s">
        <v>22</v>
      </c>
      <c r="XEN262" s="3" t="s">
        <v>26</v>
      </c>
      <c r="XEO262" s="3" t="s">
        <v>20</v>
      </c>
      <c r="XEP262" s="3">
        <v>18.2</v>
      </c>
      <c r="XEQ262" s="3">
        <v>0.86</v>
      </c>
      <c r="XER262" s="3">
        <v>0.8</v>
      </c>
      <c r="XES262" s="3">
        <v>0.77</v>
      </c>
      <c r="XET262" s="3">
        <v>0.72</v>
      </c>
      <c r="XEU262" s="3">
        <v>0.67</v>
      </c>
      <c r="XEV262" s="3">
        <v>0.62</v>
      </c>
    </row>
    <row r="263" spans="16367:16376" ht="15.9" hidden="1" customHeight="1" x14ac:dyDescent="0.3">
      <c r="XEM263" s="3" t="s">
        <v>22</v>
      </c>
      <c r="XEN263" s="3" t="s">
        <v>26</v>
      </c>
      <c r="XEO263" s="3" t="s">
        <v>20</v>
      </c>
      <c r="XEP263" s="3">
        <v>18.3</v>
      </c>
      <c r="XEQ263" s="3">
        <v>0.86</v>
      </c>
      <c r="XER263" s="3">
        <v>0.8</v>
      </c>
      <c r="XES263" s="3">
        <v>0.77</v>
      </c>
      <c r="XET263" s="3">
        <v>0.72</v>
      </c>
      <c r="XEU263" s="3">
        <v>0.67</v>
      </c>
      <c r="XEV263" s="3">
        <v>0.62</v>
      </c>
    </row>
    <row r="264" spans="16367:16376" ht="15.9" hidden="1" customHeight="1" x14ac:dyDescent="0.3">
      <c r="XEM264" s="3" t="s">
        <v>22</v>
      </c>
      <c r="XEN264" s="3" t="s">
        <v>26</v>
      </c>
      <c r="XEO264" s="3" t="s">
        <v>20</v>
      </c>
      <c r="XEP264" s="3">
        <v>18.399999999999999</v>
      </c>
      <c r="XEQ264" s="3">
        <v>0.86</v>
      </c>
      <c r="XER264" s="3">
        <v>0.8</v>
      </c>
      <c r="XES264" s="3">
        <v>0.77</v>
      </c>
      <c r="XET264" s="3">
        <v>0.72</v>
      </c>
      <c r="XEU264" s="3">
        <v>0.67</v>
      </c>
      <c r="XEV264" s="3">
        <v>0.62</v>
      </c>
    </row>
    <row r="265" spans="16367:16376" ht="15.9" hidden="1" customHeight="1" x14ac:dyDescent="0.3">
      <c r="XEM265" s="3" t="s">
        <v>22</v>
      </c>
      <c r="XEN265" s="3" t="s">
        <v>26</v>
      </c>
      <c r="XEO265" s="3" t="s">
        <v>20</v>
      </c>
      <c r="XEP265" s="3">
        <v>18.5</v>
      </c>
      <c r="XEQ265" s="3">
        <v>0.86</v>
      </c>
      <c r="XER265" s="3">
        <v>0.8</v>
      </c>
      <c r="XES265" s="3">
        <v>0.77</v>
      </c>
      <c r="XET265" s="3">
        <v>0.72</v>
      </c>
      <c r="XEU265" s="3">
        <v>0.67</v>
      </c>
      <c r="XEV265" s="3">
        <v>0.62</v>
      </c>
    </row>
    <row r="266" spans="16367:16376" ht="15.9" hidden="1" customHeight="1" x14ac:dyDescent="0.3">
      <c r="XEM266" s="3" t="s">
        <v>22</v>
      </c>
      <c r="XEN266" s="3" t="s">
        <v>26</v>
      </c>
      <c r="XEO266" s="3" t="s">
        <v>20</v>
      </c>
      <c r="XEP266" s="3">
        <v>18.600000000000001</v>
      </c>
      <c r="XEQ266" s="3">
        <v>0.86</v>
      </c>
      <c r="XER266" s="3">
        <v>0.8</v>
      </c>
      <c r="XES266" s="3">
        <v>0.77</v>
      </c>
      <c r="XET266" s="3">
        <v>0.72</v>
      </c>
      <c r="XEU266" s="3">
        <v>0.67</v>
      </c>
      <c r="XEV266" s="3">
        <v>0.62</v>
      </c>
    </row>
    <row r="267" spans="16367:16376" ht="15.9" hidden="1" customHeight="1" x14ac:dyDescent="0.3">
      <c r="XEM267" s="3" t="s">
        <v>22</v>
      </c>
      <c r="XEN267" s="3" t="s">
        <v>26</v>
      </c>
      <c r="XEO267" s="3" t="s">
        <v>20</v>
      </c>
      <c r="XEP267" s="3">
        <v>18.7</v>
      </c>
      <c r="XEQ267" s="3">
        <v>0.86</v>
      </c>
      <c r="XER267" s="3">
        <v>0.8</v>
      </c>
      <c r="XES267" s="3">
        <v>0.77</v>
      </c>
      <c r="XET267" s="3">
        <v>0.72</v>
      </c>
      <c r="XEU267" s="3">
        <v>0.67</v>
      </c>
      <c r="XEV267" s="3">
        <v>0.62</v>
      </c>
    </row>
    <row r="268" spans="16367:16376" ht="15.9" hidden="1" customHeight="1" x14ac:dyDescent="0.3">
      <c r="XEM268" s="3" t="s">
        <v>22</v>
      </c>
      <c r="XEN268" s="3" t="s">
        <v>26</v>
      </c>
      <c r="XEO268" s="3" t="s">
        <v>20</v>
      </c>
      <c r="XEP268" s="3">
        <v>18.8</v>
      </c>
      <c r="XEQ268" s="3">
        <v>0.86</v>
      </c>
      <c r="XER268" s="3">
        <v>0.8</v>
      </c>
      <c r="XES268" s="3">
        <v>0.77</v>
      </c>
      <c r="XET268" s="3">
        <v>0.72</v>
      </c>
      <c r="XEU268" s="3">
        <v>0.67</v>
      </c>
      <c r="XEV268" s="3">
        <v>0.62</v>
      </c>
    </row>
    <row r="269" spans="16367:16376" ht="15.9" hidden="1" customHeight="1" x14ac:dyDescent="0.3">
      <c r="XEM269" s="3" t="s">
        <v>22</v>
      </c>
      <c r="XEN269" s="3" t="s">
        <v>26</v>
      </c>
      <c r="XEO269" s="3" t="s">
        <v>20</v>
      </c>
      <c r="XEP269" s="3">
        <v>18.899999999999999</v>
      </c>
      <c r="XEQ269" s="3">
        <v>0.86</v>
      </c>
      <c r="XER269" s="3">
        <v>0.8</v>
      </c>
      <c r="XES269" s="3">
        <v>0.77</v>
      </c>
      <c r="XET269" s="3">
        <v>0.72</v>
      </c>
      <c r="XEU269" s="3">
        <v>0.67</v>
      </c>
      <c r="XEV269" s="3">
        <v>0.62</v>
      </c>
    </row>
    <row r="270" spans="16367:16376" ht="15.9" hidden="1" customHeight="1" x14ac:dyDescent="0.3">
      <c r="XEM270" s="3" t="s">
        <v>22</v>
      </c>
      <c r="XEN270" s="3" t="s">
        <v>26</v>
      </c>
      <c r="XEO270" s="3" t="s">
        <v>20</v>
      </c>
      <c r="XEP270" s="3">
        <v>19</v>
      </c>
      <c r="XEQ270" s="3">
        <v>0.86</v>
      </c>
      <c r="XER270" s="3">
        <v>0.8</v>
      </c>
      <c r="XES270" s="3">
        <v>0.77</v>
      </c>
      <c r="XET270" s="3">
        <v>0.72</v>
      </c>
      <c r="XEU270" s="3">
        <v>0.67</v>
      </c>
      <c r="XEV270" s="3">
        <v>0.62</v>
      </c>
    </row>
    <row r="271" spans="16367:16376" ht="15.9" hidden="1" customHeight="1" x14ac:dyDescent="0.3">
      <c r="XEM271" s="3" t="s">
        <v>22</v>
      </c>
      <c r="XEN271" s="3" t="s">
        <v>26</v>
      </c>
      <c r="XEO271" s="3" t="s">
        <v>20</v>
      </c>
      <c r="XEP271" s="3">
        <v>19.100000000000001</v>
      </c>
      <c r="XEQ271" s="3">
        <v>0.86</v>
      </c>
      <c r="XER271" s="3">
        <v>0.8</v>
      </c>
      <c r="XES271" s="3">
        <v>0.77</v>
      </c>
      <c r="XET271" s="3">
        <v>0.72</v>
      </c>
      <c r="XEU271" s="3">
        <v>0.67</v>
      </c>
      <c r="XEV271" s="3">
        <v>0.62</v>
      </c>
    </row>
    <row r="272" spans="16367:16376" ht="15.9" hidden="1" customHeight="1" x14ac:dyDescent="0.3">
      <c r="XEM272" s="3" t="s">
        <v>22</v>
      </c>
      <c r="XEN272" s="3" t="s">
        <v>26</v>
      </c>
      <c r="XEO272" s="3" t="s">
        <v>20</v>
      </c>
      <c r="XEP272" s="3">
        <v>19.2</v>
      </c>
      <c r="XEQ272" s="3">
        <v>0.86</v>
      </c>
      <c r="XER272" s="3">
        <v>0.8</v>
      </c>
      <c r="XES272" s="3">
        <v>0.77</v>
      </c>
      <c r="XET272" s="3">
        <v>0.72</v>
      </c>
      <c r="XEU272" s="3">
        <v>0.67</v>
      </c>
      <c r="XEV272" s="3">
        <v>0.62</v>
      </c>
    </row>
    <row r="273" spans="16367:16376" ht="15.9" hidden="1" customHeight="1" x14ac:dyDescent="0.3">
      <c r="XEM273" s="3" t="s">
        <v>22</v>
      </c>
      <c r="XEN273" s="3" t="s">
        <v>26</v>
      </c>
      <c r="XEO273" s="3" t="s">
        <v>20</v>
      </c>
      <c r="XEP273" s="3">
        <v>19.3</v>
      </c>
      <c r="XEQ273" s="3">
        <v>0.86</v>
      </c>
      <c r="XER273" s="3">
        <v>0.8</v>
      </c>
      <c r="XES273" s="3">
        <v>0.77</v>
      </c>
      <c r="XET273" s="3">
        <v>0.72</v>
      </c>
      <c r="XEU273" s="3">
        <v>0.67</v>
      </c>
      <c r="XEV273" s="3">
        <v>0.62</v>
      </c>
    </row>
    <row r="274" spans="16367:16376" ht="15.9" hidden="1" customHeight="1" x14ac:dyDescent="0.3">
      <c r="XEM274" s="3" t="s">
        <v>22</v>
      </c>
      <c r="XEN274" s="3" t="s">
        <v>26</v>
      </c>
      <c r="XEO274" s="3" t="s">
        <v>20</v>
      </c>
      <c r="XEP274" s="3">
        <v>19.399999999999999</v>
      </c>
      <c r="XEQ274" s="3">
        <v>0.86</v>
      </c>
      <c r="XER274" s="3">
        <v>0.8</v>
      </c>
      <c r="XES274" s="3">
        <v>0.77</v>
      </c>
      <c r="XET274" s="3">
        <v>0.72</v>
      </c>
      <c r="XEU274" s="3">
        <v>0.67</v>
      </c>
      <c r="XEV274" s="3">
        <v>0.62</v>
      </c>
    </row>
    <row r="275" spans="16367:16376" ht="15.9" hidden="1" customHeight="1" x14ac:dyDescent="0.3">
      <c r="XEM275" s="3" t="s">
        <v>22</v>
      </c>
      <c r="XEN275" s="3" t="s">
        <v>26</v>
      </c>
      <c r="XEO275" s="3" t="s">
        <v>20</v>
      </c>
      <c r="XEP275" s="3">
        <v>19.5</v>
      </c>
      <c r="XEQ275" s="3">
        <v>0.86</v>
      </c>
      <c r="XER275" s="3">
        <v>0.8</v>
      </c>
      <c r="XES275" s="3">
        <v>0.77</v>
      </c>
      <c r="XET275" s="3">
        <v>0.72</v>
      </c>
      <c r="XEU275" s="3">
        <v>0.67</v>
      </c>
      <c r="XEV275" s="3">
        <v>0.62</v>
      </c>
    </row>
    <row r="276" spans="16367:16376" ht="15.9" hidden="1" customHeight="1" x14ac:dyDescent="0.3">
      <c r="XEM276" s="3" t="s">
        <v>22</v>
      </c>
      <c r="XEN276" s="3" t="s">
        <v>26</v>
      </c>
      <c r="XEO276" s="3" t="s">
        <v>20</v>
      </c>
      <c r="XEP276" s="3">
        <v>19.600000000000001</v>
      </c>
      <c r="XEQ276" s="3">
        <v>0.86</v>
      </c>
      <c r="XER276" s="3">
        <v>0.8</v>
      </c>
      <c r="XES276" s="3">
        <v>0.77</v>
      </c>
      <c r="XET276" s="3">
        <v>0.72</v>
      </c>
      <c r="XEU276" s="3">
        <v>0.67</v>
      </c>
      <c r="XEV276" s="3">
        <v>0.62</v>
      </c>
    </row>
    <row r="277" spans="16367:16376" ht="15.9" hidden="1" customHeight="1" x14ac:dyDescent="0.3">
      <c r="XEM277" s="3" t="s">
        <v>22</v>
      </c>
      <c r="XEN277" s="3" t="s">
        <v>26</v>
      </c>
      <c r="XEO277" s="3" t="s">
        <v>20</v>
      </c>
      <c r="XEP277" s="3">
        <v>19.7</v>
      </c>
      <c r="XEQ277" s="3">
        <v>0.86</v>
      </c>
      <c r="XER277" s="3">
        <v>0.8</v>
      </c>
      <c r="XES277" s="3">
        <v>0.77</v>
      </c>
      <c r="XET277" s="3">
        <v>0.72</v>
      </c>
      <c r="XEU277" s="3">
        <v>0.67</v>
      </c>
      <c r="XEV277" s="3">
        <v>0.62</v>
      </c>
    </row>
    <row r="278" spans="16367:16376" ht="15.9" hidden="1" customHeight="1" x14ac:dyDescent="0.3">
      <c r="XEM278" s="3" t="s">
        <v>22</v>
      </c>
      <c r="XEN278" s="3" t="s">
        <v>26</v>
      </c>
      <c r="XEO278" s="3" t="s">
        <v>20</v>
      </c>
      <c r="XEP278" s="3">
        <v>19.8</v>
      </c>
      <c r="XEQ278" s="3">
        <v>0.86</v>
      </c>
      <c r="XER278" s="3">
        <v>0.8</v>
      </c>
      <c r="XES278" s="3">
        <v>0.77</v>
      </c>
      <c r="XET278" s="3">
        <v>0.72</v>
      </c>
      <c r="XEU278" s="3">
        <v>0.67</v>
      </c>
      <c r="XEV278" s="3">
        <v>0.62</v>
      </c>
    </row>
    <row r="279" spans="16367:16376" ht="15.9" hidden="1" customHeight="1" x14ac:dyDescent="0.3">
      <c r="XEM279" s="3" t="s">
        <v>22</v>
      </c>
      <c r="XEN279" s="3" t="s">
        <v>26</v>
      </c>
      <c r="XEO279" s="3" t="s">
        <v>20</v>
      </c>
      <c r="XEP279" s="3">
        <v>19.899999999999999</v>
      </c>
      <c r="XEQ279" s="3">
        <v>0.86</v>
      </c>
      <c r="XER279" s="3">
        <v>0.8</v>
      </c>
      <c r="XES279" s="3">
        <v>0.77</v>
      </c>
      <c r="XET279" s="3">
        <v>0.72</v>
      </c>
      <c r="XEU279" s="3">
        <v>0.67</v>
      </c>
      <c r="XEV279" s="3">
        <v>0.62</v>
      </c>
    </row>
    <row r="280" spans="16367:16376" ht="15.9" hidden="1" customHeight="1" x14ac:dyDescent="0.3">
      <c r="XEM280" s="3" t="s">
        <v>22</v>
      </c>
      <c r="XEN280" s="3" t="s">
        <v>26</v>
      </c>
      <c r="XEO280" s="3" t="s">
        <v>20</v>
      </c>
      <c r="XEP280" s="3">
        <v>20</v>
      </c>
      <c r="XEQ280" s="3">
        <v>0.86</v>
      </c>
      <c r="XER280" s="3">
        <v>0.8</v>
      </c>
      <c r="XES280" s="3">
        <v>0.77</v>
      </c>
      <c r="XET280" s="3">
        <v>0.72</v>
      </c>
      <c r="XEU280" s="3">
        <v>0.67</v>
      </c>
      <c r="XEV280" s="3">
        <v>0.62</v>
      </c>
    </row>
    <row r="281" spans="16367:16376" ht="15.9" hidden="1" customHeight="1" x14ac:dyDescent="0.3">
      <c r="XEM281" s="3" t="s">
        <v>22</v>
      </c>
      <c r="XEN281" s="3" t="s">
        <v>26</v>
      </c>
      <c r="XEO281" s="3" t="s">
        <v>20</v>
      </c>
      <c r="XEP281" s="3">
        <v>20.100000000000001</v>
      </c>
      <c r="XEQ281" s="3">
        <v>0.86</v>
      </c>
      <c r="XER281" s="3">
        <v>0.8</v>
      </c>
      <c r="XES281" s="3">
        <v>0.77</v>
      </c>
      <c r="XET281" s="3">
        <v>0.72</v>
      </c>
      <c r="XEU281" s="3">
        <v>0.67</v>
      </c>
      <c r="XEV281" s="3">
        <v>0.62</v>
      </c>
    </row>
    <row r="282" spans="16367:16376" ht="15.9" hidden="1" customHeight="1" x14ac:dyDescent="0.3">
      <c r="XEM282" s="3" t="s">
        <v>22</v>
      </c>
      <c r="XEN282" s="3" t="s">
        <v>26</v>
      </c>
      <c r="XEO282" s="3" t="s">
        <v>20</v>
      </c>
      <c r="XEP282" s="3">
        <v>20.2</v>
      </c>
      <c r="XEQ282" s="3">
        <v>0.86</v>
      </c>
      <c r="XER282" s="3">
        <v>0.8</v>
      </c>
      <c r="XES282" s="3">
        <v>0.77</v>
      </c>
      <c r="XET282" s="3">
        <v>0.72</v>
      </c>
      <c r="XEU282" s="3">
        <v>0.67</v>
      </c>
      <c r="XEV282" s="3">
        <v>0.62</v>
      </c>
    </row>
    <row r="283" spans="16367:16376" ht="15.9" hidden="1" customHeight="1" x14ac:dyDescent="0.3">
      <c r="XEM283" s="3" t="s">
        <v>22</v>
      </c>
      <c r="XEN283" s="3" t="s">
        <v>26</v>
      </c>
      <c r="XEO283" s="3" t="s">
        <v>20</v>
      </c>
      <c r="XEP283" s="3">
        <v>20.3</v>
      </c>
      <c r="XEQ283" s="3">
        <v>0.86</v>
      </c>
      <c r="XER283" s="3">
        <v>0.8</v>
      </c>
      <c r="XES283" s="3">
        <v>0.77</v>
      </c>
      <c r="XET283" s="3">
        <v>0.72</v>
      </c>
      <c r="XEU283" s="3">
        <v>0.67</v>
      </c>
      <c r="XEV283" s="3">
        <v>0.62</v>
      </c>
    </row>
    <row r="284" spans="16367:16376" ht="15.9" hidden="1" customHeight="1" x14ac:dyDescent="0.3">
      <c r="XEM284" s="3" t="s">
        <v>22</v>
      </c>
      <c r="XEN284" s="3" t="s">
        <v>26</v>
      </c>
      <c r="XEO284" s="3" t="s">
        <v>20</v>
      </c>
      <c r="XEP284" s="3">
        <v>20.399999999999999</v>
      </c>
      <c r="XEQ284" s="3">
        <v>0.86</v>
      </c>
      <c r="XER284" s="3">
        <v>0.8</v>
      </c>
      <c r="XES284" s="3">
        <v>0.77</v>
      </c>
      <c r="XET284" s="3">
        <v>0.72</v>
      </c>
      <c r="XEU284" s="3">
        <v>0.67</v>
      </c>
      <c r="XEV284" s="3">
        <v>0.62</v>
      </c>
    </row>
    <row r="285" spans="16367:16376" ht="15.9" hidden="1" customHeight="1" x14ac:dyDescent="0.3">
      <c r="XEM285" s="3" t="s">
        <v>22</v>
      </c>
      <c r="XEN285" s="3" t="s">
        <v>26</v>
      </c>
      <c r="XEO285" s="3" t="s">
        <v>20</v>
      </c>
      <c r="XEP285" s="3">
        <v>20.5</v>
      </c>
      <c r="XEQ285" s="3">
        <v>0.86</v>
      </c>
      <c r="XER285" s="3">
        <v>0.8</v>
      </c>
      <c r="XES285" s="3">
        <v>0.77</v>
      </c>
      <c r="XET285" s="3">
        <v>0.72</v>
      </c>
      <c r="XEU285" s="3">
        <v>0.67</v>
      </c>
      <c r="XEV285" s="3">
        <v>0.62</v>
      </c>
    </row>
    <row r="286" spans="16367:16376" ht="15.9" hidden="1" customHeight="1" x14ac:dyDescent="0.3">
      <c r="XEM286" s="3" t="s">
        <v>22</v>
      </c>
      <c r="XEN286" s="3" t="s">
        <v>26</v>
      </c>
      <c r="XEO286" s="3" t="s">
        <v>20</v>
      </c>
      <c r="XEP286" s="3">
        <v>20.6</v>
      </c>
      <c r="XEQ286" s="3">
        <v>0.86</v>
      </c>
      <c r="XER286" s="3">
        <v>0.8</v>
      </c>
      <c r="XES286" s="3">
        <v>0.77</v>
      </c>
      <c r="XET286" s="3">
        <v>0.72</v>
      </c>
      <c r="XEU286" s="3">
        <v>0.67</v>
      </c>
      <c r="XEV286" s="3">
        <v>0.62</v>
      </c>
    </row>
    <row r="287" spans="16367:16376" ht="15.9" hidden="1" customHeight="1" x14ac:dyDescent="0.3">
      <c r="XEM287" s="3" t="s">
        <v>22</v>
      </c>
      <c r="XEN287" s="3" t="s">
        <v>26</v>
      </c>
      <c r="XEO287" s="3" t="s">
        <v>20</v>
      </c>
      <c r="XEP287" s="3">
        <v>20.7</v>
      </c>
      <c r="XEQ287" s="3">
        <v>0.86</v>
      </c>
      <c r="XER287" s="3">
        <v>0.8</v>
      </c>
      <c r="XES287" s="3">
        <v>0.77</v>
      </c>
      <c r="XET287" s="3">
        <v>0.72</v>
      </c>
      <c r="XEU287" s="3">
        <v>0.67</v>
      </c>
      <c r="XEV287" s="3">
        <v>0.62</v>
      </c>
    </row>
    <row r="288" spans="16367:16376" ht="15.9" hidden="1" customHeight="1" x14ac:dyDescent="0.3">
      <c r="XEM288" s="3" t="s">
        <v>22</v>
      </c>
      <c r="XEN288" s="3" t="s">
        <v>26</v>
      </c>
      <c r="XEO288" s="3" t="s">
        <v>20</v>
      </c>
      <c r="XEP288" s="3">
        <v>20.8</v>
      </c>
      <c r="XEQ288" s="3">
        <v>0.86</v>
      </c>
      <c r="XER288" s="3">
        <v>0.8</v>
      </c>
      <c r="XES288" s="3">
        <v>0.77</v>
      </c>
      <c r="XET288" s="3">
        <v>0.72</v>
      </c>
      <c r="XEU288" s="3">
        <v>0.67</v>
      </c>
      <c r="XEV288" s="3">
        <v>0.62</v>
      </c>
    </row>
    <row r="289" spans="16367:16376" ht="15.9" hidden="1" customHeight="1" x14ac:dyDescent="0.3">
      <c r="XEM289" s="3" t="s">
        <v>22</v>
      </c>
      <c r="XEN289" s="3" t="s">
        <v>26</v>
      </c>
      <c r="XEO289" s="3" t="s">
        <v>20</v>
      </c>
      <c r="XEP289" s="3">
        <v>20.9</v>
      </c>
      <c r="XEQ289" s="3">
        <v>0.86</v>
      </c>
      <c r="XER289" s="3">
        <v>0.8</v>
      </c>
      <c r="XES289" s="3">
        <v>0.77</v>
      </c>
      <c r="XET289" s="3">
        <v>0.72</v>
      </c>
      <c r="XEU289" s="3">
        <v>0.67</v>
      </c>
      <c r="XEV289" s="3">
        <v>0.62</v>
      </c>
    </row>
    <row r="290" spans="16367:16376" ht="15.9" hidden="1" customHeight="1" x14ac:dyDescent="0.3">
      <c r="XEM290" s="3" t="s">
        <v>22</v>
      </c>
      <c r="XEN290" s="3" t="s">
        <v>26</v>
      </c>
      <c r="XEO290" s="3" t="s">
        <v>20</v>
      </c>
      <c r="XEP290" s="3">
        <v>21</v>
      </c>
      <c r="XEQ290" s="3">
        <v>0.86</v>
      </c>
      <c r="XER290" s="3">
        <v>0.8</v>
      </c>
      <c r="XES290" s="3">
        <v>0.77</v>
      </c>
      <c r="XET290" s="3">
        <v>0.72</v>
      </c>
      <c r="XEU290" s="3">
        <v>0.67</v>
      </c>
      <c r="XEV290" s="3">
        <v>0.62</v>
      </c>
    </row>
    <row r="291" spans="16367:16376" ht="15.9" hidden="1" customHeight="1" x14ac:dyDescent="0.3">
      <c r="XEM291" s="3" t="s">
        <v>22</v>
      </c>
      <c r="XEN291" s="3" t="s">
        <v>26</v>
      </c>
      <c r="XEO291" s="3" t="s">
        <v>20</v>
      </c>
      <c r="XEP291" s="3">
        <v>21.1</v>
      </c>
      <c r="XEQ291" s="3">
        <v>0.86</v>
      </c>
      <c r="XER291" s="3">
        <v>0.8</v>
      </c>
      <c r="XES291" s="3">
        <v>0.77</v>
      </c>
      <c r="XET291" s="3">
        <v>0.72</v>
      </c>
      <c r="XEU291" s="3">
        <v>0.67</v>
      </c>
      <c r="XEV291" s="3">
        <v>0.62</v>
      </c>
    </row>
    <row r="292" spans="16367:16376" ht="15.9" hidden="1" customHeight="1" x14ac:dyDescent="0.3">
      <c r="XEM292" s="3" t="s">
        <v>22</v>
      </c>
      <c r="XEN292" s="3" t="s">
        <v>26</v>
      </c>
      <c r="XEO292" s="3" t="s">
        <v>20</v>
      </c>
      <c r="XEP292" s="3">
        <v>21.2</v>
      </c>
      <c r="XEQ292" s="3">
        <v>0.86</v>
      </c>
      <c r="XER292" s="3">
        <v>0.8</v>
      </c>
      <c r="XES292" s="3">
        <v>0.77</v>
      </c>
      <c r="XET292" s="3">
        <v>0.72</v>
      </c>
      <c r="XEU292" s="3">
        <v>0.67</v>
      </c>
      <c r="XEV292" s="3">
        <v>0.62</v>
      </c>
    </row>
    <row r="293" spans="16367:16376" ht="15.9" hidden="1" customHeight="1" x14ac:dyDescent="0.3">
      <c r="XEM293" s="3" t="s">
        <v>22</v>
      </c>
      <c r="XEN293" s="3" t="s">
        <v>26</v>
      </c>
      <c r="XEO293" s="3" t="s">
        <v>20</v>
      </c>
      <c r="XEP293" s="3">
        <v>21.3</v>
      </c>
      <c r="XEQ293" s="3">
        <v>0.86</v>
      </c>
      <c r="XER293" s="3">
        <v>0.8</v>
      </c>
      <c r="XES293" s="3">
        <v>0.77</v>
      </c>
      <c r="XET293" s="3">
        <v>0.72</v>
      </c>
      <c r="XEU293" s="3">
        <v>0.67</v>
      </c>
      <c r="XEV293" s="3">
        <v>0.62</v>
      </c>
    </row>
    <row r="294" spans="16367:16376" ht="15.9" hidden="1" customHeight="1" x14ac:dyDescent="0.3">
      <c r="XEM294" s="3" t="s">
        <v>22</v>
      </c>
      <c r="XEN294" s="3" t="s">
        <v>26</v>
      </c>
      <c r="XEO294" s="3" t="s">
        <v>20</v>
      </c>
      <c r="XEP294" s="3">
        <v>21.4</v>
      </c>
      <c r="XEQ294" s="3">
        <v>0.86</v>
      </c>
      <c r="XER294" s="3">
        <v>0.8</v>
      </c>
      <c r="XES294" s="3">
        <v>0.77</v>
      </c>
      <c r="XET294" s="3">
        <v>0.72</v>
      </c>
      <c r="XEU294" s="3">
        <v>0.67</v>
      </c>
      <c r="XEV294" s="3">
        <v>0.62</v>
      </c>
    </row>
    <row r="295" spans="16367:16376" ht="15.9" hidden="1" customHeight="1" x14ac:dyDescent="0.3">
      <c r="XEM295" s="3" t="s">
        <v>22</v>
      </c>
      <c r="XEN295" s="3" t="s">
        <v>26</v>
      </c>
      <c r="XEO295" s="3" t="s">
        <v>20</v>
      </c>
      <c r="XEP295" s="3">
        <v>21.5</v>
      </c>
      <c r="XEQ295" s="3">
        <v>0.86</v>
      </c>
      <c r="XER295" s="3">
        <v>0.8</v>
      </c>
      <c r="XES295" s="3">
        <v>0.77</v>
      </c>
      <c r="XET295" s="3">
        <v>0.72</v>
      </c>
      <c r="XEU295" s="3">
        <v>0.67</v>
      </c>
      <c r="XEV295" s="3">
        <v>0.62</v>
      </c>
    </row>
    <row r="296" spans="16367:16376" ht="15.9" hidden="1" customHeight="1" x14ac:dyDescent="0.3">
      <c r="XEM296" s="3" t="s">
        <v>22</v>
      </c>
      <c r="XEN296" s="3" t="s">
        <v>26</v>
      </c>
      <c r="XEO296" s="3" t="s">
        <v>20</v>
      </c>
      <c r="XEP296" s="3">
        <v>21.6</v>
      </c>
      <c r="XEQ296" s="3">
        <v>0.86</v>
      </c>
      <c r="XER296" s="3">
        <v>0.8</v>
      </c>
      <c r="XES296" s="3">
        <v>0.77</v>
      </c>
      <c r="XET296" s="3">
        <v>0.72</v>
      </c>
      <c r="XEU296" s="3">
        <v>0.67</v>
      </c>
      <c r="XEV296" s="3">
        <v>0.62</v>
      </c>
    </row>
    <row r="297" spans="16367:16376" ht="15.9" hidden="1" customHeight="1" x14ac:dyDescent="0.3">
      <c r="XEM297" s="3" t="s">
        <v>22</v>
      </c>
      <c r="XEN297" s="3" t="s">
        <v>26</v>
      </c>
      <c r="XEO297" s="3" t="s">
        <v>20</v>
      </c>
      <c r="XEP297" s="3">
        <v>21.7</v>
      </c>
      <c r="XEQ297" s="3">
        <v>0.86</v>
      </c>
      <c r="XER297" s="3">
        <v>0.8</v>
      </c>
      <c r="XES297" s="3">
        <v>0.77</v>
      </c>
      <c r="XET297" s="3">
        <v>0.72</v>
      </c>
      <c r="XEU297" s="3">
        <v>0.67</v>
      </c>
      <c r="XEV297" s="3">
        <v>0.62</v>
      </c>
    </row>
    <row r="298" spans="16367:16376" ht="15.9" hidden="1" customHeight="1" x14ac:dyDescent="0.3">
      <c r="XEM298" s="3" t="s">
        <v>22</v>
      </c>
      <c r="XEN298" s="3" t="s">
        <v>26</v>
      </c>
      <c r="XEO298" s="3" t="s">
        <v>20</v>
      </c>
      <c r="XEP298" s="3">
        <v>21.8</v>
      </c>
      <c r="XEQ298" s="3">
        <v>0.86</v>
      </c>
      <c r="XER298" s="3">
        <v>0.8</v>
      </c>
      <c r="XES298" s="3">
        <v>0.77</v>
      </c>
      <c r="XET298" s="3">
        <v>0.72</v>
      </c>
      <c r="XEU298" s="3">
        <v>0.67</v>
      </c>
      <c r="XEV298" s="3">
        <v>0.62</v>
      </c>
    </row>
    <row r="299" spans="16367:16376" ht="15.9" hidden="1" customHeight="1" x14ac:dyDescent="0.3">
      <c r="XEM299" s="3" t="s">
        <v>22</v>
      </c>
      <c r="XEN299" s="3" t="s">
        <v>26</v>
      </c>
      <c r="XEO299" s="3" t="s">
        <v>20</v>
      </c>
      <c r="XEP299" s="3">
        <v>21.9</v>
      </c>
      <c r="XEQ299" s="3">
        <v>0.86</v>
      </c>
      <c r="XER299" s="3">
        <v>0.8</v>
      </c>
      <c r="XES299" s="3">
        <v>0.77</v>
      </c>
      <c r="XET299" s="3">
        <v>0.72</v>
      </c>
      <c r="XEU299" s="3">
        <v>0.67</v>
      </c>
      <c r="XEV299" s="3">
        <v>0.62</v>
      </c>
    </row>
    <row r="300" spans="16367:16376" ht="15.9" hidden="1" customHeight="1" x14ac:dyDescent="0.3">
      <c r="XEM300" s="3" t="s">
        <v>22</v>
      </c>
      <c r="XEN300" s="3" t="s">
        <v>26</v>
      </c>
      <c r="XEO300" s="3" t="s">
        <v>20</v>
      </c>
      <c r="XEP300" s="3">
        <v>22</v>
      </c>
      <c r="XEQ300" s="3">
        <v>0.86</v>
      </c>
      <c r="XER300" s="3">
        <v>0.8</v>
      </c>
      <c r="XES300" s="3">
        <v>0.77</v>
      </c>
      <c r="XET300" s="3">
        <v>0.72</v>
      </c>
      <c r="XEU300" s="3">
        <v>0.67</v>
      </c>
      <c r="XEV300" s="3">
        <v>0.62</v>
      </c>
    </row>
    <row r="301" spans="16367:16376" ht="15.9" hidden="1" customHeight="1" x14ac:dyDescent="0.3">
      <c r="XEM301" s="3" t="s">
        <v>22</v>
      </c>
      <c r="XEN301" s="3" t="s">
        <v>26</v>
      </c>
      <c r="XEO301" s="3" t="s">
        <v>20</v>
      </c>
      <c r="XEP301" s="3">
        <v>22.1</v>
      </c>
      <c r="XEQ301" s="3">
        <v>0.86</v>
      </c>
      <c r="XER301" s="3">
        <v>0.8</v>
      </c>
      <c r="XES301" s="3">
        <v>0.77</v>
      </c>
      <c r="XET301" s="3">
        <v>0.72</v>
      </c>
      <c r="XEU301" s="3">
        <v>0.67</v>
      </c>
      <c r="XEV301" s="3">
        <v>0.62</v>
      </c>
    </row>
    <row r="302" spans="16367:16376" ht="15.9" hidden="1" customHeight="1" x14ac:dyDescent="0.3">
      <c r="XEM302" s="3" t="s">
        <v>22</v>
      </c>
      <c r="XEN302" s="3" t="s">
        <v>26</v>
      </c>
      <c r="XEO302" s="3" t="s">
        <v>20</v>
      </c>
      <c r="XEP302" s="3">
        <v>22.2</v>
      </c>
      <c r="XEQ302" s="3">
        <v>0.86</v>
      </c>
      <c r="XER302" s="3">
        <v>0.8</v>
      </c>
      <c r="XES302" s="3">
        <v>0.77</v>
      </c>
      <c r="XET302" s="3">
        <v>0.72</v>
      </c>
      <c r="XEU302" s="3">
        <v>0.67</v>
      </c>
      <c r="XEV302" s="3">
        <v>0.62</v>
      </c>
    </row>
    <row r="303" spans="16367:16376" ht="15.9" hidden="1" customHeight="1" x14ac:dyDescent="0.3">
      <c r="XEM303" s="3" t="s">
        <v>22</v>
      </c>
      <c r="XEN303" s="3" t="s">
        <v>26</v>
      </c>
      <c r="XEO303" s="3" t="s">
        <v>20</v>
      </c>
      <c r="XEP303" s="3">
        <v>22.3</v>
      </c>
      <c r="XEQ303" s="3">
        <v>0.86</v>
      </c>
      <c r="XER303" s="3">
        <v>0.8</v>
      </c>
      <c r="XES303" s="3">
        <v>0.77</v>
      </c>
      <c r="XET303" s="3">
        <v>0.72</v>
      </c>
      <c r="XEU303" s="3">
        <v>0.67</v>
      </c>
      <c r="XEV303" s="3">
        <v>0.62</v>
      </c>
    </row>
    <row r="304" spans="16367:16376" ht="15.9" hidden="1" customHeight="1" x14ac:dyDescent="0.3">
      <c r="XEM304" s="3" t="s">
        <v>22</v>
      </c>
      <c r="XEN304" s="3" t="s">
        <v>26</v>
      </c>
      <c r="XEO304" s="3" t="s">
        <v>20</v>
      </c>
      <c r="XEP304" s="3">
        <v>22.4</v>
      </c>
      <c r="XEQ304" s="3">
        <v>0.86</v>
      </c>
      <c r="XER304" s="3">
        <v>0.8</v>
      </c>
      <c r="XES304" s="3">
        <v>0.77</v>
      </c>
      <c r="XET304" s="3">
        <v>0.72</v>
      </c>
      <c r="XEU304" s="3">
        <v>0.67</v>
      </c>
      <c r="XEV304" s="3">
        <v>0.62</v>
      </c>
    </row>
    <row r="305" spans="16367:16376" ht="15.9" hidden="1" customHeight="1" x14ac:dyDescent="0.3">
      <c r="XEM305" s="3" t="s">
        <v>22</v>
      </c>
      <c r="XEN305" s="3" t="s">
        <v>26</v>
      </c>
      <c r="XEO305" s="3" t="s">
        <v>20</v>
      </c>
      <c r="XEP305" s="3">
        <v>22.5</v>
      </c>
      <c r="XEQ305" s="3">
        <v>0.86</v>
      </c>
      <c r="XER305" s="3">
        <v>0.8</v>
      </c>
      <c r="XES305" s="3">
        <v>0.77</v>
      </c>
      <c r="XET305" s="3">
        <v>0.72</v>
      </c>
      <c r="XEU305" s="3">
        <v>0.67</v>
      </c>
      <c r="XEV305" s="3">
        <v>0.62</v>
      </c>
    </row>
    <row r="306" spans="16367:16376" ht="15.9" hidden="1" customHeight="1" x14ac:dyDescent="0.3">
      <c r="XEM306" s="3" t="s">
        <v>22</v>
      </c>
      <c r="XEN306" s="3" t="s">
        <v>26</v>
      </c>
      <c r="XEO306" s="3" t="s">
        <v>20</v>
      </c>
      <c r="XEP306" s="3">
        <v>22.6</v>
      </c>
      <c r="XEQ306" s="3">
        <v>0.86</v>
      </c>
      <c r="XER306" s="3">
        <v>0.8</v>
      </c>
      <c r="XES306" s="3">
        <v>0.77</v>
      </c>
      <c r="XET306" s="3">
        <v>0.72</v>
      </c>
      <c r="XEU306" s="3">
        <v>0.67</v>
      </c>
      <c r="XEV306" s="3">
        <v>0.62</v>
      </c>
    </row>
    <row r="307" spans="16367:16376" ht="15.9" hidden="1" customHeight="1" x14ac:dyDescent="0.3">
      <c r="XEM307" s="3" t="s">
        <v>22</v>
      </c>
      <c r="XEN307" s="3" t="s">
        <v>26</v>
      </c>
      <c r="XEO307" s="3" t="s">
        <v>20</v>
      </c>
      <c r="XEP307" s="3">
        <v>22.7</v>
      </c>
      <c r="XEQ307" s="3">
        <v>0.86</v>
      </c>
      <c r="XER307" s="3">
        <v>0.8</v>
      </c>
      <c r="XES307" s="3">
        <v>0.77</v>
      </c>
      <c r="XET307" s="3">
        <v>0.72</v>
      </c>
      <c r="XEU307" s="3">
        <v>0.67</v>
      </c>
      <c r="XEV307" s="3">
        <v>0.62</v>
      </c>
    </row>
    <row r="308" spans="16367:16376" ht="15.9" hidden="1" customHeight="1" x14ac:dyDescent="0.3">
      <c r="XEM308" s="3" t="s">
        <v>22</v>
      </c>
      <c r="XEN308" s="3" t="s">
        <v>26</v>
      </c>
      <c r="XEO308" s="3" t="s">
        <v>20</v>
      </c>
      <c r="XEP308" s="3">
        <v>22.8</v>
      </c>
      <c r="XEQ308" s="3">
        <v>0.86</v>
      </c>
      <c r="XER308" s="3">
        <v>0.8</v>
      </c>
      <c r="XES308" s="3">
        <v>0.77</v>
      </c>
      <c r="XET308" s="3">
        <v>0.72</v>
      </c>
      <c r="XEU308" s="3">
        <v>0.67</v>
      </c>
      <c r="XEV308" s="3">
        <v>0.62</v>
      </c>
    </row>
    <row r="309" spans="16367:16376" ht="15.9" hidden="1" customHeight="1" x14ac:dyDescent="0.3">
      <c r="XEM309" s="3" t="s">
        <v>22</v>
      </c>
      <c r="XEN309" s="3" t="s">
        <v>26</v>
      </c>
      <c r="XEO309" s="3" t="s">
        <v>20</v>
      </c>
      <c r="XEP309" s="3">
        <v>22.9</v>
      </c>
      <c r="XEQ309" s="3">
        <v>0.86</v>
      </c>
      <c r="XER309" s="3">
        <v>0.8</v>
      </c>
      <c r="XES309" s="3">
        <v>0.77</v>
      </c>
      <c r="XET309" s="3">
        <v>0.72</v>
      </c>
      <c r="XEU309" s="3">
        <v>0.67</v>
      </c>
      <c r="XEV309" s="3">
        <v>0.62</v>
      </c>
    </row>
    <row r="310" spans="16367:16376" ht="15.9" hidden="1" customHeight="1" x14ac:dyDescent="0.3">
      <c r="XEM310" s="3" t="s">
        <v>22</v>
      </c>
      <c r="XEN310" s="3" t="s">
        <v>26</v>
      </c>
      <c r="XEO310" s="3" t="s">
        <v>20</v>
      </c>
      <c r="XEP310" s="3">
        <v>23</v>
      </c>
      <c r="XEQ310" s="3">
        <v>0.86</v>
      </c>
      <c r="XER310" s="3">
        <v>0.8</v>
      </c>
      <c r="XES310" s="3">
        <v>0.77</v>
      </c>
      <c r="XET310" s="3">
        <v>0.72</v>
      </c>
      <c r="XEU310" s="3">
        <v>0.67</v>
      </c>
      <c r="XEV310" s="3">
        <v>0.62</v>
      </c>
    </row>
    <row r="311" spans="16367:16376" ht="15.9" hidden="1" customHeight="1" x14ac:dyDescent="0.3">
      <c r="XEM311" s="3" t="s">
        <v>22</v>
      </c>
      <c r="XEN311" s="3" t="s">
        <v>26</v>
      </c>
      <c r="XEO311" s="3" t="s">
        <v>20</v>
      </c>
      <c r="XEP311" s="3">
        <v>23.1</v>
      </c>
      <c r="XEQ311" s="3">
        <v>0.86</v>
      </c>
      <c r="XER311" s="3">
        <v>0.8</v>
      </c>
      <c r="XES311" s="3">
        <v>0.77</v>
      </c>
      <c r="XET311" s="3">
        <v>0.72</v>
      </c>
      <c r="XEU311" s="3">
        <v>0.67</v>
      </c>
      <c r="XEV311" s="3">
        <v>0.62</v>
      </c>
    </row>
    <row r="312" spans="16367:16376" ht="15.9" hidden="1" customHeight="1" x14ac:dyDescent="0.3">
      <c r="XEM312" s="3" t="s">
        <v>22</v>
      </c>
      <c r="XEN312" s="3" t="s">
        <v>26</v>
      </c>
      <c r="XEO312" s="3" t="s">
        <v>20</v>
      </c>
      <c r="XEP312" s="3">
        <v>23.2</v>
      </c>
      <c r="XEQ312" s="3">
        <v>0.86</v>
      </c>
      <c r="XER312" s="3">
        <v>0.8</v>
      </c>
      <c r="XES312" s="3">
        <v>0.77</v>
      </c>
      <c r="XET312" s="3">
        <v>0.72</v>
      </c>
      <c r="XEU312" s="3">
        <v>0.67</v>
      </c>
      <c r="XEV312" s="3">
        <v>0.62</v>
      </c>
    </row>
    <row r="313" spans="16367:16376" ht="15.9" hidden="1" customHeight="1" x14ac:dyDescent="0.3">
      <c r="XEM313" s="3" t="s">
        <v>22</v>
      </c>
      <c r="XEN313" s="3" t="s">
        <v>26</v>
      </c>
      <c r="XEO313" s="3" t="s">
        <v>20</v>
      </c>
      <c r="XEP313" s="3">
        <v>23.3</v>
      </c>
      <c r="XEQ313" s="3">
        <v>0.86</v>
      </c>
      <c r="XER313" s="3">
        <v>0.8</v>
      </c>
      <c r="XES313" s="3">
        <v>0.77</v>
      </c>
      <c r="XET313" s="3">
        <v>0.72</v>
      </c>
      <c r="XEU313" s="3">
        <v>0.67</v>
      </c>
      <c r="XEV313" s="3">
        <v>0.62</v>
      </c>
    </row>
    <row r="314" spans="16367:16376" ht="15.9" hidden="1" customHeight="1" x14ac:dyDescent="0.3">
      <c r="XEM314" s="3" t="s">
        <v>22</v>
      </c>
      <c r="XEN314" s="3" t="s">
        <v>26</v>
      </c>
      <c r="XEO314" s="3" t="s">
        <v>20</v>
      </c>
      <c r="XEP314" s="3">
        <v>23.4</v>
      </c>
      <c r="XEQ314" s="3">
        <v>0.86</v>
      </c>
      <c r="XER314" s="3">
        <v>0.8</v>
      </c>
      <c r="XES314" s="3">
        <v>0.77</v>
      </c>
      <c r="XET314" s="3">
        <v>0.72</v>
      </c>
      <c r="XEU314" s="3">
        <v>0.67</v>
      </c>
      <c r="XEV314" s="3">
        <v>0.62</v>
      </c>
    </row>
    <row r="315" spans="16367:16376" ht="15.9" hidden="1" customHeight="1" x14ac:dyDescent="0.3">
      <c r="XEM315" s="3" t="s">
        <v>22</v>
      </c>
      <c r="XEN315" s="3" t="s">
        <v>26</v>
      </c>
      <c r="XEO315" s="3" t="s">
        <v>20</v>
      </c>
      <c r="XEP315" s="3">
        <v>23.5</v>
      </c>
      <c r="XEQ315" s="3">
        <v>0.86</v>
      </c>
      <c r="XER315" s="3">
        <v>0.8</v>
      </c>
      <c r="XES315" s="3">
        <v>0.77</v>
      </c>
      <c r="XET315" s="3">
        <v>0.72</v>
      </c>
      <c r="XEU315" s="3">
        <v>0.67</v>
      </c>
      <c r="XEV315" s="3">
        <v>0.62</v>
      </c>
    </row>
    <row r="316" spans="16367:16376" ht="15.9" hidden="1" customHeight="1" x14ac:dyDescent="0.3">
      <c r="XEM316" s="3" t="s">
        <v>22</v>
      </c>
      <c r="XEN316" s="3" t="s">
        <v>26</v>
      </c>
      <c r="XEO316" s="3" t="s">
        <v>20</v>
      </c>
      <c r="XEP316" s="3">
        <v>23.6</v>
      </c>
      <c r="XEQ316" s="3">
        <v>0.86</v>
      </c>
      <c r="XER316" s="3">
        <v>0.8</v>
      </c>
      <c r="XES316" s="3">
        <v>0.77</v>
      </c>
      <c r="XET316" s="3">
        <v>0.72</v>
      </c>
      <c r="XEU316" s="3">
        <v>0.67</v>
      </c>
      <c r="XEV316" s="3">
        <v>0.62</v>
      </c>
    </row>
    <row r="317" spans="16367:16376" ht="15.9" hidden="1" customHeight="1" x14ac:dyDescent="0.3">
      <c r="XEM317" s="3" t="s">
        <v>22</v>
      </c>
      <c r="XEN317" s="3" t="s">
        <v>26</v>
      </c>
      <c r="XEO317" s="3" t="s">
        <v>20</v>
      </c>
      <c r="XEP317" s="3">
        <v>23.7</v>
      </c>
      <c r="XEQ317" s="3">
        <v>0.86</v>
      </c>
      <c r="XER317" s="3">
        <v>0.8</v>
      </c>
      <c r="XES317" s="3">
        <v>0.77</v>
      </c>
      <c r="XET317" s="3">
        <v>0.72</v>
      </c>
      <c r="XEU317" s="3">
        <v>0.67</v>
      </c>
      <c r="XEV317" s="3">
        <v>0.62</v>
      </c>
    </row>
    <row r="318" spans="16367:16376" ht="15.9" hidden="1" customHeight="1" x14ac:dyDescent="0.3">
      <c r="XEM318" s="3" t="s">
        <v>22</v>
      </c>
      <c r="XEN318" s="3" t="s">
        <v>26</v>
      </c>
      <c r="XEO318" s="3" t="s">
        <v>20</v>
      </c>
      <c r="XEP318" s="3">
        <v>23.8</v>
      </c>
      <c r="XEQ318" s="3">
        <v>0.86</v>
      </c>
      <c r="XER318" s="3">
        <v>0.8</v>
      </c>
      <c r="XES318" s="3">
        <v>0.77</v>
      </c>
      <c r="XET318" s="3">
        <v>0.72</v>
      </c>
      <c r="XEU318" s="3">
        <v>0.67</v>
      </c>
      <c r="XEV318" s="3">
        <v>0.62</v>
      </c>
    </row>
    <row r="319" spans="16367:16376" ht="15.9" hidden="1" customHeight="1" x14ac:dyDescent="0.3">
      <c r="XEM319" s="3" t="s">
        <v>22</v>
      </c>
      <c r="XEN319" s="3" t="s">
        <v>26</v>
      </c>
      <c r="XEO319" s="3" t="s">
        <v>20</v>
      </c>
      <c r="XEP319" s="3">
        <v>23.9</v>
      </c>
      <c r="XEQ319" s="3">
        <v>0.86</v>
      </c>
      <c r="XER319" s="3">
        <v>0.8</v>
      </c>
      <c r="XES319" s="3">
        <v>0.77</v>
      </c>
      <c r="XET319" s="3">
        <v>0.72</v>
      </c>
      <c r="XEU319" s="3">
        <v>0.67</v>
      </c>
      <c r="XEV319" s="3">
        <v>0.62</v>
      </c>
    </row>
    <row r="320" spans="16367:16376" ht="15.9" hidden="1" customHeight="1" x14ac:dyDescent="0.3">
      <c r="XEM320" s="3" t="s">
        <v>22</v>
      </c>
      <c r="XEN320" s="3" t="s">
        <v>26</v>
      </c>
      <c r="XEO320" s="3" t="s">
        <v>20</v>
      </c>
      <c r="XEP320" s="3">
        <v>24</v>
      </c>
      <c r="XEQ320" s="3">
        <v>0.86</v>
      </c>
      <c r="XER320" s="3">
        <v>0.8</v>
      </c>
      <c r="XES320" s="3">
        <v>0.77</v>
      </c>
      <c r="XET320" s="3">
        <v>0.72</v>
      </c>
      <c r="XEU320" s="3">
        <v>0.67</v>
      </c>
      <c r="XEV320" s="3">
        <v>0.62</v>
      </c>
    </row>
    <row r="321" spans="16367:16376" ht="15.9" hidden="1" customHeight="1" x14ac:dyDescent="0.3">
      <c r="XEM321" s="3" t="s">
        <v>22</v>
      </c>
      <c r="XEN321" s="3" t="s">
        <v>26</v>
      </c>
      <c r="XEO321" s="3" t="s">
        <v>20</v>
      </c>
      <c r="XEP321" s="3">
        <v>24.1</v>
      </c>
      <c r="XEQ321" s="3">
        <v>0.86</v>
      </c>
      <c r="XER321" s="3">
        <v>0.8</v>
      </c>
      <c r="XES321" s="3">
        <v>0.77</v>
      </c>
      <c r="XET321" s="3">
        <v>0.72</v>
      </c>
      <c r="XEU321" s="3">
        <v>0.67</v>
      </c>
      <c r="XEV321" s="3">
        <v>0.62</v>
      </c>
    </row>
    <row r="322" spans="16367:16376" ht="15.9" hidden="1" customHeight="1" x14ac:dyDescent="0.3">
      <c r="XEM322" s="3" t="s">
        <v>22</v>
      </c>
      <c r="XEN322" s="3" t="s">
        <v>26</v>
      </c>
      <c r="XEO322" s="3" t="s">
        <v>20</v>
      </c>
      <c r="XEP322" s="3">
        <v>24.2</v>
      </c>
      <c r="XEQ322" s="3">
        <v>0.86</v>
      </c>
      <c r="XER322" s="3">
        <v>0.8</v>
      </c>
      <c r="XES322" s="3">
        <v>0.77</v>
      </c>
      <c r="XET322" s="3">
        <v>0.72</v>
      </c>
      <c r="XEU322" s="3">
        <v>0.67</v>
      </c>
      <c r="XEV322" s="3">
        <v>0.62</v>
      </c>
    </row>
    <row r="323" spans="16367:16376" ht="15.9" hidden="1" customHeight="1" x14ac:dyDescent="0.3">
      <c r="XEM323" s="3" t="s">
        <v>22</v>
      </c>
      <c r="XEN323" s="3" t="s">
        <v>26</v>
      </c>
      <c r="XEO323" s="3" t="s">
        <v>20</v>
      </c>
      <c r="XEP323" s="3">
        <v>24.3</v>
      </c>
      <c r="XEQ323" s="3">
        <v>0.86</v>
      </c>
      <c r="XER323" s="3">
        <v>0.8</v>
      </c>
      <c r="XES323" s="3">
        <v>0.77</v>
      </c>
      <c r="XET323" s="3">
        <v>0.72</v>
      </c>
      <c r="XEU323" s="3">
        <v>0.67</v>
      </c>
      <c r="XEV323" s="3">
        <v>0.62</v>
      </c>
    </row>
    <row r="324" spans="16367:16376" ht="15.9" hidden="1" customHeight="1" x14ac:dyDescent="0.3">
      <c r="XEM324" s="3" t="s">
        <v>22</v>
      </c>
      <c r="XEN324" s="3" t="s">
        <v>26</v>
      </c>
      <c r="XEO324" s="3" t="s">
        <v>20</v>
      </c>
      <c r="XEP324" s="3">
        <v>24.4</v>
      </c>
      <c r="XEQ324" s="3">
        <v>0.86</v>
      </c>
      <c r="XER324" s="3">
        <v>0.8</v>
      </c>
      <c r="XES324" s="3">
        <v>0.77</v>
      </c>
      <c r="XET324" s="3">
        <v>0.72</v>
      </c>
      <c r="XEU324" s="3">
        <v>0.67</v>
      </c>
      <c r="XEV324" s="3">
        <v>0.62</v>
      </c>
    </row>
    <row r="325" spans="16367:16376" ht="15.9" hidden="1" customHeight="1" x14ac:dyDescent="0.3">
      <c r="XEM325" s="3" t="s">
        <v>22</v>
      </c>
      <c r="XEN325" s="3" t="s">
        <v>26</v>
      </c>
      <c r="XEO325" s="3" t="s">
        <v>20</v>
      </c>
      <c r="XEP325" s="3">
        <v>24.5</v>
      </c>
      <c r="XEQ325" s="3">
        <v>0.86</v>
      </c>
      <c r="XER325" s="3">
        <v>0.8</v>
      </c>
      <c r="XES325" s="3">
        <v>0.77</v>
      </c>
      <c r="XET325" s="3">
        <v>0.72</v>
      </c>
      <c r="XEU325" s="3">
        <v>0.67</v>
      </c>
      <c r="XEV325" s="3">
        <v>0.62</v>
      </c>
    </row>
    <row r="326" spans="16367:16376" ht="15.9" hidden="1" customHeight="1" x14ac:dyDescent="0.3">
      <c r="XEM326" s="3" t="s">
        <v>22</v>
      </c>
      <c r="XEN326" s="3" t="s">
        <v>26</v>
      </c>
      <c r="XEO326" s="3" t="s">
        <v>20</v>
      </c>
      <c r="XEP326" s="3">
        <v>24.6</v>
      </c>
      <c r="XEQ326" s="3">
        <v>0.86</v>
      </c>
      <c r="XER326" s="3">
        <v>0.8</v>
      </c>
      <c r="XES326" s="3">
        <v>0.77</v>
      </c>
      <c r="XET326" s="3">
        <v>0.72</v>
      </c>
      <c r="XEU326" s="3">
        <v>0.67</v>
      </c>
      <c r="XEV326" s="3">
        <v>0.62</v>
      </c>
    </row>
    <row r="327" spans="16367:16376" ht="15.9" hidden="1" customHeight="1" x14ac:dyDescent="0.3">
      <c r="XEM327" s="3" t="s">
        <v>22</v>
      </c>
      <c r="XEN327" s="3" t="s">
        <v>26</v>
      </c>
      <c r="XEO327" s="3" t="s">
        <v>20</v>
      </c>
      <c r="XEP327" s="3">
        <v>24.7</v>
      </c>
      <c r="XEQ327" s="3">
        <v>0.86</v>
      </c>
      <c r="XER327" s="3">
        <v>0.8</v>
      </c>
      <c r="XES327" s="3">
        <v>0.77</v>
      </c>
      <c r="XET327" s="3">
        <v>0.72</v>
      </c>
      <c r="XEU327" s="3">
        <v>0.67</v>
      </c>
      <c r="XEV327" s="3">
        <v>0.62</v>
      </c>
    </row>
    <row r="328" spans="16367:16376" ht="15.9" hidden="1" customHeight="1" x14ac:dyDescent="0.3">
      <c r="XEM328" s="3" t="s">
        <v>22</v>
      </c>
      <c r="XEN328" s="3" t="s">
        <v>26</v>
      </c>
      <c r="XEO328" s="3" t="s">
        <v>20</v>
      </c>
      <c r="XEP328" s="3">
        <v>24.8</v>
      </c>
      <c r="XEQ328" s="3">
        <v>0.86</v>
      </c>
      <c r="XER328" s="3">
        <v>0.8</v>
      </c>
      <c r="XES328" s="3">
        <v>0.77</v>
      </c>
      <c r="XET328" s="3">
        <v>0.72</v>
      </c>
      <c r="XEU328" s="3">
        <v>0.67</v>
      </c>
      <c r="XEV328" s="3">
        <v>0.62</v>
      </c>
    </row>
    <row r="329" spans="16367:16376" ht="15.9" hidden="1" customHeight="1" x14ac:dyDescent="0.3">
      <c r="XEM329" s="3" t="s">
        <v>22</v>
      </c>
      <c r="XEN329" s="3" t="s">
        <v>26</v>
      </c>
      <c r="XEO329" s="3" t="s">
        <v>20</v>
      </c>
      <c r="XEP329" s="3">
        <v>24.9</v>
      </c>
      <c r="XEQ329" s="3">
        <v>0.86</v>
      </c>
      <c r="XER329" s="3">
        <v>0.8</v>
      </c>
      <c r="XES329" s="3">
        <v>0.77</v>
      </c>
      <c r="XET329" s="3">
        <v>0.72</v>
      </c>
      <c r="XEU329" s="3">
        <v>0.67</v>
      </c>
      <c r="XEV329" s="3">
        <v>0.62</v>
      </c>
    </row>
    <row r="330" spans="16367:16376" ht="15.9" hidden="1" customHeight="1" x14ac:dyDescent="0.3">
      <c r="XEM330" s="3" t="s">
        <v>22</v>
      </c>
      <c r="XEN330" s="3" t="s">
        <v>26</v>
      </c>
      <c r="XEO330" s="3" t="s">
        <v>20</v>
      </c>
      <c r="XEP330" s="3">
        <v>25</v>
      </c>
      <c r="XEQ330" s="3">
        <v>0.86</v>
      </c>
      <c r="XER330" s="3">
        <v>0.8</v>
      </c>
      <c r="XES330" s="3">
        <v>0.77</v>
      </c>
      <c r="XET330" s="3">
        <v>0.72</v>
      </c>
      <c r="XEU330" s="3">
        <v>0.67</v>
      </c>
      <c r="XEV330" s="3">
        <v>0.62</v>
      </c>
    </row>
    <row r="331" spans="16367:16376" ht="15.9" hidden="1" customHeight="1" x14ac:dyDescent="0.3">
      <c r="XEM331" s="3" t="s">
        <v>22</v>
      </c>
      <c r="XEN331" s="3" t="s">
        <v>26</v>
      </c>
      <c r="XEO331" s="3" t="s">
        <v>20</v>
      </c>
      <c r="XEP331" s="3">
        <v>25.1</v>
      </c>
      <c r="XEQ331" s="3">
        <v>0.86</v>
      </c>
      <c r="XER331" s="3">
        <v>0.8</v>
      </c>
      <c r="XES331" s="3">
        <v>0.77</v>
      </c>
      <c r="XET331" s="3">
        <v>0.72</v>
      </c>
      <c r="XEU331" s="3">
        <v>0.67</v>
      </c>
      <c r="XEV331" s="3">
        <v>0.62</v>
      </c>
    </row>
    <row r="332" spans="16367:16376" ht="15.9" hidden="1" customHeight="1" x14ac:dyDescent="0.3">
      <c r="XEM332" s="3" t="s">
        <v>22</v>
      </c>
      <c r="XEN332" s="3" t="s">
        <v>26</v>
      </c>
      <c r="XEO332" s="3" t="s">
        <v>20</v>
      </c>
      <c r="XEP332" s="3">
        <v>25.2</v>
      </c>
      <c r="XEQ332" s="3">
        <v>0.86</v>
      </c>
      <c r="XER332" s="3">
        <v>0.8</v>
      </c>
      <c r="XES332" s="3">
        <v>0.77</v>
      </c>
      <c r="XET332" s="3">
        <v>0.72</v>
      </c>
      <c r="XEU332" s="3">
        <v>0.67</v>
      </c>
      <c r="XEV332" s="3">
        <v>0.62</v>
      </c>
    </row>
    <row r="333" spans="16367:16376" ht="15.9" hidden="1" customHeight="1" x14ac:dyDescent="0.3">
      <c r="XEM333" s="3" t="s">
        <v>22</v>
      </c>
      <c r="XEN333" s="3" t="s">
        <v>26</v>
      </c>
      <c r="XEO333" s="3" t="s">
        <v>20</v>
      </c>
      <c r="XEP333" s="3">
        <v>25.3</v>
      </c>
      <c r="XEQ333" s="3">
        <v>0.86</v>
      </c>
      <c r="XER333" s="3">
        <v>0.8</v>
      </c>
      <c r="XES333" s="3">
        <v>0.77</v>
      </c>
      <c r="XET333" s="3">
        <v>0.72</v>
      </c>
      <c r="XEU333" s="3">
        <v>0.67</v>
      </c>
      <c r="XEV333" s="3">
        <v>0.62</v>
      </c>
    </row>
    <row r="334" spans="16367:16376" ht="15.9" hidden="1" customHeight="1" x14ac:dyDescent="0.3">
      <c r="XEM334" s="3" t="s">
        <v>22</v>
      </c>
      <c r="XEN334" s="3" t="s">
        <v>26</v>
      </c>
      <c r="XEO334" s="3" t="s">
        <v>20</v>
      </c>
      <c r="XEP334" s="3">
        <v>25.4</v>
      </c>
      <c r="XEQ334" s="3">
        <v>0.86</v>
      </c>
      <c r="XER334" s="3">
        <v>0.8</v>
      </c>
      <c r="XES334" s="3">
        <v>0.77</v>
      </c>
      <c r="XET334" s="3">
        <v>0.72</v>
      </c>
      <c r="XEU334" s="3">
        <v>0.67</v>
      </c>
      <c r="XEV334" s="3">
        <v>0.62</v>
      </c>
    </row>
    <row r="335" spans="16367:16376" ht="15.9" hidden="1" customHeight="1" x14ac:dyDescent="0.3">
      <c r="XEM335" s="3" t="s">
        <v>22</v>
      </c>
      <c r="XEN335" s="3" t="s">
        <v>26</v>
      </c>
      <c r="XEO335" s="3" t="s">
        <v>20</v>
      </c>
      <c r="XEP335" s="3">
        <v>25.5</v>
      </c>
      <c r="XEQ335" s="3">
        <v>0.86</v>
      </c>
      <c r="XER335" s="3">
        <v>0.8</v>
      </c>
      <c r="XES335" s="3">
        <v>0.77</v>
      </c>
      <c r="XET335" s="3">
        <v>0.72</v>
      </c>
      <c r="XEU335" s="3">
        <v>0.67</v>
      </c>
      <c r="XEV335" s="3">
        <v>0.62</v>
      </c>
    </row>
    <row r="336" spans="16367:16376" ht="15.9" hidden="1" customHeight="1" x14ac:dyDescent="0.3">
      <c r="XEM336" s="3" t="s">
        <v>22</v>
      </c>
      <c r="XEN336" s="3" t="s">
        <v>26</v>
      </c>
      <c r="XEO336" s="3" t="s">
        <v>20</v>
      </c>
      <c r="XEP336" s="3">
        <v>25.6</v>
      </c>
      <c r="XEQ336" s="3">
        <v>0.86</v>
      </c>
      <c r="XER336" s="3">
        <v>0.8</v>
      </c>
      <c r="XES336" s="3">
        <v>0.77</v>
      </c>
      <c r="XET336" s="3">
        <v>0.72</v>
      </c>
      <c r="XEU336" s="3">
        <v>0.67</v>
      </c>
      <c r="XEV336" s="3">
        <v>0.62</v>
      </c>
    </row>
    <row r="337" spans="16367:16376" ht="15.9" hidden="1" customHeight="1" x14ac:dyDescent="0.3">
      <c r="XEM337" s="3" t="s">
        <v>22</v>
      </c>
      <c r="XEN337" s="3" t="s">
        <v>26</v>
      </c>
      <c r="XEO337" s="3" t="s">
        <v>20</v>
      </c>
      <c r="XEP337" s="3">
        <v>25.7</v>
      </c>
      <c r="XEQ337" s="3">
        <v>0.86</v>
      </c>
      <c r="XER337" s="3">
        <v>0.8</v>
      </c>
      <c r="XES337" s="3">
        <v>0.77</v>
      </c>
      <c r="XET337" s="3">
        <v>0.72</v>
      </c>
      <c r="XEU337" s="3">
        <v>0.67</v>
      </c>
      <c r="XEV337" s="3">
        <v>0.62</v>
      </c>
    </row>
    <row r="338" spans="16367:16376" ht="15.9" hidden="1" customHeight="1" x14ac:dyDescent="0.3">
      <c r="XEM338" s="3" t="s">
        <v>22</v>
      </c>
      <c r="XEN338" s="3" t="s">
        <v>26</v>
      </c>
      <c r="XEO338" s="3" t="s">
        <v>20</v>
      </c>
      <c r="XEP338" s="3">
        <v>25.8</v>
      </c>
      <c r="XEQ338" s="3">
        <v>0.86</v>
      </c>
      <c r="XER338" s="3">
        <v>0.8</v>
      </c>
      <c r="XES338" s="3">
        <v>0.77</v>
      </c>
      <c r="XET338" s="3">
        <v>0.72</v>
      </c>
      <c r="XEU338" s="3">
        <v>0.67</v>
      </c>
      <c r="XEV338" s="3">
        <v>0.62</v>
      </c>
    </row>
    <row r="339" spans="16367:16376" ht="15.9" hidden="1" customHeight="1" x14ac:dyDescent="0.3">
      <c r="XEM339" s="3" t="s">
        <v>22</v>
      </c>
      <c r="XEN339" s="3" t="s">
        <v>26</v>
      </c>
      <c r="XEO339" s="3" t="s">
        <v>20</v>
      </c>
      <c r="XEP339" s="3">
        <v>25.9</v>
      </c>
      <c r="XEQ339" s="3">
        <v>0.86</v>
      </c>
      <c r="XER339" s="3">
        <v>0.8</v>
      </c>
      <c r="XES339" s="3">
        <v>0.77</v>
      </c>
      <c r="XET339" s="3">
        <v>0.72</v>
      </c>
      <c r="XEU339" s="3">
        <v>0.67</v>
      </c>
      <c r="XEV339" s="3">
        <v>0.62</v>
      </c>
    </row>
    <row r="340" spans="16367:16376" ht="15.9" hidden="1" customHeight="1" x14ac:dyDescent="0.3">
      <c r="XEM340" s="3" t="s">
        <v>22</v>
      </c>
      <c r="XEN340" s="3" t="s">
        <v>26</v>
      </c>
      <c r="XEO340" s="3" t="s">
        <v>20</v>
      </c>
      <c r="XEP340" s="3">
        <v>26</v>
      </c>
      <c r="XEQ340" s="3">
        <v>0.86</v>
      </c>
      <c r="XER340" s="3">
        <v>0.8</v>
      </c>
      <c r="XES340" s="3">
        <v>0.77</v>
      </c>
      <c r="XET340" s="3">
        <v>0.72</v>
      </c>
      <c r="XEU340" s="3">
        <v>0.67</v>
      </c>
      <c r="XEV340" s="3">
        <v>0.62</v>
      </c>
    </row>
    <row r="341" spans="16367:16376" ht="15.9" hidden="1" customHeight="1" x14ac:dyDescent="0.3">
      <c r="XEM341" s="3" t="s">
        <v>22</v>
      </c>
      <c r="XEN341" s="3" t="s">
        <v>26</v>
      </c>
      <c r="XEO341" s="3" t="s">
        <v>20</v>
      </c>
      <c r="XEP341" s="3">
        <v>26.1</v>
      </c>
      <c r="XEQ341" s="3">
        <v>0.86</v>
      </c>
      <c r="XER341" s="3">
        <v>0.8</v>
      </c>
      <c r="XES341" s="3">
        <v>0.77</v>
      </c>
      <c r="XET341" s="3">
        <v>0.72</v>
      </c>
      <c r="XEU341" s="3">
        <v>0.67</v>
      </c>
      <c r="XEV341" s="3">
        <v>0.62</v>
      </c>
    </row>
    <row r="342" spans="16367:16376" ht="15.9" hidden="1" customHeight="1" x14ac:dyDescent="0.3">
      <c r="XEM342" s="3" t="s">
        <v>22</v>
      </c>
      <c r="XEN342" s="3" t="s">
        <v>26</v>
      </c>
      <c r="XEO342" s="3" t="s">
        <v>20</v>
      </c>
      <c r="XEP342" s="3">
        <v>26.2</v>
      </c>
      <c r="XEQ342" s="3">
        <v>0.86</v>
      </c>
      <c r="XER342" s="3">
        <v>0.8</v>
      </c>
      <c r="XES342" s="3">
        <v>0.77</v>
      </c>
      <c r="XET342" s="3">
        <v>0.72</v>
      </c>
      <c r="XEU342" s="3">
        <v>0.67</v>
      </c>
      <c r="XEV342" s="3">
        <v>0.62</v>
      </c>
    </row>
    <row r="343" spans="16367:16376" ht="15.9" hidden="1" customHeight="1" x14ac:dyDescent="0.3">
      <c r="XEM343" s="3" t="s">
        <v>22</v>
      </c>
      <c r="XEN343" s="3" t="s">
        <v>26</v>
      </c>
      <c r="XEO343" s="3" t="s">
        <v>20</v>
      </c>
      <c r="XEP343" s="3">
        <v>26.3</v>
      </c>
      <c r="XEQ343" s="3">
        <v>0.86</v>
      </c>
      <c r="XER343" s="3">
        <v>0.8</v>
      </c>
      <c r="XES343" s="3">
        <v>0.77</v>
      </c>
      <c r="XET343" s="3">
        <v>0.72</v>
      </c>
      <c r="XEU343" s="3">
        <v>0.67</v>
      </c>
      <c r="XEV343" s="3">
        <v>0.62</v>
      </c>
    </row>
    <row r="344" spans="16367:16376" ht="15.9" hidden="1" customHeight="1" x14ac:dyDescent="0.3">
      <c r="XEM344" s="3" t="s">
        <v>22</v>
      </c>
      <c r="XEN344" s="3" t="s">
        <v>26</v>
      </c>
      <c r="XEO344" s="3" t="s">
        <v>20</v>
      </c>
      <c r="XEP344" s="3">
        <v>26.4</v>
      </c>
      <c r="XEQ344" s="3">
        <v>0.86</v>
      </c>
      <c r="XER344" s="3">
        <v>0.8</v>
      </c>
      <c r="XES344" s="3">
        <v>0.77</v>
      </c>
      <c r="XET344" s="3">
        <v>0.72</v>
      </c>
      <c r="XEU344" s="3">
        <v>0.67</v>
      </c>
      <c r="XEV344" s="3">
        <v>0.62</v>
      </c>
    </row>
    <row r="345" spans="16367:16376" ht="15.9" hidden="1" customHeight="1" x14ac:dyDescent="0.3">
      <c r="XEM345" s="3" t="s">
        <v>22</v>
      </c>
      <c r="XEN345" s="3" t="s">
        <v>26</v>
      </c>
      <c r="XEO345" s="3" t="s">
        <v>20</v>
      </c>
      <c r="XEP345" s="3">
        <v>26.5</v>
      </c>
      <c r="XEQ345" s="3">
        <v>0.86</v>
      </c>
      <c r="XER345" s="3">
        <v>0.8</v>
      </c>
      <c r="XES345" s="3">
        <v>0.77</v>
      </c>
      <c r="XET345" s="3">
        <v>0.72</v>
      </c>
      <c r="XEU345" s="3">
        <v>0.67</v>
      </c>
      <c r="XEV345" s="3">
        <v>0.62</v>
      </c>
    </row>
    <row r="346" spans="16367:16376" ht="15.9" hidden="1" customHeight="1" x14ac:dyDescent="0.3">
      <c r="XEM346" s="3" t="s">
        <v>22</v>
      </c>
      <c r="XEN346" s="3" t="s">
        <v>26</v>
      </c>
      <c r="XEO346" s="3" t="s">
        <v>20</v>
      </c>
      <c r="XEP346" s="3">
        <v>26.6</v>
      </c>
      <c r="XEQ346" s="3">
        <v>0.86</v>
      </c>
      <c r="XER346" s="3">
        <v>0.8</v>
      </c>
      <c r="XES346" s="3">
        <v>0.77</v>
      </c>
      <c r="XET346" s="3">
        <v>0.72</v>
      </c>
      <c r="XEU346" s="3">
        <v>0.67</v>
      </c>
      <c r="XEV346" s="3">
        <v>0.62</v>
      </c>
    </row>
    <row r="347" spans="16367:16376" ht="15.9" hidden="1" customHeight="1" x14ac:dyDescent="0.3">
      <c r="XEM347" s="3" t="s">
        <v>22</v>
      </c>
      <c r="XEN347" s="3" t="s">
        <v>26</v>
      </c>
      <c r="XEO347" s="3" t="s">
        <v>20</v>
      </c>
      <c r="XEP347" s="3">
        <v>26.7</v>
      </c>
      <c r="XEQ347" s="3">
        <v>0.86</v>
      </c>
      <c r="XER347" s="3">
        <v>0.8</v>
      </c>
      <c r="XES347" s="3">
        <v>0.77</v>
      </c>
      <c r="XET347" s="3">
        <v>0.72</v>
      </c>
      <c r="XEU347" s="3">
        <v>0.67</v>
      </c>
      <c r="XEV347" s="3">
        <v>0.62</v>
      </c>
    </row>
    <row r="348" spans="16367:16376" ht="15.9" hidden="1" customHeight="1" x14ac:dyDescent="0.3">
      <c r="XEM348" s="3" t="s">
        <v>22</v>
      </c>
      <c r="XEN348" s="3" t="s">
        <v>26</v>
      </c>
      <c r="XEO348" s="3" t="s">
        <v>20</v>
      </c>
      <c r="XEP348" s="3">
        <v>26.8</v>
      </c>
      <c r="XEQ348" s="3">
        <v>0.86</v>
      </c>
      <c r="XER348" s="3">
        <v>0.8</v>
      </c>
      <c r="XES348" s="3">
        <v>0.77</v>
      </c>
      <c r="XET348" s="3">
        <v>0.72</v>
      </c>
      <c r="XEU348" s="3">
        <v>0.67</v>
      </c>
      <c r="XEV348" s="3">
        <v>0.62</v>
      </c>
    </row>
    <row r="349" spans="16367:16376" ht="15.9" hidden="1" customHeight="1" x14ac:dyDescent="0.3">
      <c r="XEM349" s="3" t="s">
        <v>22</v>
      </c>
      <c r="XEN349" s="3" t="s">
        <v>26</v>
      </c>
      <c r="XEO349" s="3" t="s">
        <v>20</v>
      </c>
      <c r="XEP349" s="3">
        <v>26.9</v>
      </c>
      <c r="XEQ349" s="3">
        <v>0.86</v>
      </c>
      <c r="XER349" s="3">
        <v>0.8</v>
      </c>
      <c r="XES349" s="3">
        <v>0.77</v>
      </c>
      <c r="XET349" s="3">
        <v>0.72</v>
      </c>
      <c r="XEU349" s="3">
        <v>0.67</v>
      </c>
      <c r="XEV349" s="3">
        <v>0.62</v>
      </c>
    </row>
    <row r="350" spans="16367:16376" ht="15.9" hidden="1" customHeight="1" x14ac:dyDescent="0.3">
      <c r="XEM350" s="3" t="s">
        <v>22</v>
      </c>
      <c r="XEN350" s="3" t="s">
        <v>26</v>
      </c>
      <c r="XEO350" s="3" t="s">
        <v>20</v>
      </c>
      <c r="XEP350" s="3">
        <v>27</v>
      </c>
      <c r="XEQ350" s="3">
        <v>0.86</v>
      </c>
      <c r="XER350" s="3">
        <v>0.8</v>
      </c>
      <c r="XES350" s="3">
        <v>0.77</v>
      </c>
      <c r="XET350" s="3">
        <v>0.72</v>
      </c>
      <c r="XEU350" s="3">
        <v>0.67</v>
      </c>
      <c r="XEV350" s="3">
        <v>0.62</v>
      </c>
    </row>
    <row r="351" spans="16367:16376" ht="15.9" hidden="1" customHeight="1" x14ac:dyDescent="0.3">
      <c r="XEM351" s="3" t="s">
        <v>22</v>
      </c>
      <c r="XEN351" s="3" t="s">
        <v>26</v>
      </c>
      <c r="XEO351" s="3" t="s">
        <v>20</v>
      </c>
      <c r="XEP351" s="3">
        <v>27.1</v>
      </c>
      <c r="XEQ351" s="3">
        <v>0.86</v>
      </c>
      <c r="XER351" s="3">
        <v>0.8</v>
      </c>
      <c r="XES351" s="3">
        <v>0.77</v>
      </c>
      <c r="XET351" s="3">
        <v>0.72</v>
      </c>
      <c r="XEU351" s="3">
        <v>0.67</v>
      </c>
      <c r="XEV351" s="3">
        <v>0.62</v>
      </c>
    </row>
    <row r="352" spans="16367:16376" ht="15.9" hidden="1" customHeight="1" x14ac:dyDescent="0.3">
      <c r="XEM352" s="3" t="s">
        <v>22</v>
      </c>
      <c r="XEN352" s="3" t="s">
        <v>26</v>
      </c>
      <c r="XEO352" s="3" t="s">
        <v>20</v>
      </c>
      <c r="XEP352" s="3">
        <v>27.2</v>
      </c>
      <c r="XEQ352" s="3">
        <v>0.86</v>
      </c>
      <c r="XER352" s="3">
        <v>0.8</v>
      </c>
      <c r="XES352" s="3">
        <v>0.77</v>
      </c>
      <c r="XET352" s="3">
        <v>0.72</v>
      </c>
      <c r="XEU352" s="3">
        <v>0.67</v>
      </c>
      <c r="XEV352" s="3">
        <v>0.62</v>
      </c>
    </row>
    <row r="353" spans="16367:16376" ht="15.9" hidden="1" customHeight="1" x14ac:dyDescent="0.3">
      <c r="XEM353" s="3" t="s">
        <v>22</v>
      </c>
      <c r="XEN353" s="3" t="s">
        <v>26</v>
      </c>
      <c r="XEO353" s="3" t="s">
        <v>20</v>
      </c>
      <c r="XEP353" s="3">
        <v>27.3</v>
      </c>
      <c r="XEQ353" s="3">
        <v>0.86</v>
      </c>
      <c r="XER353" s="3">
        <v>0.8</v>
      </c>
      <c r="XES353" s="3">
        <v>0.77</v>
      </c>
      <c r="XET353" s="3">
        <v>0.72</v>
      </c>
      <c r="XEU353" s="3">
        <v>0.67</v>
      </c>
      <c r="XEV353" s="3">
        <v>0.62</v>
      </c>
    </row>
    <row r="354" spans="16367:16376" ht="15.9" hidden="1" customHeight="1" x14ac:dyDescent="0.3">
      <c r="XEM354" s="3" t="s">
        <v>22</v>
      </c>
      <c r="XEN354" s="3" t="s">
        <v>26</v>
      </c>
      <c r="XEO354" s="3" t="s">
        <v>20</v>
      </c>
      <c r="XEP354" s="3">
        <v>27.4</v>
      </c>
      <c r="XEQ354" s="3">
        <v>0.86</v>
      </c>
      <c r="XER354" s="3">
        <v>0.8</v>
      </c>
      <c r="XES354" s="3">
        <v>0.77</v>
      </c>
      <c r="XET354" s="3">
        <v>0.72</v>
      </c>
      <c r="XEU354" s="3">
        <v>0.67</v>
      </c>
      <c r="XEV354" s="3">
        <v>0.62</v>
      </c>
    </row>
    <row r="355" spans="16367:16376" ht="15.9" hidden="1" customHeight="1" x14ac:dyDescent="0.3">
      <c r="XEM355" s="3" t="s">
        <v>22</v>
      </c>
      <c r="XEN355" s="3" t="s">
        <v>26</v>
      </c>
      <c r="XEO355" s="3" t="s">
        <v>20</v>
      </c>
      <c r="XEP355" s="3">
        <v>27.5</v>
      </c>
      <c r="XEQ355" s="3">
        <v>0.86</v>
      </c>
      <c r="XER355" s="3">
        <v>0.8</v>
      </c>
      <c r="XES355" s="3">
        <v>0.77</v>
      </c>
      <c r="XET355" s="3">
        <v>0.72</v>
      </c>
      <c r="XEU355" s="3">
        <v>0.67</v>
      </c>
      <c r="XEV355" s="3">
        <v>0.62</v>
      </c>
    </row>
    <row r="356" spans="16367:16376" ht="15.9" hidden="1" customHeight="1" x14ac:dyDescent="0.3">
      <c r="XEM356" s="3" t="s">
        <v>22</v>
      </c>
      <c r="XEN356" s="3" t="s">
        <v>26</v>
      </c>
      <c r="XEO356" s="3" t="s">
        <v>20</v>
      </c>
      <c r="XEP356" s="3">
        <v>27.6</v>
      </c>
      <c r="XEQ356" s="3">
        <v>0.86</v>
      </c>
      <c r="XER356" s="3">
        <v>0.8</v>
      </c>
      <c r="XES356" s="3">
        <v>0.77</v>
      </c>
      <c r="XET356" s="3">
        <v>0.72</v>
      </c>
      <c r="XEU356" s="3">
        <v>0.67</v>
      </c>
      <c r="XEV356" s="3">
        <v>0.62</v>
      </c>
    </row>
    <row r="357" spans="16367:16376" ht="15.9" hidden="1" customHeight="1" x14ac:dyDescent="0.3">
      <c r="XEM357" s="3" t="s">
        <v>22</v>
      </c>
      <c r="XEN357" s="3" t="s">
        <v>26</v>
      </c>
      <c r="XEO357" s="3" t="s">
        <v>20</v>
      </c>
      <c r="XEP357" s="3">
        <v>27.7</v>
      </c>
      <c r="XEQ357" s="3">
        <v>0.86</v>
      </c>
      <c r="XER357" s="3">
        <v>0.8</v>
      </c>
      <c r="XES357" s="3">
        <v>0.77</v>
      </c>
      <c r="XET357" s="3">
        <v>0.72</v>
      </c>
      <c r="XEU357" s="3">
        <v>0.67</v>
      </c>
      <c r="XEV357" s="3">
        <v>0.62</v>
      </c>
    </row>
    <row r="358" spans="16367:16376" ht="15.9" hidden="1" customHeight="1" x14ac:dyDescent="0.3">
      <c r="XEM358" s="3" t="s">
        <v>22</v>
      </c>
      <c r="XEN358" s="3" t="s">
        <v>26</v>
      </c>
      <c r="XEO358" s="3" t="s">
        <v>20</v>
      </c>
      <c r="XEP358" s="3">
        <v>27.8</v>
      </c>
      <c r="XEQ358" s="3">
        <v>0.86</v>
      </c>
      <c r="XER358" s="3">
        <v>0.8</v>
      </c>
      <c r="XES358" s="3">
        <v>0.77</v>
      </c>
      <c r="XET358" s="3">
        <v>0.72</v>
      </c>
      <c r="XEU358" s="3">
        <v>0.67</v>
      </c>
      <c r="XEV358" s="3">
        <v>0.62</v>
      </c>
    </row>
    <row r="359" spans="16367:16376" ht="15.9" hidden="1" customHeight="1" x14ac:dyDescent="0.3">
      <c r="XEM359" s="3" t="s">
        <v>22</v>
      </c>
      <c r="XEN359" s="3" t="s">
        <v>26</v>
      </c>
      <c r="XEO359" s="3" t="s">
        <v>20</v>
      </c>
      <c r="XEP359" s="3">
        <v>27.9</v>
      </c>
      <c r="XEQ359" s="3">
        <v>0.86</v>
      </c>
      <c r="XER359" s="3">
        <v>0.8</v>
      </c>
      <c r="XES359" s="3">
        <v>0.77</v>
      </c>
      <c r="XET359" s="3">
        <v>0.72</v>
      </c>
      <c r="XEU359" s="3">
        <v>0.67</v>
      </c>
      <c r="XEV359" s="3">
        <v>0.62</v>
      </c>
    </row>
    <row r="360" spans="16367:16376" ht="15.9" hidden="1" customHeight="1" x14ac:dyDescent="0.3">
      <c r="XEM360" s="3" t="s">
        <v>22</v>
      </c>
      <c r="XEN360" s="3" t="s">
        <v>26</v>
      </c>
      <c r="XEO360" s="3" t="s">
        <v>20</v>
      </c>
      <c r="XEP360" s="3">
        <v>28</v>
      </c>
      <c r="XEQ360" s="3">
        <v>0.86</v>
      </c>
      <c r="XER360" s="3">
        <v>0.8</v>
      </c>
      <c r="XES360" s="3">
        <v>0.77</v>
      </c>
      <c r="XET360" s="3">
        <v>0.72</v>
      </c>
      <c r="XEU360" s="3">
        <v>0.67</v>
      </c>
      <c r="XEV360" s="3">
        <v>0.62</v>
      </c>
    </row>
    <row r="361" spans="16367:16376" ht="15.9" hidden="1" customHeight="1" x14ac:dyDescent="0.3">
      <c r="XEM361" s="3" t="s">
        <v>22</v>
      </c>
      <c r="XEN361" s="3" t="s">
        <v>26</v>
      </c>
      <c r="XEO361" s="3" t="s">
        <v>20</v>
      </c>
      <c r="XEP361" s="3">
        <v>28.1</v>
      </c>
      <c r="XEQ361" s="3">
        <v>0.86</v>
      </c>
      <c r="XER361" s="3">
        <v>0.8</v>
      </c>
      <c r="XES361" s="3">
        <v>0.77</v>
      </c>
      <c r="XET361" s="3">
        <v>0.72</v>
      </c>
      <c r="XEU361" s="3">
        <v>0.67</v>
      </c>
      <c r="XEV361" s="3">
        <v>0.62</v>
      </c>
    </row>
    <row r="362" spans="16367:16376" ht="15.9" hidden="1" customHeight="1" x14ac:dyDescent="0.3">
      <c r="XEM362" s="3" t="s">
        <v>22</v>
      </c>
      <c r="XEN362" s="3" t="s">
        <v>26</v>
      </c>
      <c r="XEO362" s="3" t="s">
        <v>20</v>
      </c>
      <c r="XEP362" s="3">
        <v>28.2</v>
      </c>
      <c r="XEQ362" s="3">
        <v>0.86</v>
      </c>
      <c r="XER362" s="3">
        <v>0.8</v>
      </c>
      <c r="XES362" s="3">
        <v>0.77</v>
      </c>
      <c r="XET362" s="3">
        <v>0.72</v>
      </c>
      <c r="XEU362" s="3">
        <v>0.67</v>
      </c>
      <c r="XEV362" s="3">
        <v>0.62</v>
      </c>
    </row>
    <row r="363" spans="16367:16376" ht="15.9" hidden="1" customHeight="1" x14ac:dyDescent="0.3">
      <c r="XEM363" s="3" t="s">
        <v>22</v>
      </c>
      <c r="XEN363" s="3" t="s">
        <v>26</v>
      </c>
      <c r="XEO363" s="3" t="s">
        <v>20</v>
      </c>
      <c r="XEP363" s="3">
        <v>28.3</v>
      </c>
      <c r="XEQ363" s="3">
        <v>0.86</v>
      </c>
      <c r="XER363" s="3">
        <v>0.8</v>
      </c>
      <c r="XES363" s="3">
        <v>0.77</v>
      </c>
      <c r="XET363" s="3">
        <v>0.72</v>
      </c>
      <c r="XEU363" s="3">
        <v>0.67</v>
      </c>
      <c r="XEV363" s="3">
        <v>0.62</v>
      </c>
    </row>
    <row r="364" spans="16367:16376" ht="15.9" hidden="1" customHeight="1" x14ac:dyDescent="0.3">
      <c r="XEM364" s="3" t="s">
        <v>22</v>
      </c>
      <c r="XEN364" s="3" t="s">
        <v>26</v>
      </c>
      <c r="XEO364" s="3" t="s">
        <v>20</v>
      </c>
      <c r="XEP364" s="3">
        <v>28.4</v>
      </c>
      <c r="XEQ364" s="3">
        <v>0.86</v>
      </c>
      <c r="XER364" s="3">
        <v>0.8</v>
      </c>
      <c r="XES364" s="3">
        <v>0.77</v>
      </c>
      <c r="XET364" s="3">
        <v>0.72</v>
      </c>
      <c r="XEU364" s="3">
        <v>0.67</v>
      </c>
      <c r="XEV364" s="3">
        <v>0.62</v>
      </c>
    </row>
    <row r="365" spans="16367:16376" ht="15.9" hidden="1" customHeight="1" x14ac:dyDescent="0.3">
      <c r="XEM365" s="3" t="s">
        <v>22</v>
      </c>
      <c r="XEN365" s="3" t="s">
        <v>26</v>
      </c>
      <c r="XEO365" s="3" t="s">
        <v>20</v>
      </c>
      <c r="XEP365" s="3">
        <v>28.5</v>
      </c>
      <c r="XEQ365" s="3">
        <v>0.86</v>
      </c>
      <c r="XER365" s="3">
        <v>0.8</v>
      </c>
      <c r="XES365" s="3">
        <v>0.77</v>
      </c>
      <c r="XET365" s="3">
        <v>0.72</v>
      </c>
      <c r="XEU365" s="3">
        <v>0.67</v>
      </c>
      <c r="XEV365" s="3">
        <v>0.62</v>
      </c>
    </row>
    <row r="366" spans="16367:16376" ht="15.9" hidden="1" customHeight="1" x14ac:dyDescent="0.3">
      <c r="XEM366" s="3" t="s">
        <v>22</v>
      </c>
      <c r="XEN366" s="3" t="s">
        <v>26</v>
      </c>
      <c r="XEO366" s="3" t="s">
        <v>20</v>
      </c>
      <c r="XEP366" s="3">
        <v>28.6</v>
      </c>
      <c r="XEQ366" s="3">
        <v>0.86</v>
      </c>
      <c r="XER366" s="3">
        <v>0.8</v>
      </c>
      <c r="XES366" s="3">
        <v>0.77</v>
      </c>
      <c r="XET366" s="3">
        <v>0.72</v>
      </c>
      <c r="XEU366" s="3">
        <v>0.67</v>
      </c>
      <c r="XEV366" s="3">
        <v>0.62</v>
      </c>
    </row>
    <row r="367" spans="16367:16376" ht="15.9" hidden="1" customHeight="1" x14ac:dyDescent="0.3">
      <c r="XEM367" s="3" t="s">
        <v>22</v>
      </c>
      <c r="XEN367" s="3" t="s">
        <v>26</v>
      </c>
      <c r="XEO367" s="3" t="s">
        <v>20</v>
      </c>
      <c r="XEP367" s="3">
        <v>28.7</v>
      </c>
      <c r="XEQ367" s="3">
        <v>0.86</v>
      </c>
      <c r="XER367" s="3">
        <v>0.8</v>
      </c>
      <c r="XES367" s="3">
        <v>0.77</v>
      </c>
      <c r="XET367" s="3">
        <v>0.72</v>
      </c>
      <c r="XEU367" s="3">
        <v>0.67</v>
      </c>
      <c r="XEV367" s="3">
        <v>0.62</v>
      </c>
    </row>
    <row r="368" spans="16367:16376" ht="15.9" hidden="1" customHeight="1" x14ac:dyDescent="0.3">
      <c r="XEM368" s="3" t="s">
        <v>22</v>
      </c>
      <c r="XEN368" s="3" t="s">
        <v>26</v>
      </c>
      <c r="XEO368" s="3" t="s">
        <v>20</v>
      </c>
      <c r="XEP368" s="3">
        <v>28.8</v>
      </c>
      <c r="XEQ368" s="3">
        <v>0.86</v>
      </c>
      <c r="XER368" s="3">
        <v>0.8</v>
      </c>
      <c r="XES368" s="3">
        <v>0.77</v>
      </c>
      <c r="XET368" s="3">
        <v>0.72</v>
      </c>
      <c r="XEU368" s="3">
        <v>0.67</v>
      </c>
      <c r="XEV368" s="3">
        <v>0.62</v>
      </c>
    </row>
    <row r="369" spans="16367:16376" ht="15.9" hidden="1" customHeight="1" x14ac:dyDescent="0.3">
      <c r="XEM369" s="3" t="s">
        <v>22</v>
      </c>
      <c r="XEN369" s="3" t="s">
        <v>26</v>
      </c>
      <c r="XEO369" s="3" t="s">
        <v>20</v>
      </c>
      <c r="XEP369" s="3">
        <v>28.9</v>
      </c>
      <c r="XEQ369" s="3">
        <v>0.86</v>
      </c>
      <c r="XER369" s="3">
        <v>0.8</v>
      </c>
      <c r="XES369" s="3">
        <v>0.77</v>
      </c>
      <c r="XET369" s="3">
        <v>0.72</v>
      </c>
      <c r="XEU369" s="3">
        <v>0.67</v>
      </c>
      <c r="XEV369" s="3">
        <v>0.62</v>
      </c>
    </row>
    <row r="370" spans="16367:16376" ht="15.9" hidden="1" customHeight="1" x14ac:dyDescent="0.3">
      <c r="XEM370" s="3" t="s">
        <v>22</v>
      </c>
      <c r="XEN370" s="3" t="s">
        <v>26</v>
      </c>
      <c r="XEO370" s="3" t="s">
        <v>20</v>
      </c>
      <c r="XEP370" s="3">
        <v>29</v>
      </c>
      <c r="XEQ370" s="3">
        <v>0.86</v>
      </c>
      <c r="XER370" s="3">
        <v>0.8</v>
      </c>
      <c r="XES370" s="3">
        <v>0.77</v>
      </c>
      <c r="XET370" s="3">
        <v>0.72</v>
      </c>
      <c r="XEU370" s="3">
        <v>0.67</v>
      </c>
      <c r="XEV370" s="3">
        <v>0.62</v>
      </c>
    </row>
    <row r="371" spans="16367:16376" ht="15.9" hidden="1" customHeight="1" x14ac:dyDescent="0.3">
      <c r="XEM371" s="3" t="s">
        <v>22</v>
      </c>
      <c r="XEN371" s="3" t="s">
        <v>26</v>
      </c>
      <c r="XEO371" s="3" t="s">
        <v>20</v>
      </c>
      <c r="XEP371" s="3">
        <v>29.1</v>
      </c>
      <c r="XEQ371" s="3">
        <v>0.86</v>
      </c>
      <c r="XER371" s="3">
        <v>0.8</v>
      </c>
      <c r="XES371" s="3">
        <v>0.77</v>
      </c>
      <c r="XET371" s="3">
        <v>0.72</v>
      </c>
      <c r="XEU371" s="3">
        <v>0.67</v>
      </c>
      <c r="XEV371" s="3">
        <v>0.62</v>
      </c>
    </row>
    <row r="372" spans="16367:16376" ht="15.9" hidden="1" customHeight="1" x14ac:dyDescent="0.3">
      <c r="XEM372" s="3" t="s">
        <v>22</v>
      </c>
      <c r="XEN372" s="3" t="s">
        <v>26</v>
      </c>
      <c r="XEO372" s="3" t="s">
        <v>20</v>
      </c>
      <c r="XEP372" s="3">
        <v>29.2</v>
      </c>
      <c r="XEQ372" s="3">
        <v>0.86</v>
      </c>
      <c r="XER372" s="3">
        <v>0.8</v>
      </c>
      <c r="XES372" s="3">
        <v>0.77</v>
      </c>
      <c r="XET372" s="3">
        <v>0.72</v>
      </c>
      <c r="XEU372" s="3">
        <v>0.67</v>
      </c>
      <c r="XEV372" s="3">
        <v>0.62</v>
      </c>
    </row>
    <row r="373" spans="16367:16376" ht="15.9" hidden="1" customHeight="1" x14ac:dyDescent="0.3">
      <c r="XEM373" s="3" t="s">
        <v>22</v>
      </c>
      <c r="XEN373" s="3" t="s">
        <v>26</v>
      </c>
      <c r="XEO373" s="3" t="s">
        <v>20</v>
      </c>
      <c r="XEP373" s="3">
        <v>29.3</v>
      </c>
      <c r="XEQ373" s="3">
        <v>0.86</v>
      </c>
      <c r="XER373" s="3">
        <v>0.8</v>
      </c>
      <c r="XES373" s="3">
        <v>0.77</v>
      </c>
      <c r="XET373" s="3">
        <v>0.72</v>
      </c>
      <c r="XEU373" s="3">
        <v>0.67</v>
      </c>
      <c r="XEV373" s="3">
        <v>0.62</v>
      </c>
    </row>
    <row r="374" spans="16367:16376" ht="15.9" hidden="1" customHeight="1" x14ac:dyDescent="0.3">
      <c r="XEM374" s="3" t="s">
        <v>22</v>
      </c>
      <c r="XEN374" s="3" t="s">
        <v>26</v>
      </c>
      <c r="XEO374" s="3" t="s">
        <v>20</v>
      </c>
      <c r="XEP374" s="3">
        <v>29.4</v>
      </c>
      <c r="XEQ374" s="3">
        <v>0.86</v>
      </c>
      <c r="XER374" s="3">
        <v>0.8</v>
      </c>
      <c r="XES374" s="3">
        <v>0.77</v>
      </c>
      <c r="XET374" s="3">
        <v>0.72</v>
      </c>
      <c r="XEU374" s="3">
        <v>0.67</v>
      </c>
      <c r="XEV374" s="3">
        <v>0.62</v>
      </c>
    </row>
    <row r="375" spans="16367:16376" ht="15.9" hidden="1" customHeight="1" x14ac:dyDescent="0.3">
      <c r="XEM375" s="3" t="s">
        <v>22</v>
      </c>
      <c r="XEN375" s="3" t="s">
        <v>26</v>
      </c>
      <c r="XEO375" s="3" t="s">
        <v>20</v>
      </c>
      <c r="XEP375" s="3">
        <v>29.5</v>
      </c>
      <c r="XEQ375" s="3">
        <v>0.86</v>
      </c>
      <c r="XER375" s="3">
        <v>0.8</v>
      </c>
      <c r="XES375" s="3">
        <v>0.77</v>
      </c>
      <c r="XET375" s="3">
        <v>0.72</v>
      </c>
      <c r="XEU375" s="3">
        <v>0.67</v>
      </c>
      <c r="XEV375" s="3">
        <v>0.62</v>
      </c>
    </row>
    <row r="376" spans="16367:16376" ht="15.9" hidden="1" customHeight="1" x14ac:dyDescent="0.3">
      <c r="XEM376" s="3" t="s">
        <v>22</v>
      </c>
      <c r="XEN376" s="3" t="s">
        <v>26</v>
      </c>
      <c r="XEO376" s="3" t="s">
        <v>20</v>
      </c>
      <c r="XEP376" s="3">
        <v>29.6</v>
      </c>
      <c r="XEQ376" s="3">
        <v>0.86</v>
      </c>
      <c r="XER376" s="3">
        <v>0.8</v>
      </c>
      <c r="XES376" s="3">
        <v>0.77</v>
      </c>
      <c r="XET376" s="3">
        <v>0.72</v>
      </c>
      <c r="XEU376" s="3">
        <v>0.67</v>
      </c>
      <c r="XEV376" s="3">
        <v>0.62</v>
      </c>
    </row>
    <row r="377" spans="16367:16376" ht="15.9" hidden="1" customHeight="1" x14ac:dyDescent="0.3">
      <c r="XEM377" s="3" t="s">
        <v>22</v>
      </c>
      <c r="XEN377" s="3" t="s">
        <v>26</v>
      </c>
      <c r="XEO377" s="3" t="s">
        <v>20</v>
      </c>
      <c r="XEP377" s="3">
        <v>29.7</v>
      </c>
      <c r="XEQ377" s="3">
        <v>0.86</v>
      </c>
      <c r="XER377" s="3">
        <v>0.8</v>
      </c>
      <c r="XES377" s="3">
        <v>0.77</v>
      </c>
      <c r="XET377" s="3">
        <v>0.72</v>
      </c>
      <c r="XEU377" s="3">
        <v>0.67</v>
      </c>
      <c r="XEV377" s="3">
        <v>0.62</v>
      </c>
    </row>
    <row r="378" spans="16367:16376" ht="15.9" hidden="1" customHeight="1" x14ac:dyDescent="0.3">
      <c r="XEM378" s="3" t="s">
        <v>22</v>
      </c>
      <c r="XEN378" s="3" t="s">
        <v>26</v>
      </c>
      <c r="XEO378" s="3" t="s">
        <v>20</v>
      </c>
      <c r="XEP378" s="3">
        <v>29.8</v>
      </c>
      <c r="XEQ378" s="3">
        <v>0.86</v>
      </c>
      <c r="XER378" s="3">
        <v>0.8</v>
      </c>
      <c r="XES378" s="3">
        <v>0.77</v>
      </c>
      <c r="XET378" s="3">
        <v>0.72</v>
      </c>
      <c r="XEU378" s="3">
        <v>0.67</v>
      </c>
      <c r="XEV378" s="3">
        <v>0.62</v>
      </c>
    </row>
    <row r="379" spans="16367:16376" ht="15.9" hidden="1" customHeight="1" x14ac:dyDescent="0.3">
      <c r="XEM379" s="3" t="s">
        <v>22</v>
      </c>
      <c r="XEN379" s="3" t="s">
        <v>26</v>
      </c>
      <c r="XEO379" s="3" t="s">
        <v>20</v>
      </c>
      <c r="XEP379" s="3">
        <v>29.9</v>
      </c>
      <c r="XEQ379" s="3">
        <v>0.86</v>
      </c>
      <c r="XER379" s="3">
        <v>0.8</v>
      </c>
      <c r="XES379" s="3">
        <v>0.77</v>
      </c>
      <c r="XET379" s="3">
        <v>0.72</v>
      </c>
      <c r="XEU379" s="3">
        <v>0.67</v>
      </c>
      <c r="XEV379" s="3">
        <v>0.62</v>
      </c>
    </row>
    <row r="380" spans="16367:16376" ht="15.9" hidden="1" customHeight="1" x14ac:dyDescent="0.3">
      <c r="XEM380" s="3" t="s">
        <v>22</v>
      </c>
      <c r="XEN380" s="3" t="s">
        <v>26</v>
      </c>
      <c r="XEO380" s="3" t="s">
        <v>20</v>
      </c>
      <c r="XEP380" s="3">
        <v>30</v>
      </c>
      <c r="XEQ380" s="3">
        <v>0.86</v>
      </c>
      <c r="XER380" s="3">
        <v>0.8</v>
      </c>
      <c r="XES380" s="3">
        <v>0.77</v>
      </c>
      <c r="XET380" s="3">
        <v>0.72</v>
      </c>
      <c r="XEU380" s="3">
        <v>0.67</v>
      </c>
      <c r="XEV380" s="3">
        <v>0.62</v>
      </c>
    </row>
  </sheetData>
  <sheetProtection insertColumns="0" insertRows="0" deleteColumns="0" deleteRows="0"/>
  <mergeCells count="7">
    <mergeCell ref="J10:K21"/>
    <mergeCell ref="D24:G24"/>
    <mergeCell ref="B24:C24"/>
    <mergeCell ref="H24:H25"/>
    <mergeCell ref="J2:S3"/>
    <mergeCell ref="A6:D6"/>
    <mergeCell ref="E6:H6"/>
  </mergeCells>
  <phoneticPr fontId="12" type="noConversion"/>
  <dataValidations count="4">
    <dataValidation type="list" allowBlank="1" showInputMessage="1" showErrorMessage="1" sqref="B4">
      <formula1>$M$7:$M$9</formula1>
    </dataValidation>
    <dataValidation type="list" allowBlank="1" showInputMessage="1" showErrorMessage="1" sqref="A8:A22">
      <formula1>$N$11:$N$13</formula1>
    </dataValidation>
    <dataValidation type="list" allowBlank="1" showInputMessage="1" showErrorMessage="1" sqref="C8:C22 G8:G22">
      <formula1>$N$16:$N$26</formula1>
    </dataValidation>
    <dataValidation type="list" allowBlank="1" showInputMessage="1" showErrorMessage="1" sqref="E8:E22">
      <formula1>$S$12:$S$15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outlinePr summaryBelow="0" summaryRight="0"/>
  </sheetPr>
  <dimension ref="A1:XFC380"/>
  <sheetViews>
    <sheetView showGridLines="0" zoomScale="70" zoomScaleNormal="70" workbookViewId="0">
      <selection activeCell="A2" sqref="A2:C2"/>
    </sheetView>
  </sheetViews>
  <sheetFormatPr baseColWidth="10" defaultColWidth="0" defaultRowHeight="15.9" customHeight="1" zeroHeight="1" x14ac:dyDescent="0.3"/>
  <cols>
    <col min="1" max="1" width="47.109375" style="7" bestFit="1" customWidth="1"/>
    <col min="2" max="2" width="29.44140625" style="3" bestFit="1" customWidth="1"/>
    <col min="3" max="3" width="26" style="3" bestFit="1" customWidth="1"/>
    <col min="4" max="4" width="41.109375" style="3" bestFit="1" customWidth="1"/>
    <col min="5" max="5" width="31.109375" style="5" hidden="1"/>
    <col min="6" max="6" width="26" style="3" hidden="1"/>
    <col min="7" max="7" width="19.88671875" style="4" hidden="1"/>
    <col min="8" max="8" width="13.33203125" style="5" hidden="1"/>
    <col min="9" max="9" width="28.88671875" style="5" hidden="1"/>
    <col min="10" max="10" width="11.6640625" style="3" hidden="1"/>
    <col min="11" max="11" width="12.5546875" style="3" hidden="1"/>
    <col min="12" max="12" width="11.6640625" style="3" hidden="1"/>
    <col min="13" max="13" width="12.33203125" style="3" hidden="1"/>
    <col min="14" max="14" width="12.88671875" style="3" hidden="1"/>
    <col min="15" max="18" width="10.6640625" style="3" hidden="1"/>
    <col min="19" max="28" width="14.33203125" style="3" hidden="1"/>
    <col min="29" max="30" width="14.33203125" hidden="1"/>
    <col min="31" max="31" width="22.88671875" hidden="1"/>
    <col min="32" max="32" width="14.33203125" hidden="1"/>
    <col min="33" max="33" width="22.5546875" hidden="1"/>
    <col min="34" max="16383" width="0" style="3" hidden="1"/>
    <col min="16384" max="16384" width="14.33203125" style="3" hidden="1"/>
  </cols>
  <sheetData>
    <row r="1" spans="1:21 16364:16383" ht="15.9" customHeight="1" x14ac:dyDescent="0.3">
      <c r="XEY1" s="1" t="s">
        <v>76</v>
      </c>
    </row>
    <row r="2" spans="1:21 16364:16383" ht="15.9" customHeight="1" x14ac:dyDescent="0.3">
      <c r="A2" s="34" t="s">
        <v>152</v>
      </c>
      <c r="B2" s="34"/>
      <c r="C2" s="34"/>
      <c r="D2" s="17"/>
      <c r="I2" s="33"/>
      <c r="J2" s="33"/>
      <c r="K2" s="33"/>
      <c r="L2" s="33"/>
      <c r="M2" s="33"/>
      <c r="N2" s="33"/>
      <c r="O2" s="33"/>
      <c r="P2" s="33"/>
      <c r="Q2" s="33"/>
      <c r="R2" s="33"/>
      <c r="U2" s="8"/>
      <c r="XEL2" s="3" t="s">
        <v>22</v>
      </c>
      <c r="XEM2" s="3" t="s">
        <v>26</v>
      </c>
      <c r="XEN2" s="3" t="s">
        <v>27</v>
      </c>
      <c r="XEO2" s="3" t="s">
        <v>21</v>
      </c>
      <c r="XEP2" s="3" t="s">
        <v>20</v>
      </c>
      <c r="XEQ2" s="3" t="s">
        <v>14</v>
      </c>
      <c r="XER2" s="3" t="s">
        <v>15</v>
      </c>
      <c r="XES2" s="3" t="s">
        <v>16</v>
      </c>
      <c r="XET2" s="3" t="s">
        <v>17</v>
      </c>
      <c r="XEU2" s="3" t="s">
        <v>18</v>
      </c>
      <c r="XEY2" s="1" t="s">
        <v>77</v>
      </c>
    </row>
    <row r="3" spans="1:21 16364:16383" ht="22.95" customHeight="1" x14ac:dyDescent="0.3">
      <c r="A3" s="17"/>
      <c r="B3" s="17"/>
      <c r="C3" s="17"/>
      <c r="D3" s="17"/>
      <c r="I3" s="33"/>
      <c r="J3" s="33"/>
      <c r="K3" s="33"/>
      <c r="L3" s="33"/>
      <c r="M3" s="33"/>
      <c r="N3" s="33"/>
      <c r="O3" s="33"/>
      <c r="P3" s="33"/>
      <c r="Q3" s="33"/>
      <c r="R3" s="33"/>
      <c r="U3" s="8"/>
      <c r="XEL3" s="3" t="s">
        <v>22</v>
      </c>
      <c r="XEM3" s="3" t="s">
        <v>26</v>
      </c>
      <c r="XEN3" s="3" t="s">
        <v>20</v>
      </c>
      <c r="XEO3" s="3">
        <v>0</v>
      </c>
      <c r="XEP3" s="3">
        <v>0.67</v>
      </c>
      <c r="XEQ3" s="3">
        <v>0.6</v>
      </c>
      <c r="XER3" s="3">
        <v>0.57999999999999996</v>
      </c>
      <c r="XES3" s="3">
        <v>0.53</v>
      </c>
      <c r="XET3" s="3">
        <v>0.48</v>
      </c>
      <c r="XEU3" s="3">
        <v>0.43</v>
      </c>
      <c r="XEX3" s="3" t="s">
        <v>0</v>
      </c>
      <c r="XEY3" s="1" t="s">
        <v>78</v>
      </c>
    </row>
    <row r="4" spans="1:21 16364:16383" ht="22.95" customHeight="1" x14ac:dyDescent="0.3">
      <c r="A4" s="9" t="s">
        <v>153</v>
      </c>
      <c r="B4" s="13" t="s">
        <v>155</v>
      </c>
      <c r="C4" s="10"/>
      <c r="D4" s="5"/>
      <c r="F4" s="5"/>
      <c r="I4" s="11"/>
      <c r="J4" s="11"/>
      <c r="K4" s="11"/>
      <c r="L4" s="11"/>
      <c r="M4" s="11"/>
      <c r="N4" s="11"/>
      <c r="O4" s="11"/>
      <c r="P4" s="11"/>
      <c r="Q4" s="11"/>
      <c r="R4" s="11"/>
      <c r="U4" s="8"/>
      <c r="XEX4" s="3" t="s">
        <v>53</v>
      </c>
      <c r="XEY4" s="1" t="s">
        <v>79</v>
      </c>
    </row>
    <row r="5" spans="1:21 16364:16383" ht="22.95" customHeight="1" x14ac:dyDescent="0.3">
      <c r="A5" s="9" t="s">
        <v>157</v>
      </c>
      <c r="B5" s="13"/>
      <c r="C5" s="10" t="s">
        <v>158</v>
      </c>
      <c r="D5" s="3" t="s">
        <v>161</v>
      </c>
      <c r="F5" s="15"/>
      <c r="G5" s="15"/>
      <c r="U5" s="8"/>
      <c r="XES5" s="3" t="s">
        <v>22</v>
      </c>
      <c r="XEX5" s="3" t="s">
        <v>55</v>
      </c>
      <c r="XEY5" s="1" t="s">
        <v>80</v>
      </c>
    </row>
    <row r="6" spans="1:21 16364:16383" ht="22.95" customHeight="1" x14ac:dyDescent="0.3">
      <c r="A6" s="9" t="s">
        <v>159</v>
      </c>
      <c r="B6" s="13"/>
      <c r="C6" s="10"/>
      <c r="D6" s="7" t="s">
        <v>160</v>
      </c>
      <c r="F6" s="7"/>
      <c r="G6" s="7"/>
      <c r="I6" s="1"/>
      <c r="J6" s="1"/>
      <c r="K6" s="1"/>
      <c r="M6" s="1" t="s">
        <v>154</v>
      </c>
      <c r="N6" s="1">
        <v>0.7</v>
      </c>
      <c r="O6" s="1"/>
      <c r="U6" s="8"/>
      <c r="XEJ6" s="14" t="s">
        <v>128</v>
      </c>
      <c r="XES6" s="3" t="s">
        <v>75</v>
      </c>
      <c r="XEX6" s="3" t="s">
        <v>18</v>
      </c>
      <c r="XEY6" s="1" t="s">
        <v>81</v>
      </c>
    </row>
    <row r="7" spans="1:21 16364:16383" ht="22.95" customHeight="1" x14ac:dyDescent="0.3">
      <c r="A7" s="9" t="str">
        <f>IF(B4="Aparcamientos y garajes","Caudal mínimo de ventilación (admisión)","Caudal mínimo de ventilación (admisión/extracción)")</f>
        <v>Caudal mínimo de ventilación (admisión)</v>
      </c>
      <c r="B7" s="13">
        <f>IF(B4="Aparcamientos y garajes",N7*B6,IF(B4="Trasteros y sus zonas comunes",N6*B5,IF(B4="Almacenes de residuos",N8*B5," ")))</f>
        <v>0</v>
      </c>
      <c r="C7" s="10" t="s">
        <v>162</v>
      </c>
      <c r="D7" s="7"/>
      <c r="E7" s="7"/>
      <c r="F7" s="7"/>
      <c r="G7" s="7"/>
      <c r="I7" s="1"/>
      <c r="J7" s="1"/>
      <c r="K7" s="1"/>
      <c r="L7"/>
      <c r="M7" s="1" t="s">
        <v>155</v>
      </c>
      <c r="N7" s="1">
        <v>120</v>
      </c>
      <c r="O7" s="1"/>
      <c r="U7" s="8"/>
      <c r="XEJ7" t="s">
        <v>14</v>
      </c>
      <c r="XEX7" s="3" t="s">
        <v>58</v>
      </c>
      <c r="XEY7" s="1" t="s">
        <v>82</v>
      </c>
      <c r="XFC7" s="3" t="s">
        <v>32</v>
      </c>
    </row>
    <row r="8" spans="1:21 16364:16383" ht="22.95" customHeight="1" x14ac:dyDescent="0.3">
      <c r="A8" s="9" t="str">
        <f>IF(B4="Aparcamientos y garajes","Caudal mínimo de ventilación (extracción)"," ")</f>
        <v>Caudal mínimo de ventilación (extracción)</v>
      </c>
      <c r="B8" s="13">
        <f>IF(B4="Aparcamientos y garajes",150*B6," ")</f>
        <v>0</v>
      </c>
      <c r="C8" s="10" t="str">
        <f>IF(B4="Aparcamientos y garajes","l/s"," ")</f>
        <v>l/s</v>
      </c>
      <c r="D8" s="7"/>
      <c r="E8" s="7"/>
      <c r="F8" s="7"/>
      <c r="G8" s="7"/>
      <c r="I8" s="1"/>
      <c r="J8" s="1"/>
      <c r="K8" s="1"/>
      <c r="L8"/>
      <c r="M8" s="1" t="s">
        <v>156</v>
      </c>
      <c r="N8" s="1">
        <v>10</v>
      </c>
      <c r="O8" s="1"/>
      <c r="U8" s="8"/>
      <c r="XEJ8" t="s">
        <v>15</v>
      </c>
      <c r="XEY8" s="1" t="s">
        <v>83</v>
      </c>
    </row>
    <row r="9" spans="1:21 16364:16383" ht="22.95" customHeight="1" x14ac:dyDescent="0.3">
      <c r="B9" s="7"/>
      <c r="C9" s="7"/>
      <c r="D9" s="7"/>
      <c r="E9" s="7"/>
      <c r="F9" s="7"/>
      <c r="G9" s="7"/>
      <c r="I9" s="1"/>
      <c r="J9" s="1"/>
      <c r="K9" s="1"/>
      <c r="L9"/>
      <c r="M9" s="1"/>
      <c r="N9" s="1"/>
      <c r="O9" s="1"/>
      <c r="U9" s="8"/>
      <c r="XEJ9" t="s">
        <v>16</v>
      </c>
      <c r="XEQ9" t="s">
        <v>129</v>
      </c>
      <c r="XEY9" s="1" t="s">
        <v>84</v>
      </c>
    </row>
    <row r="10" spans="1:21 16364:16383" ht="22.95" hidden="1" customHeight="1" x14ac:dyDescent="0.3">
      <c r="B10" s="7"/>
      <c r="C10" s="7"/>
      <c r="D10" s="7"/>
      <c r="E10" s="7"/>
      <c r="F10" s="7"/>
      <c r="G10" s="7"/>
      <c r="U10" s="8"/>
      <c r="XEJ10" t="s">
        <v>17</v>
      </c>
      <c r="XEQ10" t="s">
        <v>130</v>
      </c>
      <c r="XEY10" s="1" t="s">
        <v>85</v>
      </c>
    </row>
    <row r="11" spans="1:21 16364:16383" ht="22.95" hidden="1" customHeight="1" x14ac:dyDescent="0.3">
      <c r="B11" s="7"/>
      <c r="C11" s="7"/>
      <c r="D11" s="7"/>
      <c r="E11" s="7"/>
      <c r="F11" s="7"/>
      <c r="G11" s="7"/>
      <c r="M11" s="1" t="s">
        <v>154</v>
      </c>
      <c r="U11" s="8"/>
      <c r="XEJ11" t="s">
        <v>18</v>
      </c>
      <c r="XEQ11" t="s">
        <v>131</v>
      </c>
      <c r="XEY11" s="1" t="s">
        <v>86</v>
      </c>
    </row>
    <row r="12" spans="1:21 16364:16383" ht="22.95" hidden="1" customHeight="1" x14ac:dyDescent="0.3">
      <c r="B12" s="7"/>
      <c r="C12" s="7"/>
      <c r="D12" s="7"/>
      <c r="E12" s="7"/>
      <c r="F12" s="7"/>
      <c r="G12" s="7"/>
      <c r="M12" s="1" t="s">
        <v>155</v>
      </c>
      <c r="U12" s="8"/>
      <c r="XEJ12"/>
      <c r="XEY12" s="1" t="s">
        <v>87</v>
      </c>
    </row>
    <row r="13" spans="1:21 16364:16383" ht="22.95" hidden="1" customHeight="1" x14ac:dyDescent="0.3">
      <c r="B13" s="7"/>
      <c r="C13" s="7"/>
      <c r="D13" s="7"/>
      <c r="E13" s="7"/>
      <c r="F13" s="7"/>
      <c r="G13" s="7"/>
      <c r="M13" s="1" t="s">
        <v>156</v>
      </c>
      <c r="U13" s="8"/>
      <c r="XEJ13"/>
      <c r="XEY13" s="1" t="s">
        <v>88</v>
      </c>
    </row>
    <row r="14" spans="1:21 16364:16383" ht="22.95" hidden="1" customHeight="1" x14ac:dyDescent="0.3">
      <c r="B14" s="7"/>
      <c r="C14" s="7"/>
      <c r="D14" s="7"/>
      <c r="E14" s="7"/>
      <c r="F14" s="7"/>
      <c r="G14" s="7"/>
      <c r="I14" s="3"/>
      <c r="U14" s="8"/>
      <c r="XEX14" s="3" t="s">
        <v>54</v>
      </c>
      <c r="XEY14" s="1" t="s">
        <v>89</v>
      </c>
      <c r="XFC14" s="3" t="s">
        <v>33</v>
      </c>
    </row>
    <row r="15" spans="1:21 16364:16383" ht="22.95" hidden="1" customHeight="1" x14ac:dyDescent="0.3">
      <c r="B15" s="7"/>
      <c r="C15" s="7"/>
      <c r="D15" s="7"/>
      <c r="E15" s="7"/>
      <c r="F15" s="7"/>
      <c r="G15" s="7"/>
      <c r="I15" s="3"/>
      <c r="U15" s="8"/>
      <c r="XEX15" s="3" t="s">
        <v>59</v>
      </c>
      <c r="XEY15" s="1" t="s">
        <v>90</v>
      </c>
    </row>
    <row r="16" spans="1:21 16364:16383" ht="15.9" hidden="1" customHeight="1" x14ac:dyDescent="0.3">
      <c r="B16" s="7"/>
      <c r="C16" s="7"/>
      <c r="D16" s="7"/>
      <c r="E16" s="7"/>
      <c r="F16" s="7"/>
      <c r="G16" s="7"/>
      <c r="H16" s="7"/>
      <c r="I16" s="7"/>
      <c r="J16" s="7"/>
      <c r="M16" s="3">
        <v>0</v>
      </c>
      <c r="U16" s="8"/>
      <c r="XEL16" s="3" t="s">
        <v>22</v>
      </c>
      <c r="XEM16" s="3" t="s">
        <v>26</v>
      </c>
      <c r="XEN16" s="3" t="s">
        <v>20</v>
      </c>
      <c r="XEO16" s="3">
        <v>0.1</v>
      </c>
      <c r="XEP16" s="3">
        <v>0.67</v>
      </c>
      <c r="XEQ16" s="3">
        <v>0.6</v>
      </c>
      <c r="XER16" s="3">
        <v>0.57999999999999996</v>
      </c>
      <c r="XES16" s="3">
        <v>0.53</v>
      </c>
      <c r="XET16" s="3">
        <v>0.48</v>
      </c>
      <c r="XEU16" s="3">
        <v>0.43</v>
      </c>
      <c r="XEX16" s="3" t="s">
        <v>56</v>
      </c>
      <c r="XEY16" s="1" t="s">
        <v>91</v>
      </c>
    </row>
    <row r="17" spans="1:44 16363:16382" ht="15.9" hidden="1" customHeight="1" x14ac:dyDescent="0.3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>
        <v>1</v>
      </c>
      <c r="N17" s="7"/>
      <c r="O17" s="7"/>
      <c r="P17" s="7"/>
      <c r="Q17" s="7"/>
      <c r="R17" s="7"/>
      <c r="S17" s="7"/>
      <c r="U17" s="8"/>
      <c r="XEX17" s="3" t="s">
        <v>57</v>
      </c>
      <c r="XEY17" s="1" t="s">
        <v>92</v>
      </c>
    </row>
    <row r="18" spans="1:44 16363:16382" ht="14.4" hidden="1" x14ac:dyDescent="0.3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>
        <v>2</v>
      </c>
      <c r="N18" s="7"/>
      <c r="O18" s="7"/>
      <c r="P18" s="7"/>
      <c r="Q18" s="7"/>
      <c r="R18" s="7"/>
      <c r="S18" s="7"/>
      <c r="U18" s="8"/>
      <c r="Y18"/>
      <c r="Z18" t="s">
        <v>72</v>
      </c>
      <c r="AA18" s="1" t="s">
        <v>73</v>
      </c>
      <c r="AB18" t="s">
        <v>74</v>
      </c>
      <c r="AG18" s="3" t="s">
        <v>68</v>
      </c>
      <c r="AH18" s="3" t="s">
        <v>67</v>
      </c>
      <c r="XEL18" s="3" t="s">
        <v>63</v>
      </c>
      <c r="XEY18" s="1" t="s">
        <v>93</v>
      </c>
    </row>
    <row r="19" spans="1:44 16363:16382" ht="15.9" hidden="1" customHeight="1" x14ac:dyDescent="0.3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>
        <v>3</v>
      </c>
      <c r="N19" s="7"/>
      <c r="O19" s="7"/>
      <c r="P19" s="7"/>
      <c r="Q19" s="7"/>
      <c r="R19" s="7"/>
      <c r="S19" s="7"/>
      <c r="U19" s="8"/>
      <c r="Z19" s="3" t="e">
        <f>K19/N19</f>
        <v>#DIV/0!</v>
      </c>
      <c r="AA19" s="3" t="e">
        <f>M19/N19</f>
        <v>#DIV/0!</v>
      </c>
      <c r="AB19" s="3" t="e">
        <f>L19/N19</f>
        <v>#DIV/0!</v>
      </c>
      <c r="AC19" t="str">
        <f>IF(Y19&lt;=0.1,"0,05&lt;R/W≤0,1",IF(AND(Y19&gt;0.1,Y19&lt;=0.2),"0,1&lt;R/W≤0,2",IF(AND(Y19&gt;0.2,Y19&lt;=0.5),"0,2&lt;R/W≤0,5","R/W&gt;0,5")))</f>
        <v>0,05&lt;R/W≤0,1</v>
      </c>
      <c r="AD19" t="e">
        <f>IF(Z19&lt;=0.1,"0,05&lt;R/H≤0,1",IF(AND(Z19&gt;0.1,Z19&lt;=0.2),"0,1&lt;R/H≤0,2",IF(AND(Z19&gt;0.2,Z19&lt;=0.5),"0,2&lt;R/H≤0,5","R/H&gt;0,5")))</f>
        <v>#DIV/0!</v>
      </c>
      <c r="AE19" t="e">
        <f>IF(AA19&lt;=0.2,"0&lt;D/H≤0,2",IF(AND(AA19&gt;0.2,AA19&lt;=0.5),"0,2&lt;D/H≤0,5","D/H&gt;0,5"))</f>
        <v>#DIV/0!</v>
      </c>
      <c r="AF19" t="e">
        <f>IF(AB19&lt;=0.5,"0,2&lt;L/H≤0,5",IF(AND(AB19&gt;0.5,AB19&lt;=1),"0,5&lt;L/H≤1",IF(AND(AB19&gt;1,AB19&lt;=2),"1&lt;L/H≤2","L/H&gt;2")))</f>
        <v>#DIV/0!</v>
      </c>
      <c r="AG19" s="3">
        <f>IF(AND(C19="S",AC19="0,05&lt;R/W≤0,1"),_xlfn.XLOOKUP(AD19,#REF!,#REF!),IF(AND(C19="S",AC19="0,1&lt;R/W≤0,2"),_xlfn.XLOOKUP(AD19,#REF!,#REF!),IF(AND(C19="S",AC19="0,2&lt;R/W≤0,5"),_xlfn.XLOOKUP(AD19,#REF!,#REF!),IF(AND(C19="S",AC19="R/W&gt;0,5"),_xlfn.XLOOKUP(AD19,#REF!,#REF!),IF(AND(C19="SE",AC19="0,05&lt;R/W≤0,1"),_xlfn.XLOOKUP(AD19,#REF!,#REF!),IF(AND(C19="SE",AC19="0,1&lt;R/W≤0,2"),_xlfn.XLOOKUP(AD19,#REF!,#REF!),IF(AND(C19="SE",AC19="0,2&lt;R/W≤0,5"),_xlfn.XLOOKUP(AD19,#REF!,#REF!),IF(AND(C19="SE",AC19="R/W&gt;0,5"),_xlfn.XLOOKUP(AD19,#REF!,#REF!),IF(AND(C19="SO",AC19="0,05&lt;R/W≤0,1"),_xlfn.XLOOKUP(AD19,#REF!,#REF!),IF(AND(C19="SO",AC19="0,1&lt;R/W≤0,2"),_xlfn.XLOOKUP(AD19,#REF!,#REF!),IF(AND(C19="SO",AC19="0,2&lt;R/W≤0,5"),_xlfn.XLOOKUP(AD19,#REF!,#REF!),IF(AND(C19="SO",AC19="R/W&gt;0,5"),_xlfn.XLOOKUP(AD19,#REF!,#REF!),IF(AND(C19="E",AC19="0,05&lt;R/W≤0,1"),_xlfn.XLOOKUP(AD19,#REF!,#REF!),IF(AND(C19="E",AC19="0,1&lt;R/W≤0,2"),_xlfn.XLOOKUP(AD19,#REF!,#REF!),IF(AND(C19="E",AC19="0,2&lt;R/W≤0,5"),_xlfn.XLOOKUP(AD19,#REF!,#REF!),IF(AND(C19="E",AC19="R/W&gt;0,5"),_xlfn.XLOOKUP(AD19,#REF!,#REF!),IF(AND(C19="O",AC19="0,05&lt;R/W≤0,1"),_xlfn.XLOOKUP(AD19,#REF!,#REF!),IF(AND(C19="O",AC19="0,1&lt;R/W≤0,2"),_xlfn.XLOOKUP(AD19,#REF!,#REF!),IF(AND(C19="O",AC19="0,2&lt;R/W≤0,5"),_xlfn.XLOOKUP(AD19,#REF!,#REF!),IF(AND(C19="O",AC19="R/W&gt;0,5"),_xlfn.XLOOKUP(AD19,#REF!,#REF!),1))))))))))))))))))))</f>
        <v>1</v>
      </c>
      <c r="AH19" s="3" t="e">
        <f>IF(AND(C19="S",AF19="0,2&lt;L/H≤0,5"),_xlfn.XLOOKUP(AE19,#REF!,#REF!),IF(AND(C19="S",AF19="0,5&lt;L/H≤1"),_xlfn.XLOOKUP(AE19,#REF!,#REF!),IF(AND(C19="S",AF19="1&lt;L/H≤2"),_xlfn.XLOOKUP(AE19,#REF!,#REF!),IF(AND(C19="S",AF19="L/H&gt;2"),_xlfn.XLOOKUP(AE19,#REF!,#REF!),IF(AND(C19="SE",AF19="0,2&lt;L/H≤0,5"),_xlfn.XLOOKUP(AE19,#REF!,#REF!),IF(AND(C19="SE",AF19="0,5&lt;L/H≤1"),_xlfn.XLOOKUP(AE19,#REF!,#REF!),IF(AND(C19="SE",AF19="1&lt;L/H≤2"),_xlfn.XLOOKUP(AE19,#REF!,#REF!),IF(AND(C19="SE",AF19="L/H&gt;2"),_xlfn.XLOOKUP(AE19,#REF!,#REF!),IF(AND(C19="SO",AF19="0,2&lt;L/H≤0,5"),_xlfn.XLOOKUP(AE19,#REF!,#REF!),IF(AND(C19="SO",AF19="0,5&lt;L/H≤1"),_xlfn.XLOOKUP(AE19,#REF!,#REF!),IF(AND(C19="SO",AF19="1&lt;L/H≤2"),_xlfn.XLOOKUP(AE19,#REF!,#REF!),IF(AND(C19="SO",AF19="L/H&gt;2"),_xlfn.XLOOKUP(AE19,#REF!,#REF!),IF(AND(C19="E",AF19="0,2&lt;L/H≤0,5"),_xlfn.XLOOKUP(AE19,#REF!,#REF!),IF(AND(C19="E",AF19="0,5&lt;L/H≤1"),_xlfn.XLOOKUP(AE19,#REF!,#REF!),IF(AND(C19="E",AF19="1&lt;L/H≤2"),_xlfn.XLOOKUP(AE19,#REF!,#REF!),IF(AND(C19="E",AF19="L/H&gt;2"),_xlfn.XLOOKUP(AE19,#REF!,#REF!),IF(AND(C19="O",AF19="0,2&lt;L/H≤0,5"),_xlfn.XLOOKUP(AE19,#REF!,#REF!),IF(AND(C19="O",AF19="0,5&lt;L/H≤1"),_xlfn.XLOOKUP(AE19,#REF!,#REF!),IF(AND(C19="O",AF19="1&lt;L/H≤2"),_xlfn.XLOOKUP(AE19,#REF!,#REF!),IF(AND(C19="O",AF19="L/H&gt;2"),_xlfn.XLOOKUP(AE19,#REF!,#REF!),1))))))))))))))))))))</f>
        <v>#DIV/0!</v>
      </c>
      <c r="AL19" s="1"/>
      <c r="AM19" s="1"/>
      <c r="AN19"/>
      <c r="AO19"/>
      <c r="AP19" s="1"/>
      <c r="AQ19" s="1"/>
      <c r="XEI19" s="3" t="s">
        <v>67</v>
      </c>
      <c r="XEL19" s="3" t="s">
        <v>64</v>
      </c>
      <c r="XEN19" s="3" t="s">
        <v>61</v>
      </c>
      <c r="XEP19" s="3" t="s">
        <v>46</v>
      </c>
      <c r="XEU19" s="3">
        <v>1</v>
      </c>
      <c r="XEY19" s="1" t="s">
        <v>94</v>
      </c>
      <c r="XFB19" t="s">
        <v>34</v>
      </c>
    </row>
    <row r="20" spans="1:44 16363:16382" s="6" customFormat="1" ht="15.9" hidden="1" customHeight="1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>
        <v>4</v>
      </c>
      <c r="N20" s="7"/>
      <c r="O20" s="7"/>
      <c r="P20" s="7"/>
      <c r="Q20" s="7"/>
      <c r="R20" s="7"/>
      <c r="S20" s="7"/>
      <c r="U20" s="8"/>
      <c r="Y20" s="3"/>
      <c r="Z20" s="3" t="e">
        <f t="shared" ref="Z20:Z51" si="0">K20/N20</f>
        <v>#DIV/0!</v>
      </c>
      <c r="AA20" s="3" t="e">
        <f t="shared" ref="AA20:AA51" si="1">M20/N20</f>
        <v>#DIV/0!</v>
      </c>
      <c r="AB20" s="3" t="e">
        <f t="shared" ref="AB20:AB51" si="2">L20/N20</f>
        <v>#DIV/0!</v>
      </c>
      <c r="AC20" t="str">
        <f t="shared" ref="AC20:AC51" si="3">IF(Y20&lt;=0.1,"0,05&lt;R/W≤0,1",IF(AND(Y20&gt;0.1,Y20&lt;=0.2),"0,1&lt;R/W≤0,2",IF(AND(Y20&gt;0.2,Y20&lt;=0.5),"0,2&lt;R/W≤0,5","R/W&gt;0,5")))</f>
        <v>0,05&lt;R/W≤0,1</v>
      </c>
      <c r="AD20" t="e">
        <f t="shared" ref="AD20:AD51" si="4">IF(Z20&lt;=0.1,"0,05&lt;R/H≤0,1",IF(AND(Z20&gt;0.1,Z20&lt;=0.2),"0,1&lt;R/H≤0,2",IF(AND(Z20&gt;0.2,Z20&lt;=0.5),"0,2&lt;R/H≤0,5","R/H&gt;0,5")))</f>
        <v>#DIV/0!</v>
      </c>
      <c r="AE20" t="e">
        <f t="shared" ref="AE20:AE51" si="5">IF(AA20&lt;=0.2,"0&lt;D/H≤0,2",IF(AND(AA20&gt;0.2,AA20&lt;=0.5),"0,2&lt;D/H≤0,5","D/H&gt;0,5"))</f>
        <v>#DIV/0!</v>
      </c>
      <c r="AF20" t="e">
        <f t="shared" ref="AF20:AF51" si="6">IF(AB20&lt;=0.5,"0,2&lt;L/H≤0,5",IF(AND(AB20&gt;0.5,AB20&lt;=1),"0,5&lt;L/H≤1",IF(AND(AB20&gt;1,AB20&lt;=2),"1&lt;L/H≤2","L/H&gt;2")))</f>
        <v>#DIV/0!</v>
      </c>
      <c r="AG20" s="3">
        <f>IF(AND(C20="S",AC20="0,05&lt;R/W≤0,1"),_xlfn.XLOOKUP(AD20,#REF!,#REF!),IF(AND(C20="S",AC20="0,1&lt;R/W≤0,2"),_xlfn.XLOOKUP(AD20,#REF!,#REF!),IF(AND(C20="S",AC20="0,2&lt;R/W≤0,5"),_xlfn.XLOOKUP(AD20,#REF!,#REF!),IF(AND(C20="S",AC20="R/W&gt;0,5"),_xlfn.XLOOKUP(AD20,#REF!,#REF!),IF(AND(C20="SE",AC20="0,05&lt;R/W≤0,1"),_xlfn.XLOOKUP(AD20,#REF!,#REF!),IF(AND(C20="SE",AC20="0,1&lt;R/W≤0,2"),_xlfn.XLOOKUP(AD20,#REF!,#REF!),IF(AND(C20="SE",AC20="0,2&lt;R/W≤0,5"),_xlfn.XLOOKUP(AD20,#REF!,#REF!),IF(AND(C20="SE",AC20="R/W&gt;0,5"),_xlfn.XLOOKUP(AD20,#REF!,#REF!),IF(AND(C20="SO",AC20="0,05&lt;R/W≤0,1"),_xlfn.XLOOKUP(AD20,#REF!,#REF!),IF(AND(C20="SO",AC20="0,1&lt;R/W≤0,2"),_xlfn.XLOOKUP(AD20,#REF!,#REF!),IF(AND(C20="SO",AC20="0,2&lt;R/W≤0,5"),_xlfn.XLOOKUP(AD20,#REF!,#REF!),IF(AND(C20="SO",AC20="R/W&gt;0,5"),_xlfn.XLOOKUP(AD20,#REF!,#REF!),IF(AND(C20="E",AC20="0,05&lt;R/W≤0,1"),_xlfn.XLOOKUP(AD20,#REF!,#REF!),IF(AND(C20="E",AC20="0,1&lt;R/W≤0,2"),_xlfn.XLOOKUP(AD20,#REF!,#REF!),IF(AND(C20="E",AC20="0,2&lt;R/W≤0,5"),_xlfn.XLOOKUP(AD20,#REF!,#REF!),IF(AND(C20="E",AC20="R/W&gt;0,5"),_xlfn.XLOOKUP(AD20,#REF!,#REF!),IF(AND(C20="O",AC20="0,05&lt;R/W≤0,1"),_xlfn.XLOOKUP(AD20,#REF!,#REF!),IF(AND(C20="O",AC20="0,1&lt;R/W≤0,2"),_xlfn.XLOOKUP(AD20,#REF!,#REF!),IF(AND(C20="O",AC20="0,2&lt;R/W≤0,5"),_xlfn.XLOOKUP(AD20,#REF!,#REF!),IF(AND(C20="O",AC20="R/W&gt;0,5"),_xlfn.XLOOKUP(AD20,#REF!,#REF!),1))))))))))))))))))))</f>
        <v>1</v>
      </c>
      <c r="AH20" s="3" t="e">
        <f>IF(AND(C20="S",AF20="0,2&lt;L/H≤0,5"),_xlfn.XLOOKUP(AE20,#REF!,#REF!),IF(AND(C20="S",AF20="0,5&lt;L/H≤1"),_xlfn.XLOOKUP(AE20,#REF!,#REF!),IF(AND(C20="S",AF20="1&lt;L/H≤2"),_xlfn.XLOOKUP(AE20,#REF!,#REF!),IF(AND(C20="S",AF20="L/H&gt;2"),_xlfn.XLOOKUP(AE20,#REF!,#REF!),IF(AND(C20="SE",AF20="0,2&lt;L/H≤0,5"),_xlfn.XLOOKUP(AE20,#REF!,#REF!),IF(AND(C20="SE",AF20="0,5&lt;L/H≤1"),_xlfn.XLOOKUP(AE20,#REF!,#REF!),IF(AND(C20="SE",AF20="1&lt;L/H≤2"),_xlfn.XLOOKUP(AE20,#REF!,#REF!),IF(AND(C20="SE",AF20="L/H&gt;2"),_xlfn.XLOOKUP(AE20,#REF!,#REF!),IF(AND(C20="SO",AF20="0,2&lt;L/H≤0,5"),_xlfn.XLOOKUP(AE20,#REF!,#REF!),IF(AND(C20="SO",AF20="0,5&lt;L/H≤1"),_xlfn.XLOOKUP(AE20,#REF!,#REF!),IF(AND(C20="SO",AF20="1&lt;L/H≤2"),_xlfn.XLOOKUP(AE20,#REF!,#REF!),IF(AND(C20="SO",AF20="L/H&gt;2"),_xlfn.XLOOKUP(AE20,#REF!,#REF!),IF(AND(C20="E",AF20="0,2&lt;L/H≤0,5"),_xlfn.XLOOKUP(AE20,#REF!,#REF!),IF(AND(C20="E",AF20="0,5&lt;L/H≤1"),_xlfn.XLOOKUP(AE20,#REF!,#REF!),IF(AND(C20="E",AF20="1&lt;L/H≤2"),_xlfn.XLOOKUP(AE20,#REF!,#REF!),IF(AND(C20="E",AF20="L/H&gt;2"),_xlfn.XLOOKUP(AE20,#REF!,#REF!),IF(AND(C20="O",AF20="0,2&lt;L/H≤0,5"),_xlfn.XLOOKUP(AE20,#REF!,#REF!),IF(AND(C20="O",AF20="0,5&lt;L/H≤1"),_xlfn.XLOOKUP(AE20,#REF!,#REF!),IF(AND(C20="O",AF20="1&lt;L/H≤2"),_xlfn.XLOOKUP(AE20,#REF!,#REF!),IF(AND(C20="O",AF20="L/H&gt;2"),_xlfn.XLOOKUP(AE20,#REF!,#REF!),1))))))))))))))))))))</f>
        <v>#DIV/0!</v>
      </c>
      <c r="AI20" s="1"/>
      <c r="AJ20"/>
      <c r="AK20"/>
      <c r="AL20"/>
      <c r="AM20"/>
      <c r="AN20" s="1"/>
      <c r="AO20"/>
      <c r="AP20"/>
      <c r="AQ20" s="1"/>
      <c r="AR20" s="1"/>
      <c r="XEI20" s="6" t="s">
        <v>68</v>
      </c>
      <c r="XEL20" s="6" t="s">
        <v>65</v>
      </c>
      <c r="XEN20" s="6" t="s">
        <v>62</v>
      </c>
      <c r="XEP20" s="6" t="s">
        <v>51</v>
      </c>
      <c r="XEU20" s="6">
        <v>0</v>
      </c>
      <c r="XEV20" s="6" t="s">
        <v>0</v>
      </c>
      <c r="XEY20" s="1" t="s">
        <v>95</v>
      </c>
      <c r="XFB20" s="6" t="s">
        <v>35</v>
      </c>
    </row>
    <row r="21" spans="1:44 16363:16382" s="6" customFormat="1" ht="15.9" hidden="1" customHeight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>
        <v>5</v>
      </c>
      <c r="N21" s="7"/>
      <c r="O21" s="7"/>
      <c r="P21" s="7"/>
      <c r="Q21" s="7"/>
      <c r="R21" s="7"/>
      <c r="S21" s="7"/>
      <c r="Y21" s="3"/>
      <c r="Z21" s="3" t="e">
        <f t="shared" si="0"/>
        <v>#DIV/0!</v>
      </c>
      <c r="AA21" s="3" t="e">
        <f t="shared" si="1"/>
        <v>#DIV/0!</v>
      </c>
      <c r="AB21" s="3" t="e">
        <f t="shared" si="2"/>
        <v>#DIV/0!</v>
      </c>
      <c r="AC21" t="str">
        <f t="shared" si="3"/>
        <v>0,05&lt;R/W≤0,1</v>
      </c>
      <c r="AD21" t="e">
        <f t="shared" si="4"/>
        <v>#DIV/0!</v>
      </c>
      <c r="AE21" t="e">
        <f t="shared" si="5"/>
        <v>#DIV/0!</v>
      </c>
      <c r="AF21" t="e">
        <f t="shared" si="6"/>
        <v>#DIV/0!</v>
      </c>
      <c r="AG21" s="3">
        <f>IF(AND(C21="S",AC21="0,05&lt;R/W≤0,1"),_xlfn.XLOOKUP(AD21,#REF!,#REF!),IF(AND(C21="S",AC21="0,1&lt;R/W≤0,2"),_xlfn.XLOOKUP(AD21,#REF!,#REF!),IF(AND(C21="S",AC21="0,2&lt;R/W≤0,5"),_xlfn.XLOOKUP(AD21,#REF!,#REF!),IF(AND(C21="S",AC21="R/W&gt;0,5"),_xlfn.XLOOKUP(AD21,#REF!,#REF!),IF(AND(C21="SE",AC21="0,05&lt;R/W≤0,1"),_xlfn.XLOOKUP(AD21,#REF!,#REF!),IF(AND(C21="SE",AC21="0,1&lt;R/W≤0,2"),_xlfn.XLOOKUP(AD21,#REF!,#REF!),IF(AND(C21="SE",AC21="0,2&lt;R/W≤0,5"),_xlfn.XLOOKUP(AD21,#REF!,#REF!),IF(AND(C21="SE",AC21="R/W&gt;0,5"),_xlfn.XLOOKUP(AD21,#REF!,#REF!),IF(AND(C21="SO",AC21="0,05&lt;R/W≤0,1"),_xlfn.XLOOKUP(AD21,#REF!,#REF!),IF(AND(C21="SO",AC21="0,1&lt;R/W≤0,2"),_xlfn.XLOOKUP(AD21,#REF!,#REF!),IF(AND(C21="SO",AC21="0,2&lt;R/W≤0,5"),_xlfn.XLOOKUP(AD21,#REF!,#REF!),IF(AND(C21="SO",AC21="R/W&gt;0,5"),_xlfn.XLOOKUP(AD21,#REF!,#REF!),IF(AND(C21="E",AC21="0,05&lt;R/W≤0,1"),_xlfn.XLOOKUP(AD21,#REF!,#REF!),IF(AND(C21="E",AC21="0,1&lt;R/W≤0,2"),_xlfn.XLOOKUP(AD21,#REF!,#REF!),IF(AND(C21="E",AC21="0,2&lt;R/W≤0,5"),_xlfn.XLOOKUP(AD21,#REF!,#REF!),IF(AND(C21="E",AC21="R/W&gt;0,5"),_xlfn.XLOOKUP(AD21,#REF!,#REF!),IF(AND(C21="O",AC21="0,05&lt;R/W≤0,1"),_xlfn.XLOOKUP(AD21,#REF!,#REF!),IF(AND(C21="O",AC21="0,1&lt;R/W≤0,2"),_xlfn.XLOOKUP(AD21,#REF!,#REF!),IF(AND(C21="O",AC21="0,2&lt;R/W≤0,5"),_xlfn.XLOOKUP(AD21,#REF!,#REF!),IF(AND(C21="O",AC21="R/W&gt;0,5"),_xlfn.XLOOKUP(AD21,#REF!,#REF!),1))))))))))))))))))))</f>
        <v>1</v>
      </c>
      <c r="AH21" s="3" t="e">
        <f>IF(AND(C21="S",AF21="0,2&lt;L/H≤0,5"),_xlfn.XLOOKUP(AE21,#REF!,#REF!),IF(AND(C21="S",AF21="0,5&lt;L/H≤1"),_xlfn.XLOOKUP(AE21,#REF!,#REF!),IF(AND(C21="S",AF21="1&lt;L/H≤2"),_xlfn.XLOOKUP(AE21,#REF!,#REF!),IF(AND(C21="S",AF21="L/H&gt;2"),_xlfn.XLOOKUP(AE21,#REF!,#REF!),IF(AND(C21="SE",AF21="0,2&lt;L/H≤0,5"),_xlfn.XLOOKUP(AE21,#REF!,#REF!),IF(AND(C21="SE",AF21="0,5&lt;L/H≤1"),_xlfn.XLOOKUP(AE21,#REF!,#REF!),IF(AND(C21="SE",AF21="1&lt;L/H≤2"),_xlfn.XLOOKUP(AE21,#REF!,#REF!),IF(AND(C21="SE",AF21="L/H&gt;2"),_xlfn.XLOOKUP(AE21,#REF!,#REF!),IF(AND(C21="SO",AF21="0,2&lt;L/H≤0,5"),_xlfn.XLOOKUP(AE21,#REF!,#REF!),IF(AND(C21="SO",AF21="0,5&lt;L/H≤1"),_xlfn.XLOOKUP(AE21,#REF!,#REF!),IF(AND(C21="SO",AF21="1&lt;L/H≤2"),_xlfn.XLOOKUP(AE21,#REF!,#REF!),IF(AND(C21="SO",AF21="L/H&gt;2"),_xlfn.XLOOKUP(AE21,#REF!,#REF!),IF(AND(C21="E",AF21="0,2&lt;L/H≤0,5"),_xlfn.XLOOKUP(AE21,#REF!,#REF!),IF(AND(C21="E",AF21="0,5&lt;L/H≤1"),_xlfn.XLOOKUP(AE21,#REF!,#REF!),IF(AND(C21="E",AF21="1&lt;L/H≤2"),_xlfn.XLOOKUP(AE21,#REF!,#REF!),IF(AND(C21="E",AF21="L/H&gt;2"),_xlfn.XLOOKUP(AE21,#REF!,#REF!),IF(AND(C21="O",AF21="0,2&lt;L/H≤0,5"),_xlfn.XLOOKUP(AE21,#REF!,#REF!),IF(AND(C21="O",AF21="0,5&lt;L/H≤1"),_xlfn.XLOOKUP(AE21,#REF!,#REF!),IF(AND(C21="O",AF21="1&lt;L/H≤2"),_xlfn.XLOOKUP(AE21,#REF!,#REF!),IF(AND(C21="O",AF21="L/H&gt;2"),_xlfn.XLOOKUP(AE21,#REF!,#REF!),1))))))))))))))))))))</f>
        <v>#DIV/0!</v>
      </c>
      <c r="AI21" s="1"/>
      <c r="AJ21"/>
      <c r="AK21"/>
      <c r="AL21"/>
      <c r="AM21"/>
      <c r="AN21" s="1"/>
      <c r="AO21"/>
      <c r="AP21"/>
      <c r="AQ21" s="1"/>
      <c r="AR21"/>
      <c r="XEI21" s="6" t="s">
        <v>69</v>
      </c>
      <c r="XEL21" s="6" t="s">
        <v>66</v>
      </c>
      <c r="XEN21" s="6" t="s">
        <v>60</v>
      </c>
      <c r="XEP21" s="6" t="s">
        <v>52</v>
      </c>
      <c r="XEV21" s="6" t="s">
        <v>1</v>
      </c>
      <c r="XEY21" s="1" t="s">
        <v>96</v>
      </c>
      <c r="XFB21" s="6" t="s">
        <v>36</v>
      </c>
    </row>
    <row r="22" spans="1:44 16363:16382" s="6" customFormat="1" ht="15.9" hidden="1" customHeigh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>
        <v>6</v>
      </c>
      <c r="N22" s="7"/>
      <c r="O22" s="7"/>
      <c r="P22" s="7"/>
      <c r="Q22" s="7"/>
      <c r="R22" s="7"/>
      <c r="S22" s="7"/>
      <c r="Y22" s="3"/>
      <c r="Z22" s="3" t="e">
        <f t="shared" si="0"/>
        <v>#DIV/0!</v>
      </c>
      <c r="AA22" s="3" t="e">
        <f t="shared" si="1"/>
        <v>#DIV/0!</v>
      </c>
      <c r="AB22" s="3" t="e">
        <f t="shared" si="2"/>
        <v>#DIV/0!</v>
      </c>
      <c r="AC22" t="str">
        <f t="shared" si="3"/>
        <v>0,05&lt;R/W≤0,1</v>
      </c>
      <c r="AD22" t="e">
        <f t="shared" si="4"/>
        <v>#DIV/0!</v>
      </c>
      <c r="AE22" t="e">
        <f t="shared" si="5"/>
        <v>#DIV/0!</v>
      </c>
      <c r="AF22" t="e">
        <f t="shared" si="6"/>
        <v>#DIV/0!</v>
      </c>
      <c r="AG22" s="3">
        <f>IF(AND(C22="S",AC22="0,05&lt;R/W≤0,1"),_xlfn.XLOOKUP(AD22,#REF!,#REF!),IF(AND(C22="S",AC22="0,1&lt;R/W≤0,2"),_xlfn.XLOOKUP(AD22,#REF!,#REF!),IF(AND(C22="S",AC22="0,2&lt;R/W≤0,5"),_xlfn.XLOOKUP(AD22,#REF!,#REF!),IF(AND(C22="S",AC22="R/W&gt;0,5"),_xlfn.XLOOKUP(AD22,#REF!,#REF!),IF(AND(C22="SE",AC22="0,05&lt;R/W≤0,1"),_xlfn.XLOOKUP(AD22,#REF!,#REF!),IF(AND(C22="SE",AC22="0,1&lt;R/W≤0,2"),_xlfn.XLOOKUP(AD22,#REF!,#REF!),IF(AND(C22="SE",AC22="0,2&lt;R/W≤0,5"),_xlfn.XLOOKUP(AD22,#REF!,#REF!),IF(AND(C22="SE",AC22="R/W&gt;0,5"),_xlfn.XLOOKUP(AD22,#REF!,#REF!),IF(AND(C22="SO",AC22="0,05&lt;R/W≤0,1"),_xlfn.XLOOKUP(AD22,#REF!,#REF!),IF(AND(C22="SO",AC22="0,1&lt;R/W≤0,2"),_xlfn.XLOOKUP(AD22,#REF!,#REF!),IF(AND(C22="SO",AC22="0,2&lt;R/W≤0,5"),_xlfn.XLOOKUP(AD22,#REF!,#REF!),IF(AND(C22="SO",AC22="R/W&gt;0,5"),_xlfn.XLOOKUP(AD22,#REF!,#REF!),IF(AND(C22="E",AC22="0,05&lt;R/W≤0,1"),_xlfn.XLOOKUP(AD22,#REF!,#REF!),IF(AND(C22="E",AC22="0,1&lt;R/W≤0,2"),_xlfn.XLOOKUP(AD22,#REF!,#REF!),IF(AND(C22="E",AC22="0,2&lt;R/W≤0,5"),_xlfn.XLOOKUP(AD22,#REF!,#REF!),IF(AND(C22="E",AC22="R/W&gt;0,5"),_xlfn.XLOOKUP(AD22,#REF!,#REF!),IF(AND(C22="O",AC22="0,05&lt;R/W≤0,1"),_xlfn.XLOOKUP(AD22,#REF!,#REF!),IF(AND(C22="O",AC22="0,1&lt;R/W≤0,2"),_xlfn.XLOOKUP(AD22,#REF!,#REF!),IF(AND(C22="O",AC22="0,2&lt;R/W≤0,5"),_xlfn.XLOOKUP(AD22,#REF!,#REF!),IF(AND(C22="O",AC22="R/W&gt;0,5"),_xlfn.XLOOKUP(AD22,#REF!,#REF!),1))))))))))))))))))))</f>
        <v>1</v>
      </c>
      <c r="AH22" s="3" t="e">
        <f>IF(AND(C22="S",AF22="0,2&lt;L/H≤0,5"),_xlfn.XLOOKUP(AE22,#REF!,#REF!),IF(AND(C22="S",AF22="0,5&lt;L/H≤1"),_xlfn.XLOOKUP(AE22,#REF!,#REF!),IF(AND(C22="S",AF22="1&lt;L/H≤2"),_xlfn.XLOOKUP(AE22,#REF!,#REF!),IF(AND(C22="S",AF22="L/H&gt;2"),_xlfn.XLOOKUP(AE22,#REF!,#REF!),IF(AND(C22="SE",AF22="0,2&lt;L/H≤0,5"),_xlfn.XLOOKUP(AE22,#REF!,#REF!),IF(AND(C22="SE",AF22="0,5&lt;L/H≤1"),_xlfn.XLOOKUP(AE22,#REF!,#REF!),IF(AND(C22="SE",AF22="1&lt;L/H≤2"),_xlfn.XLOOKUP(AE22,#REF!,#REF!),IF(AND(C22="SE",AF22="L/H&gt;2"),_xlfn.XLOOKUP(AE22,#REF!,#REF!),IF(AND(C22="SO",AF22="0,2&lt;L/H≤0,5"),_xlfn.XLOOKUP(AE22,#REF!,#REF!),IF(AND(C22="SO",AF22="0,5&lt;L/H≤1"),_xlfn.XLOOKUP(AE22,#REF!,#REF!),IF(AND(C22="SO",AF22="1&lt;L/H≤2"),_xlfn.XLOOKUP(AE22,#REF!,#REF!),IF(AND(C22="SO",AF22="L/H&gt;2"),_xlfn.XLOOKUP(AE22,#REF!,#REF!),IF(AND(C22="E",AF22="0,2&lt;L/H≤0,5"),_xlfn.XLOOKUP(AE22,#REF!,#REF!),IF(AND(C22="E",AF22="0,5&lt;L/H≤1"),_xlfn.XLOOKUP(AE22,#REF!,#REF!),IF(AND(C22="E",AF22="1&lt;L/H≤2"),_xlfn.XLOOKUP(AE22,#REF!,#REF!),IF(AND(C22="E",AF22="L/H&gt;2"),_xlfn.XLOOKUP(AE22,#REF!,#REF!),IF(AND(C22="O",AF22="0,2&lt;L/H≤0,5"),_xlfn.XLOOKUP(AE22,#REF!,#REF!),IF(AND(C22="O",AF22="0,5&lt;L/H≤1"),_xlfn.XLOOKUP(AE22,#REF!,#REF!),IF(AND(C22="O",AF22="1&lt;L/H≤2"),_xlfn.XLOOKUP(AE22,#REF!,#REF!),IF(AND(C22="O",AF22="L/H&gt;2"),_xlfn.XLOOKUP(AE22,#REF!,#REF!),1))))))))))))))))))))</f>
        <v>#DIV/0!</v>
      </c>
      <c r="AI22" s="1"/>
      <c r="AJ22"/>
      <c r="AK22"/>
      <c r="AL22"/>
      <c r="AM22"/>
      <c r="AN22" s="1"/>
      <c r="AO22"/>
      <c r="AP22"/>
      <c r="AQ22" s="1"/>
      <c r="XEI22" s="6" t="s">
        <v>70</v>
      </c>
      <c r="XEP22" s="6" t="s">
        <v>60</v>
      </c>
      <c r="XEV22" s="6" t="s">
        <v>2</v>
      </c>
      <c r="XEY22" s="1" t="s">
        <v>97</v>
      </c>
    </row>
    <row r="23" spans="1:44 16363:16382" s="6" customFormat="1" ht="15.9" hidden="1" customHeight="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>
        <v>7</v>
      </c>
      <c r="N23" s="7"/>
      <c r="O23" s="7"/>
      <c r="P23" s="7"/>
      <c r="Q23" s="7"/>
      <c r="R23" s="7"/>
      <c r="S23" s="7"/>
      <c r="Y23" s="3"/>
      <c r="Z23" s="3" t="e">
        <f t="shared" si="0"/>
        <v>#DIV/0!</v>
      </c>
      <c r="AA23" s="3" t="e">
        <f t="shared" si="1"/>
        <v>#DIV/0!</v>
      </c>
      <c r="AB23" s="3" t="e">
        <f t="shared" si="2"/>
        <v>#DIV/0!</v>
      </c>
      <c r="AC23" t="str">
        <f t="shared" si="3"/>
        <v>0,05&lt;R/W≤0,1</v>
      </c>
      <c r="AD23" t="e">
        <f t="shared" si="4"/>
        <v>#DIV/0!</v>
      </c>
      <c r="AE23" t="e">
        <f t="shared" si="5"/>
        <v>#DIV/0!</v>
      </c>
      <c r="AF23" t="e">
        <f t="shared" si="6"/>
        <v>#DIV/0!</v>
      </c>
      <c r="AG23" s="3" t="e">
        <f>IF(AND(#REF!="S",AC23="0,05&lt;R/W≤0,1"),_xlfn.XLOOKUP(AD23,#REF!,#REF!),IF(AND(#REF!="S",AC23="0,1&lt;R/W≤0,2"),_xlfn.XLOOKUP(AD23,#REF!,#REF!),IF(AND(#REF!="S",AC23="0,2&lt;R/W≤0,5"),_xlfn.XLOOKUP(AD23,#REF!,#REF!),IF(AND(#REF!="S",AC23="R/W&gt;0,5"),_xlfn.XLOOKUP(AD23,#REF!,#REF!),IF(AND(#REF!="SE",AC23="0,05&lt;R/W≤0,1"),_xlfn.XLOOKUP(AD23,#REF!,#REF!),IF(AND(#REF!="SE",AC23="0,1&lt;R/W≤0,2"),_xlfn.XLOOKUP(AD23,#REF!,#REF!),IF(AND(#REF!="SE",AC23="0,2&lt;R/W≤0,5"),_xlfn.XLOOKUP(AD23,#REF!,#REF!),IF(AND(#REF!="SE",AC23="R/W&gt;0,5"),_xlfn.XLOOKUP(AD23,#REF!,#REF!),IF(AND(#REF!="SO",AC23="0,05&lt;R/W≤0,1"),_xlfn.XLOOKUP(AD23,#REF!,#REF!),IF(AND(#REF!="SO",AC23="0,1&lt;R/W≤0,2"),_xlfn.XLOOKUP(AD23,#REF!,#REF!),IF(AND(#REF!="SO",AC23="0,2&lt;R/W≤0,5"),_xlfn.XLOOKUP(AD23,#REF!,#REF!),IF(AND(#REF!="SO",AC23="R/W&gt;0,5"),_xlfn.XLOOKUP(AD23,#REF!,#REF!),IF(AND(#REF!="E",AC23="0,05&lt;R/W≤0,1"),_xlfn.XLOOKUP(AD23,#REF!,#REF!),IF(AND(#REF!="E",AC23="0,1&lt;R/W≤0,2"),_xlfn.XLOOKUP(AD23,#REF!,#REF!),IF(AND(#REF!="E",AC23="0,2&lt;R/W≤0,5"),_xlfn.XLOOKUP(AD23,#REF!,#REF!),IF(AND(#REF!="E",AC23="R/W&gt;0,5"),_xlfn.XLOOKUP(AD23,#REF!,#REF!),IF(AND(#REF!="O",AC23="0,05&lt;R/W≤0,1"),_xlfn.XLOOKUP(AD23,#REF!,#REF!),IF(AND(#REF!="O",AC23="0,1&lt;R/W≤0,2"),_xlfn.XLOOKUP(AD23,#REF!,#REF!),IF(AND(#REF!="O",AC23="0,2&lt;R/W≤0,5"),_xlfn.XLOOKUP(AD23,#REF!,#REF!),IF(AND(#REF!="O",AC23="R/W&gt;0,5"),_xlfn.XLOOKUP(AD23,#REF!,#REF!),1))))))))))))))))))))</f>
        <v>#REF!</v>
      </c>
      <c r="AH23" s="3" t="e">
        <f>IF(AND(#REF!="S",AF23="0,2&lt;L/H≤0,5"),_xlfn.XLOOKUP(AE23,#REF!,#REF!),IF(AND(#REF!="S",AF23="0,5&lt;L/H≤1"),_xlfn.XLOOKUP(AE23,#REF!,#REF!),IF(AND(#REF!="S",AF23="1&lt;L/H≤2"),_xlfn.XLOOKUP(AE23,#REF!,#REF!),IF(AND(#REF!="S",AF23="L/H&gt;2"),_xlfn.XLOOKUP(AE23,#REF!,#REF!),IF(AND(#REF!="SE",AF23="0,2&lt;L/H≤0,5"),_xlfn.XLOOKUP(AE23,#REF!,#REF!),IF(AND(#REF!="SE",AF23="0,5&lt;L/H≤1"),_xlfn.XLOOKUP(AE23,#REF!,#REF!),IF(AND(#REF!="SE",AF23="1&lt;L/H≤2"),_xlfn.XLOOKUP(AE23,#REF!,#REF!),IF(AND(#REF!="SE",AF23="L/H&gt;2"),_xlfn.XLOOKUP(AE23,#REF!,#REF!),IF(AND(#REF!="SO",AF23="0,2&lt;L/H≤0,5"),_xlfn.XLOOKUP(AE23,#REF!,#REF!),IF(AND(#REF!="SO",AF23="0,5&lt;L/H≤1"),_xlfn.XLOOKUP(AE23,#REF!,#REF!),IF(AND(#REF!="SO",AF23="1&lt;L/H≤2"),_xlfn.XLOOKUP(AE23,#REF!,#REF!),IF(AND(#REF!="SO",AF23="L/H&gt;2"),_xlfn.XLOOKUP(AE23,#REF!,#REF!),IF(AND(#REF!="E",AF23="0,2&lt;L/H≤0,5"),_xlfn.XLOOKUP(AE23,#REF!,#REF!),IF(AND(#REF!="E",AF23="0,5&lt;L/H≤1"),_xlfn.XLOOKUP(AE23,#REF!,#REF!),IF(AND(#REF!="E",AF23="1&lt;L/H≤2"),_xlfn.XLOOKUP(AE23,#REF!,#REF!),IF(AND(#REF!="E",AF23="L/H&gt;2"),_xlfn.XLOOKUP(AE23,#REF!,#REF!),IF(AND(#REF!="O",AF23="0,2&lt;L/H≤0,5"),_xlfn.XLOOKUP(AE23,#REF!,#REF!),IF(AND(#REF!="O",AF23="0,5&lt;L/H≤1"),_xlfn.XLOOKUP(AE23,#REF!,#REF!),IF(AND(#REF!="O",AF23="1&lt;L/H≤2"),_xlfn.XLOOKUP(AE23,#REF!,#REF!),IF(AND(#REF!="O",AF23="L/H&gt;2"),_xlfn.XLOOKUP(AE23,#REF!,#REF!),1))))))))))))))))))))</f>
        <v>#REF!</v>
      </c>
      <c r="AI23" s="1"/>
      <c r="AJ23"/>
      <c r="AK23"/>
      <c r="AL23"/>
      <c r="AM23"/>
      <c r="AN23" s="1"/>
      <c r="AO23"/>
      <c r="AP23"/>
      <c r="AQ23" s="1"/>
      <c r="XEI23" s="6" t="s">
        <v>71</v>
      </c>
      <c r="XEY23" s="1" t="s">
        <v>98</v>
      </c>
    </row>
    <row r="24" spans="1:44 16363:16382" s="6" customFormat="1" ht="15.9" hidden="1" customHeight="1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>
        <v>8</v>
      </c>
      <c r="N24" s="7"/>
      <c r="O24" s="7"/>
      <c r="P24" s="7"/>
      <c r="Q24" s="7"/>
      <c r="R24" s="7"/>
      <c r="S24" s="7"/>
      <c r="Y24" s="3"/>
      <c r="Z24" s="3"/>
      <c r="AA24" s="3"/>
      <c r="AB24" s="3"/>
      <c r="AC24"/>
      <c r="AD24"/>
      <c r="AE24"/>
      <c r="AF24"/>
      <c r="AG24" s="3"/>
      <c r="AH24" s="3"/>
      <c r="AI24" s="1"/>
      <c r="AJ24"/>
      <c r="AK24"/>
      <c r="AL24"/>
      <c r="AM24"/>
      <c r="AN24" s="1"/>
      <c r="AO24"/>
      <c r="AP24"/>
      <c r="AQ24" s="1"/>
      <c r="XEY24" s="1"/>
    </row>
    <row r="25" spans="1:44 16363:16382" s="6" customFormat="1" ht="15.9" hidden="1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>
        <v>9</v>
      </c>
      <c r="N25" s="7"/>
      <c r="O25" s="7"/>
      <c r="P25" s="7"/>
      <c r="Q25" s="7"/>
      <c r="R25" s="7"/>
      <c r="S25" s="7"/>
      <c r="Y25" s="3"/>
      <c r="Z25" s="3" t="e">
        <f t="shared" si="0"/>
        <v>#DIV/0!</v>
      </c>
      <c r="AA25" s="3" t="e">
        <f>M24/N25</f>
        <v>#DIV/0!</v>
      </c>
      <c r="AB25" s="3" t="e">
        <f t="shared" si="2"/>
        <v>#DIV/0!</v>
      </c>
      <c r="AC25" t="str">
        <f t="shared" si="3"/>
        <v>0,05&lt;R/W≤0,1</v>
      </c>
      <c r="AD25" t="e">
        <f t="shared" si="4"/>
        <v>#DIV/0!</v>
      </c>
      <c r="AE25" t="e">
        <f t="shared" si="5"/>
        <v>#DIV/0!</v>
      </c>
      <c r="AF25" t="e">
        <f t="shared" si="6"/>
        <v>#DIV/0!</v>
      </c>
      <c r="AG25" s="3" t="e">
        <f>IF(AND(#REF!="S",AC25="0,05&lt;R/W≤0,1"),_xlfn.XLOOKUP(AD25,#REF!,#REF!),IF(AND(#REF!="S",AC25="0,1&lt;R/W≤0,2"),_xlfn.XLOOKUP(AD25,#REF!,#REF!),IF(AND(#REF!="S",AC25="0,2&lt;R/W≤0,5"),_xlfn.XLOOKUP(AD25,#REF!,#REF!),IF(AND(#REF!="S",AC25="R/W&gt;0,5"),_xlfn.XLOOKUP(AD25,#REF!,#REF!),IF(AND(#REF!="SE",AC25="0,05&lt;R/W≤0,1"),_xlfn.XLOOKUP(AD25,#REF!,#REF!),IF(AND(#REF!="SE",AC25="0,1&lt;R/W≤0,2"),_xlfn.XLOOKUP(AD25,#REF!,#REF!),IF(AND(#REF!="SE",AC25="0,2&lt;R/W≤0,5"),_xlfn.XLOOKUP(AD25,#REF!,#REF!),IF(AND(#REF!="SE",AC25="R/W&gt;0,5"),_xlfn.XLOOKUP(AD25,#REF!,#REF!),IF(AND(#REF!="SO",AC25="0,05&lt;R/W≤0,1"),_xlfn.XLOOKUP(AD25,#REF!,#REF!),IF(AND(#REF!="SO",AC25="0,1&lt;R/W≤0,2"),_xlfn.XLOOKUP(AD25,#REF!,#REF!),IF(AND(#REF!="SO",AC25="0,2&lt;R/W≤0,5"),_xlfn.XLOOKUP(AD25,#REF!,#REF!),IF(AND(#REF!="SO",AC25="R/W&gt;0,5"),_xlfn.XLOOKUP(AD25,#REF!,#REF!),IF(AND(#REF!="E",AC25="0,05&lt;R/W≤0,1"),_xlfn.XLOOKUP(AD25,#REF!,#REF!),IF(AND(#REF!="E",AC25="0,1&lt;R/W≤0,2"),_xlfn.XLOOKUP(AD25,#REF!,#REF!),IF(AND(#REF!="E",AC25="0,2&lt;R/W≤0,5"),_xlfn.XLOOKUP(AD25,#REF!,#REF!),IF(AND(#REF!="E",AC25="R/W&gt;0,5"),_xlfn.XLOOKUP(AD25,#REF!,#REF!),IF(AND(#REF!="O",AC25="0,05&lt;R/W≤0,1"),_xlfn.XLOOKUP(AD25,#REF!,#REF!),IF(AND(#REF!="O",AC25="0,1&lt;R/W≤0,2"),_xlfn.XLOOKUP(AD25,#REF!,#REF!),IF(AND(#REF!="O",AC25="0,2&lt;R/W≤0,5"),_xlfn.XLOOKUP(AD25,#REF!,#REF!),IF(AND(#REF!="O",AC25="R/W&gt;0,5"),_xlfn.XLOOKUP(AD25,#REF!,#REF!),1))))))))))))))))))))</f>
        <v>#REF!</v>
      </c>
      <c r="AH25" s="3" t="e">
        <f>IF(AND(#REF!="S",AF25="0,2&lt;L/H≤0,5"),_xlfn.XLOOKUP(AE25,#REF!,#REF!),IF(AND(#REF!="S",AF25="0,5&lt;L/H≤1"),_xlfn.XLOOKUP(AE25,#REF!,#REF!),IF(AND(#REF!="S",AF25="1&lt;L/H≤2"),_xlfn.XLOOKUP(AE25,#REF!,#REF!),IF(AND(#REF!="S",AF25="L/H&gt;2"),_xlfn.XLOOKUP(AE25,#REF!,#REF!),IF(AND(#REF!="SE",AF25="0,2&lt;L/H≤0,5"),_xlfn.XLOOKUP(AE25,#REF!,#REF!),IF(AND(#REF!="SE",AF25="0,5&lt;L/H≤1"),_xlfn.XLOOKUP(AE25,#REF!,#REF!),IF(AND(#REF!="SE",AF25="1&lt;L/H≤2"),_xlfn.XLOOKUP(AE25,#REF!,#REF!),IF(AND(#REF!="SE",AF25="L/H&gt;2"),_xlfn.XLOOKUP(AE25,#REF!,#REF!),IF(AND(#REF!="SO",AF25="0,2&lt;L/H≤0,5"),_xlfn.XLOOKUP(AE25,#REF!,#REF!),IF(AND(#REF!="SO",AF25="0,5&lt;L/H≤1"),_xlfn.XLOOKUP(AE25,#REF!,#REF!),IF(AND(#REF!="SO",AF25="1&lt;L/H≤2"),_xlfn.XLOOKUP(AE25,#REF!,#REF!),IF(AND(#REF!="SO",AF25="L/H&gt;2"),_xlfn.XLOOKUP(AE25,#REF!,#REF!),IF(AND(#REF!="E",AF25="0,2&lt;L/H≤0,5"),_xlfn.XLOOKUP(AE25,#REF!,#REF!),IF(AND(#REF!="E",AF25="0,5&lt;L/H≤1"),_xlfn.XLOOKUP(AE25,#REF!,#REF!),IF(AND(#REF!="E",AF25="1&lt;L/H≤2"),_xlfn.XLOOKUP(AE25,#REF!,#REF!),IF(AND(#REF!="E",AF25="L/H&gt;2"),_xlfn.XLOOKUP(AE25,#REF!,#REF!),IF(AND(#REF!="O",AF25="0,2&lt;L/H≤0,5"),_xlfn.XLOOKUP(AE25,#REF!,#REF!),IF(AND(#REF!="O",AF25="0,5&lt;L/H≤1"),_xlfn.XLOOKUP(AE25,#REF!,#REF!),IF(AND(#REF!="O",AF25="1&lt;L/H≤2"),_xlfn.XLOOKUP(AE25,#REF!,#REF!),IF(AND(#REF!="O",AF25="L/H&gt;2"),_xlfn.XLOOKUP(AE25,#REF!,#REF!),1))))))))))))))))))))</f>
        <v>#REF!</v>
      </c>
      <c r="AI25" s="1"/>
      <c r="AJ25" s="1"/>
      <c r="AK25" s="1"/>
      <c r="AL25" s="1"/>
      <c r="AM25" s="1"/>
      <c r="AN25" s="1"/>
      <c r="AO25"/>
      <c r="AP25"/>
      <c r="AQ25" s="1"/>
      <c r="XEM25" s="12" t="s">
        <v>47</v>
      </c>
      <c r="XEV25" s="6" t="s">
        <v>3</v>
      </c>
      <c r="XEY25" s="1" t="s">
        <v>99</v>
      </c>
    </row>
    <row r="26" spans="1:44 16363:16382" s="6" customFormat="1" ht="15.9" hidden="1" customHeigh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>
        <v>10</v>
      </c>
      <c r="N26" s="7"/>
      <c r="O26" s="7"/>
      <c r="P26" s="7"/>
      <c r="Q26" s="7"/>
      <c r="R26" s="7"/>
      <c r="S26" s="7"/>
      <c r="W26" s="1"/>
      <c r="Y26" s="3"/>
      <c r="Z26" s="3" t="e">
        <f t="shared" si="0"/>
        <v>#DIV/0!</v>
      </c>
      <c r="AA26" s="3" t="e">
        <f>M25/N26</f>
        <v>#DIV/0!</v>
      </c>
      <c r="AB26" s="3" t="e">
        <f t="shared" si="2"/>
        <v>#DIV/0!</v>
      </c>
      <c r="AC26" t="str">
        <f t="shared" si="3"/>
        <v>0,05&lt;R/W≤0,1</v>
      </c>
      <c r="AD26" t="e">
        <f t="shared" si="4"/>
        <v>#DIV/0!</v>
      </c>
      <c r="AE26" t="e">
        <f t="shared" si="5"/>
        <v>#DIV/0!</v>
      </c>
      <c r="AF26" t="e">
        <f t="shared" si="6"/>
        <v>#DIV/0!</v>
      </c>
      <c r="AG26" s="3" t="e">
        <f>IF(AND(#REF!="S",AC26="0,05&lt;R/W≤0,1"),_xlfn.XLOOKUP(AD26,#REF!,#REF!),IF(AND(#REF!="S",AC26="0,1&lt;R/W≤0,2"),_xlfn.XLOOKUP(AD26,#REF!,#REF!),IF(AND(#REF!="S",AC26="0,2&lt;R/W≤0,5"),_xlfn.XLOOKUP(AD26,#REF!,#REF!),IF(AND(#REF!="S",AC26="R/W&gt;0,5"),_xlfn.XLOOKUP(AD26,#REF!,#REF!),IF(AND(#REF!="SE",AC26="0,05&lt;R/W≤0,1"),_xlfn.XLOOKUP(AD26,#REF!,#REF!),IF(AND(#REF!="SE",AC26="0,1&lt;R/W≤0,2"),_xlfn.XLOOKUP(AD26,#REF!,#REF!),IF(AND(#REF!="SE",AC26="0,2&lt;R/W≤0,5"),_xlfn.XLOOKUP(AD26,#REF!,#REF!),IF(AND(#REF!="SE",AC26="R/W&gt;0,5"),_xlfn.XLOOKUP(AD26,#REF!,#REF!),IF(AND(#REF!="SO",AC26="0,05&lt;R/W≤0,1"),_xlfn.XLOOKUP(AD26,#REF!,#REF!),IF(AND(#REF!="SO",AC26="0,1&lt;R/W≤0,2"),_xlfn.XLOOKUP(AD26,#REF!,#REF!),IF(AND(#REF!="SO",AC26="0,2&lt;R/W≤0,5"),_xlfn.XLOOKUP(AD26,#REF!,#REF!),IF(AND(#REF!="SO",AC26="R/W&gt;0,5"),_xlfn.XLOOKUP(AD26,#REF!,#REF!),IF(AND(#REF!="E",AC26="0,05&lt;R/W≤0,1"),_xlfn.XLOOKUP(AD26,#REF!,#REF!),IF(AND(#REF!="E",AC26="0,1&lt;R/W≤0,2"),_xlfn.XLOOKUP(AD26,#REF!,#REF!),IF(AND(#REF!="E",AC26="0,2&lt;R/W≤0,5"),_xlfn.XLOOKUP(AD26,#REF!,#REF!),IF(AND(#REF!="E",AC26="R/W&gt;0,5"),_xlfn.XLOOKUP(AD26,#REF!,#REF!),IF(AND(#REF!="O",AC26="0,05&lt;R/W≤0,1"),_xlfn.XLOOKUP(AD26,#REF!,#REF!),IF(AND(#REF!="O",AC26="0,1&lt;R/W≤0,2"),_xlfn.XLOOKUP(AD26,#REF!,#REF!),IF(AND(#REF!="O",AC26="0,2&lt;R/W≤0,5"),_xlfn.XLOOKUP(AD26,#REF!,#REF!),IF(AND(#REF!="O",AC26="R/W&gt;0,5"),_xlfn.XLOOKUP(AD26,#REF!,#REF!),1))))))))))))))))))))</f>
        <v>#REF!</v>
      </c>
      <c r="AH26" s="3" t="e">
        <f>IF(AND(#REF!="S",AF26="0,2&lt;L/H≤0,5"),_xlfn.XLOOKUP(AE26,#REF!,#REF!),IF(AND(#REF!="S",AF26="0,5&lt;L/H≤1"),_xlfn.XLOOKUP(AE26,#REF!,#REF!),IF(AND(#REF!="S",AF26="1&lt;L/H≤2"),_xlfn.XLOOKUP(AE26,#REF!,#REF!),IF(AND(#REF!="S",AF26="L/H&gt;2"),_xlfn.XLOOKUP(AE26,#REF!,#REF!),IF(AND(#REF!="SE",AF26="0,2&lt;L/H≤0,5"),_xlfn.XLOOKUP(AE26,#REF!,#REF!),IF(AND(#REF!="SE",AF26="0,5&lt;L/H≤1"),_xlfn.XLOOKUP(AE26,#REF!,#REF!),IF(AND(#REF!="SE",AF26="1&lt;L/H≤2"),_xlfn.XLOOKUP(AE26,#REF!,#REF!),IF(AND(#REF!="SE",AF26="L/H&gt;2"),_xlfn.XLOOKUP(AE26,#REF!,#REF!),IF(AND(#REF!="SO",AF26="0,2&lt;L/H≤0,5"),_xlfn.XLOOKUP(AE26,#REF!,#REF!),IF(AND(#REF!="SO",AF26="0,5&lt;L/H≤1"),_xlfn.XLOOKUP(AE26,#REF!,#REF!),IF(AND(#REF!="SO",AF26="1&lt;L/H≤2"),_xlfn.XLOOKUP(AE26,#REF!,#REF!),IF(AND(#REF!="SO",AF26="L/H&gt;2"),_xlfn.XLOOKUP(AE26,#REF!,#REF!),IF(AND(#REF!="E",AF26="0,2&lt;L/H≤0,5"),_xlfn.XLOOKUP(AE26,#REF!,#REF!),IF(AND(#REF!="E",AF26="0,5&lt;L/H≤1"),_xlfn.XLOOKUP(AE26,#REF!,#REF!),IF(AND(#REF!="E",AF26="1&lt;L/H≤2"),_xlfn.XLOOKUP(AE26,#REF!,#REF!),IF(AND(#REF!="E",AF26="L/H&gt;2"),_xlfn.XLOOKUP(AE26,#REF!,#REF!),IF(AND(#REF!="O",AF26="0,2&lt;L/H≤0,5"),_xlfn.XLOOKUP(AE26,#REF!,#REF!),IF(AND(#REF!="O",AF26="0,5&lt;L/H≤1"),_xlfn.XLOOKUP(AE26,#REF!,#REF!),IF(AND(#REF!="O",AF26="1&lt;L/H≤2"),_xlfn.XLOOKUP(AE26,#REF!,#REF!),IF(AND(#REF!="O",AF26="L/H&gt;2"),_xlfn.XLOOKUP(AE26,#REF!,#REF!),1))))))))))))))))))))</f>
        <v>#REF!</v>
      </c>
      <c r="AI26" s="1"/>
      <c r="AJ26" s="1"/>
      <c r="AK26" s="1"/>
      <c r="AL26" s="1"/>
      <c r="AM26" s="1"/>
      <c r="AN26" s="1"/>
      <c r="AO26"/>
      <c r="AP26"/>
      <c r="AQ26" s="1"/>
      <c r="XEM26" s="12" t="s">
        <v>48</v>
      </c>
      <c r="XEV26" s="6" t="s">
        <v>4</v>
      </c>
      <c r="XEY26" s="1" t="s">
        <v>100</v>
      </c>
    </row>
    <row r="27" spans="1:44 16363:16382" s="6" customFormat="1" ht="15.9" hidden="1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N27" s="7"/>
      <c r="O27" s="7"/>
      <c r="P27" s="7"/>
      <c r="Q27" s="7"/>
      <c r="R27" s="7"/>
      <c r="S27" s="7"/>
      <c r="W27" s="1"/>
      <c r="Y27" s="3"/>
      <c r="Z27" s="3" t="e">
        <f t="shared" si="0"/>
        <v>#DIV/0!</v>
      </c>
      <c r="AA27" s="3" t="e">
        <f>M26/N27</f>
        <v>#DIV/0!</v>
      </c>
      <c r="AB27" s="3" t="e">
        <f t="shared" si="2"/>
        <v>#DIV/0!</v>
      </c>
      <c r="AC27" t="str">
        <f t="shared" si="3"/>
        <v>0,05&lt;R/W≤0,1</v>
      </c>
      <c r="AD27" t="e">
        <f t="shared" si="4"/>
        <v>#DIV/0!</v>
      </c>
      <c r="AE27" t="e">
        <f t="shared" si="5"/>
        <v>#DIV/0!</v>
      </c>
      <c r="AF27" t="e">
        <f t="shared" si="6"/>
        <v>#DIV/0!</v>
      </c>
      <c r="AG27" s="3">
        <f>IF(AND(C27="S",AC27="0,05&lt;R/W≤0,1"),_xlfn.XLOOKUP(AD27,#REF!,#REF!),IF(AND(C27="S",AC27="0,1&lt;R/W≤0,2"),_xlfn.XLOOKUP(AD27,#REF!,#REF!),IF(AND(C27="S",AC27="0,2&lt;R/W≤0,5"),_xlfn.XLOOKUP(AD27,#REF!,#REF!),IF(AND(C27="S",AC27="R/W&gt;0,5"),_xlfn.XLOOKUP(AD27,#REF!,#REF!),IF(AND(C27="SE",AC27="0,05&lt;R/W≤0,1"),_xlfn.XLOOKUP(AD27,#REF!,#REF!),IF(AND(C27="SE",AC27="0,1&lt;R/W≤0,2"),_xlfn.XLOOKUP(AD27,#REF!,#REF!),IF(AND(C27="SE",AC27="0,2&lt;R/W≤0,5"),_xlfn.XLOOKUP(AD27,#REF!,#REF!),IF(AND(C27="SE",AC27="R/W&gt;0,5"),_xlfn.XLOOKUP(AD27,#REF!,#REF!),IF(AND(C27="SO",AC27="0,05&lt;R/W≤0,1"),_xlfn.XLOOKUP(AD27,#REF!,#REF!),IF(AND(C27="SO",AC27="0,1&lt;R/W≤0,2"),_xlfn.XLOOKUP(AD27,#REF!,#REF!),IF(AND(C27="SO",AC27="0,2&lt;R/W≤0,5"),_xlfn.XLOOKUP(AD27,#REF!,#REF!),IF(AND(C27="SO",AC27="R/W&gt;0,5"),_xlfn.XLOOKUP(AD27,#REF!,#REF!),IF(AND(C27="E",AC27="0,05&lt;R/W≤0,1"),_xlfn.XLOOKUP(AD27,#REF!,#REF!),IF(AND(C27="E",AC27="0,1&lt;R/W≤0,2"),_xlfn.XLOOKUP(AD27,#REF!,#REF!),IF(AND(C27="E",AC27="0,2&lt;R/W≤0,5"),_xlfn.XLOOKUP(AD27,#REF!,#REF!),IF(AND(C27="E",AC27="R/W&gt;0,5"),_xlfn.XLOOKUP(AD27,#REF!,#REF!),IF(AND(C27="O",AC27="0,05&lt;R/W≤0,1"),_xlfn.XLOOKUP(AD27,#REF!,#REF!),IF(AND(C27="O",AC27="0,1&lt;R/W≤0,2"),_xlfn.XLOOKUP(AD27,#REF!,#REF!),IF(AND(C27="O",AC27="0,2&lt;R/W≤0,5"),_xlfn.XLOOKUP(AD27,#REF!,#REF!),IF(AND(C27="O",AC27="R/W&gt;0,5"),_xlfn.XLOOKUP(AD27,#REF!,#REF!),1))))))))))))))))))))</f>
        <v>1</v>
      </c>
      <c r="AH27" s="3" t="e">
        <f>IF(AND(C27="S",AF27="0,2&lt;L/H≤0,5"),_xlfn.XLOOKUP(AE27,#REF!,#REF!),IF(AND(C27="S",AF27="0,5&lt;L/H≤1"),_xlfn.XLOOKUP(AE27,#REF!,#REF!),IF(AND(C27="S",AF27="1&lt;L/H≤2"),_xlfn.XLOOKUP(AE27,#REF!,#REF!),IF(AND(C27="S",AF27="L/H&gt;2"),_xlfn.XLOOKUP(AE27,#REF!,#REF!),IF(AND(C27="SE",AF27="0,2&lt;L/H≤0,5"),_xlfn.XLOOKUP(AE27,#REF!,#REF!),IF(AND(C27="SE",AF27="0,5&lt;L/H≤1"),_xlfn.XLOOKUP(AE27,#REF!,#REF!),IF(AND(C27="SE",AF27="1&lt;L/H≤2"),_xlfn.XLOOKUP(AE27,#REF!,#REF!),IF(AND(C27="SE",AF27="L/H&gt;2"),_xlfn.XLOOKUP(AE27,#REF!,#REF!),IF(AND(C27="SO",AF27="0,2&lt;L/H≤0,5"),_xlfn.XLOOKUP(AE27,#REF!,#REF!),IF(AND(C27="SO",AF27="0,5&lt;L/H≤1"),_xlfn.XLOOKUP(AE27,#REF!,#REF!),IF(AND(C27="SO",AF27="1&lt;L/H≤2"),_xlfn.XLOOKUP(AE27,#REF!,#REF!),IF(AND(C27="SO",AF27="L/H&gt;2"),_xlfn.XLOOKUP(AE27,#REF!,#REF!),IF(AND(C27="E",AF27="0,2&lt;L/H≤0,5"),_xlfn.XLOOKUP(AE27,#REF!,#REF!),IF(AND(C27="E",AF27="0,5&lt;L/H≤1"),_xlfn.XLOOKUP(AE27,#REF!,#REF!),IF(AND(C27="E",AF27="1&lt;L/H≤2"),_xlfn.XLOOKUP(AE27,#REF!,#REF!),IF(AND(C27="E",AF27="L/H&gt;2"),_xlfn.XLOOKUP(AE27,#REF!,#REF!),IF(AND(C27="O",AF27="0,2&lt;L/H≤0,5"),_xlfn.XLOOKUP(AE27,#REF!,#REF!),IF(AND(C27="O",AF27="0,5&lt;L/H≤1"),_xlfn.XLOOKUP(AE27,#REF!,#REF!),IF(AND(C27="O",AF27="1&lt;L/H≤2"),_xlfn.XLOOKUP(AE27,#REF!,#REF!),IF(AND(C27="O",AF27="L/H&gt;2"),_xlfn.XLOOKUP(AE27,#REF!,#REF!),1))))))))))))))))))))</f>
        <v>#DIV/0!</v>
      </c>
      <c r="AI27" s="1"/>
      <c r="AJ27"/>
      <c r="AK27"/>
      <c r="AL27"/>
      <c r="AM27"/>
      <c r="AN27" s="1"/>
      <c r="AO27"/>
      <c r="AP27"/>
      <c r="AQ27" s="1"/>
      <c r="XEM27" s="12" t="s">
        <v>49</v>
      </c>
      <c r="XEY27" s="1" t="s">
        <v>101</v>
      </c>
    </row>
    <row r="28" spans="1:44 16363:16382" s="6" customFormat="1" ht="15.9" hidden="1" customHeight="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W28" s="1"/>
      <c r="Y28" s="3"/>
      <c r="Z28" s="3" t="e">
        <f t="shared" si="0"/>
        <v>#DIV/0!</v>
      </c>
      <c r="AA28" s="3" t="e">
        <f t="shared" si="1"/>
        <v>#DIV/0!</v>
      </c>
      <c r="AB28" s="3" t="e">
        <f t="shared" si="2"/>
        <v>#DIV/0!</v>
      </c>
      <c r="AC28" t="str">
        <f t="shared" si="3"/>
        <v>0,05&lt;R/W≤0,1</v>
      </c>
      <c r="AD28" t="e">
        <f t="shared" si="4"/>
        <v>#DIV/0!</v>
      </c>
      <c r="AE28" t="e">
        <f t="shared" si="5"/>
        <v>#DIV/0!</v>
      </c>
      <c r="AF28" t="e">
        <f t="shared" si="6"/>
        <v>#DIV/0!</v>
      </c>
      <c r="AG28" s="3">
        <f>IF(AND(C28="S",AC28="0,05&lt;R/W≤0,1"),_xlfn.XLOOKUP(AD28,#REF!,#REF!),IF(AND(C28="S",AC28="0,1&lt;R/W≤0,2"),_xlfn.XLOOKUP(AD28,#REF!,#REF!),IF(AND(C28="S",AC28="0,2&lt;R/W≤0,5"),_xlfn.XLOOKUP(AD28,#REF!,#REF!),IF(AND(C28="S",AC28="R/W&gt;0,5"),_xlfn.XLOOKUP(AD28,#REF!,#REF!),IF(AND(C28="SE",AC28="0,05&lt;R/W≤0,1"),_xlfn.XLOOKUP(AD28,#REF!,#REF!),IF(AND(C28="SE",AC28="0,1&lt;R/W≤0,2"),_xlfn.XLOOKUP(AD28,#REF!,#REF!),IF(AND(C28="SE",AC28="0,2&lt;R/W≤0,5"),_xlfn.XLOOKUP(AD28,#REF!,#REF!),IF(AND(C28="SE",AC28="R/W&gt;0,5"),_xlfn.XLOOKUP(AD28,#REF!,#REF!),IF(AND(C28="SO",AC28="0,05&lt;R/W≤0,1"),_xlfn.XLOOKUP(AD28,#REF!,#REF!),IF(AND(C28="SO",AC28="0,1&lt;R/W≤0,2"),_xlfn.XLOOKUP(AD28,#REF!,#REF!),IF(AND(C28="SO",AC28="0,2&lt;R/W≤0,5"),_xlfn.XLOOKUP(AD28,#REF!,#REF!),IF(AND(C28="SO",AC28="R/W&gt;0,5"),_xlfn.XLOOKUP(AD28,#REF!,#REF!),IF(AND(C28="E",AC28="0,05&lt;R/W≤0,1"),_xlfn.XLOOKUP(AD28,#REF!,#REF!),IF(AND(C28="E",AC28="0,1&lt;R/W≤0,2"),_xlfn.XLOOKUP(AD28,#REF!,#REF!),IF(AND(C28="E",AC28="0,2&lt;R/W≤0,5"),_xlfn.XLOOKUP(AD28,#REF!,#REF!),IF(AND(C28="E",AC28="R/W&gt;0,5"),_xlfn.XLOOKUP(AD28,#REF!,#REF!),IF(AND(C28="O",AC28="0,05&lt;R/W≤0,1"),_xlfn.XLOOKUP(AD28,#REF!,#REF!),IF(AND(C28="O",AC28="0,1&lt;R/W≤0,2"),_xlfn.XLOOKUP(AD28,#REF!,#REF!),IF(AND(C28="O",AC28="0,2&lt;R/W≤0,5"),_xlfn.XLOOKUP(AD28,#REF!,#REF!),IF(AND(C28="O",AC28="R/W&gt;0,5"),_xlfn.XLOOKUP(AD28,#REF!,#REF!),1))))))))))))))))))))</f>
        <v>1</v>
      </c>
      <c r="AH28" s="3" t="e">
        <f>IF(AND(C28="S",AF28="0,2&lt;L/H≤0,5"),_xlfn.XLOOKUP(AE28,#REF!,#REF!),IF(AND(C28="S",AF28="0,5&lt;L/H≤1"),_xlfn.XLOOKUP(AE28,#REF!,#REF!),IF(AND(C28="S",AF28="1&lt;L/H≤2"),_xlfn.XLOOKUP(AE28,#REF!,#REF!),IF(AND(C28="S",AF28="L/H&gt;2"),_xlfn.XLOOKUP(AE28,#REF!,#REF!),IF(AND(C28="SE",AF28="0,2&lt;L/H≤0,5"),_xlfn.XLOOKUP(AE28,#REF!,#REF!),IF(AND(C28="SE",AF28="0,5&lt;L/H≤1"),_xlfn.XLOOKUP(AE28,#REF!,#REF!),IF(AND(C28="SE",AF28="1&lt;L/H≤2"),_xlfn.XLOOKUP(AE28,#REF!,#REF!),IF(AND(C28="SE",AF28="L/H&gt;2"),_xlfn.XLOOKUP(AE28,#REF!,#REF!),IF(AND(C28="SO",AF28="0,2&lt;L/H≤0,5"),_xlfn.XLOOKUP(AE28,#REF!,#REF!),IF(AND(C28="SO",AF28="0,5&lt;L/H≤1"),_xlfn.XLOOKUP(AE28,#REF!,#REF!),IF(AND(C28="SO",AF28="1&lt;L/H≤2"),_xlfn.XLOOKUP(AE28,#REF!,#REF!),IF(AND(C28="SO",AF28="L/H&gt;2"),_xlfn.XLOOKUP(AE28,#REF!,#REF!),IF(AND(C28="E",AF28="0,2&lt;L/H≤0,5"),_xlfn.XLOOKUP(AE28,#REF!,#REF!),IF(AND(C28="E",AF28="0,5&lt;L/H≤1"),_xlfn.XLOOKUP(AE28,#REF!,#REF!),IF(AND(C28="E",AF28="1&lt;L/H≤2"),_xlfn.XLOOKUP(AE28,#REF!,#REF!),IF(AND(C28="E",AF28="L/H&gt;2"),_xlfn.XLOOKUP(AE28,#REF!,#REF!),IF(AND(C28="O",AF28="0,2&lt;L/H≤0,5"),_xlfn.XLOOKUP(AE28,#REF!,#REF!),IF(AND(C28="O",AF28="0,5&lt;L/H≤1"),_xlfn.XLOOKUP(AE28,#REF!,#REF!),IF(AND(C28="O",AF28="1&lt;L/H≤2"),_xlfn.XLOOKUP(AE28,#REF!,#REF!),IF(AND(C28="O",AF28="L/H&gt;2"),_xlfn.XLOOKUP(AE28,#REF!,#REF!),1))))))))))))))))))))</f>
        <v>#DIV/0!</v>
      </c>
      <c r="AI28" s="1"/>
      <c r="AJ28"/>
      <c r="AK28"/>
      <c r="AL28"/>
      <c r="AM28"/>
      <c r="XEM28" s="12" t="s">
        <v>50</v>
      </c>
      <c r="XEY28" s="1" t="s">
        <v>102</v>
      </c>
    </row>
    <row r="29" spans="1:44 16363:16382" s="6" customFormat="1" ht="14.4" hidden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W29" s="1"/>
      <c r="Y29" s="3"/>
      <c r="Z29" s="3" t="e">
        <f t="shared" si="0"/>
        <v>#DIV/0!</v>
      </c>
      <c r="AA29" s="3" t="e">
        <f t="shared" si="1"/>
        <v>#DIV/0!</v>
      </c>
      <c r="AB29" s="3" t="e">
        <f t="shared" si="2"/>
        <v>#DIV/0!</v>
      </c>
      <c r="AC29" t="str">
        <f t="shared" si="3"/>
        <v>0,05&lt;R/W≤0,1</v>
      </c>
      <c r="AD29" t="e">
        <f t="shared" si="4"/>
        <v>#DIV/0!</v>
      </c>
      <c r="AE29" t="e">
        <f t="shared" si="5"/>
        <v>#DIV/0!</v>
      </c>
      <c r="AF29" t="e">
        <f t="shared" si="6"/>
        <v>#DIV/0!</v>
      </c>
      <c r="AG29" s="3">
        <f>IF(AND(C29="S",AC29="0,05&lt;R/W≤0,1"),_xlfn.XLOOKUP(AD29,#REF!,#REF!),IF(AND(C29="S",AC29="0,1&lt;R/W≤0,2"),_xlfn.XLOOKUP(AD29,#REF!,#REF!),IF(AND(C29="S",AC29="0,2&lt;R/W≤0,5"),_xlfn.XLOOKUP(AD29,#REF!,#REF!),IF(AND(C29="S",AC29="R/W&gt;0,5"),_xlfn.XLOOKUP(AD29,#REF!,#REF!),IF(AND(C29="SE",AC29="0,05&lt;R/W≤0,1"),_xlfn.XLOOKUP(AD29,#REF!,#REF!),IF(AND(C29="SE",AC29="0,1&lt;R/W≤0,2"),_xlfn.XLOOKUP(AD29,#REF!,#REF!),IF(AND(C29="SE",AC29="0,2&lt;R/W≤0,5"),_xlfn.XLOOKUP(AD29,#REF!,#REF!),IF(AND(C29="SE",AC29="R/W&gt;0,5"),_xlfn.XLOOKUP(AD29,#REF!,#REF!),IF(AND(C29="SO",AC29="0,05&lt;R/W≤0,1"),_xlfn.XLOOKUP(AD29,#REF!,#REF!),IF(AND(C29="SO",AC29="0,1&lt;R/W≤0,2"),_xlfn.XLOOKUP(AD29,#REF!,#REF!),IF(AND(C29="SO",AC29="0,2&lt;R/W≤0,5"),_xlfn.XLOOKUP(AD29,#REF!,#REF!),IF(AND(C29="SO",AC29="R/W&gt;0,5"),_xlfn.XLOOKUP(AD29,#REF!,#REF!),IF(AND(C29="E",AC29="0,05&lt;R/W≤0,1"),_xlfn.XLOOKUP(AD29,#REF!,#REF!),IF(AND(C29="E",AC29="0,1&lt;R/W≤0,2"),_xlfn.XLOOKUP(AD29,#REF!,#REF!),IF(AND(C29="E",AC29="0,2&lt;R/W≤0,5"),_xlfn.XLOOKUP(AD29,#REF!,#REF!),IF(AND(C29="E",AC29="R/W&gt;0,5"),_xlfn.XLOOKUP(AD29,#REF!,#REF!),IF(AND(C29="O",AC29="0,05&lt;R/W≤0,1"),_xlfn.XLOOKUP(AD29,#REF!,#REF!),IF(AND(C29="O",AC29="0,1&lt;R/W≤0,2"),_xlfn.XLOOKUP(AD29,#REF!,#REF!),IF(AND(C29="O",AC29="0,2&lt;R/W≤0,5"),_xlfn.XLOOKUP(AD29,#REF!,#REF!),IF(AND(C29="O",AC29="R/W&gt;0,5"),_xlfn.XLOOKUP(AD29,#REF!,#REF!),1))))))))))))))))))))</f>
        <v>1</v>
      </c>
      <c r="AH29" s="3" t="e">
        <f>IF(AND(C29="S",AF29="0,2&lt;L/H≤0,5"),_xlfn.XLOOKUP(AE29,#REF!,#REF!),IF(AND(C29="S",AF29="0,5&lt;L/H≤1"),_xlfn.XLOOKUP(AE29,#REF!,#REF!),IF(AND(C29="S",AF29="1&lt;L/H≤2"),_xlfn.XLOOKUP(AE29,#REF!,#REF!),IF(AND(C29="S",AF29="L/H&gt;2"),_xlfn.XLOOKUP(AE29,#REF!,#REF!),IF(AND(C29="SE",AF29="0,2&lt;L/H≤0,5"),_xlfn.XLOOKUP(AE29,#REF!,#REF!),IF(AND(C29="SE",AF29="0,5&lt;L/H≤1"),_xlfn.XLOOKUP(AE29,#REF!,#REF!),IF(AND(C29="SE",AF29="1&lt;L/H≤2"),_xlfn.XLOOKUP(AE29,#REF!,#REF!),IF(AND(C29="SE",AF29="L/H&gt;2"),_xlfn.XLOOKUP(AE29,#REF!,#REF!),IF(AND(C29="SO",AF29="0,2&lt;L/H≤0,5"),_xlfn.XLOOKUP(AE29,#REF!,#REF!),IF(AND(C29="SO",AF29="0,5&lt;L/H≤1"),_xlfn.XLOOKUP(AE29,#REF!,#REF!),IF(AND(C29="SO",AF29="1&lt;L/H≤2"),_xlfn.XLOOKUP(AE29,#REF!,#REF!),IF(AND(C29="SO",AF29="L/H&gt;2"),_xlfn.XLOOKUP(AE29,#REF!,#REF!),IF(AND(C29="E",AF29="0,2&lt;L/H≤0,5"),_xlfn.XLOOKUP(AE29,#REF!,#REF!),IF(AND(C29="E",AF29="0,5&lt;L/H≤1"),_xlfn.XLOOKUP(AE29,#REF!,#REF!),IF(AND(C29="E",AF29="1&lt;L/H≤2"),_xlfn.XLOOKUP(AE29,#REF!,#REF!),IF(AND(C29="E",AF29="L/H&gt;2"),_xlfn.XLOOKUP(AE29,#REF!,#REF!),IF(AND(C29="O",AF29="0,2&lt;L/H≤0,5"),_xlfn.XLOOKUP(AE29,#REF!,#REF!),IF(AND(C29="O",AF29="0,5&lt;L/H≤1"),_xlfn.XLOOKUP(AE29,#REF!,#REF!),IF(AND(C29="O",AF29="1&lt;L/H≤2"),_xlfn.XLOOKUP(AE29,#REF!,#REF!),IF(AND(C29="O",AF29="L/H&gt;2"),_xlfn.XLOOKUP(AE29,#REF!,#REF!),1))))))))))))))))))))</f>
        <v>#DIV/0!</v>
      </c>
      <c r="AI29" s="1"/>
      <c r="AJ29"/>
      <c r="AK29"/>
      <c r="AL29"/>
      <c r="AM29"/>
      <c r="XEV29" s="6" t="s">
        <v>5</v>
      </c>
      <c r="XEY29" s="1" t="s">
        <v>103</v>
      </c>
    </row>
    <row r="30" spans="1:44 16363:16382" s="6" customFormat="1" ht="15.9" hidden="1" customHeight="1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W30" s="1"/>
      <c r="Y30" s="3"/>
      <c r="Z30" s="3" t="e">
        <f t="shared" si="0"/>
        <v>#DIV/0!</v>
      </c>
      <c r="AA30" s="3" t="e">
        <f t="shared" si="1"/>
        <v>#DIV/0!</v>
      </c>
      <c r="AB30" s="3" t="e">
        <f t="shared" si="2"/>
        <v>#DIV/0!</v>
      </c>
      <c r="AC30" t="str">
        <f t="shared" si="3"/>
        <v>0,05&lt;R/W≤0,1</v>
      </c>
      <c r="AD30" t="e">
        <f t="shared" si="4"/>
        <v>#DIV/0!</v>
      </c>
      <c r="AE30" t="e">
        <f t="shared" si="5"/>
        <v>#DIV/0!</v>
      </c>
      <c r="AF30" t="e">
        <f t="shared" si="6"/>
        <v>#DIV/0!</v>
      </c>
      <c r="AG30" s="3">
        <f>IF(AND(C30="S",AC30="0,05&lt;R/W≤0,1"),_xlfn.XLOOKUP(AD30,#REF!,#REF!),IF(AND(C30="S",AC30="0,1&lt;R/W≤0,2"),_xlfn.XLOOKUP(AD30,#REF!,#REF!),IF(AND(C30="S",AC30="0,2&lt;R/W≤0,5"),_xlfn.XLOOKUP(AD30,#REF!,#REF!),IF(AND(C30="S",AC30="R/W&gt;0,5"),_xlfn.XLOOKUP(AD30,#REF!,#REF!),IF(AND(C30="SE",AC30="0,05&lt;R/W≤0,1"),_xlfn.XLOOKUP(AD30,#REF!,#REF!),IF(AND(C30="SE",AC30="0,1&lt;R/W≤0,2"),_xlfn.XLOOKUP(AD30,#REF!,#REF!),IF(AND(C30="SE",AC30="0,2&lt;R/W≤0,5"),_xlfn.XLOOKUP(AD30,#REF!,#REF!),IF(AND(C30="SE",AC30="R/W&gt;0,5"),_xlfn.XLOOKUP(AD30,#REF!,#REF!),IF(AND(C30="SO",AC30="0,05&lt;R/W≤0,1"),_xlfn.XLOOKUP(AD30,#REF!,#REF!),IF(AND(C30="SO",AC30="0,1&lt;R/W≤0,2"),_xlfn.XLOOKUP(AD30,#REF!,#REF!),IF(AND(C30="SO",AC30="0,2&lt;R/W≤0,5"),_xlfn.XLOOKUP(AD30,#REF!,#REF!),IF(AND(C30="SO",AC30="R/W&gt;0,5"),_xlfn.XLOOKUP(AD30,#REF!,#REF!),IF(AND(C30="E",AC30="0,05&lt;R/W≤0,1"),_xlfn.XLOOKUP(AD30,#REF!,#REF!),IF(AND(C30="E",AC30="0,1&lt;R/W≤0,2"),_xlfn.XLOOKUP(AD30,#REF!,#REF!),IF(AND(C30="E",AC30="0,2&lt;R/W≤0,5"),_xlfn.XLOOKUP(AD30,#REF!,#REF!),IF(AND(C30="E",AC30="R/W&gt;0,5"),_xlfn.XLOOKUP(AD30,#REF!,#REF!),IF(AND(C30="O",AC30="0,05&lt;R/W≤0,1"),_xlfn.XLOOKUP(AD30,#REF!,#REF!),IF(AND(C30="O",AC30="0,1&lt;R/W≤0,2"),_xlfn.XLOOKUP(AD30,#REF!,#REF!),IF(AND(C30="O",AC30="0,2&lt;R/W≤0,5"),_xlfn.XLOOKUP(AD30,#REF!,#REF!),IF(AND(C30="O",AC30="R/W&gt;0,5"),_xlfn.XLOOKUP(AD30,#REF!,#REF!),1))))))))))))))))))))</f>
        <v>1</v>
      </c>
      <c r="AH30" s="3" t="e">
        <f>IF(AND(C30="S",AF30="0,2&lt;L/H≤0,5"),_xlfn.XLOOKUP(AE30,#REF!,#REF!),IF(AND(C30="S",AF30="0,5&lt;L/H≤1"),_xlfn.XLOOKUP(AE30,#REF!,#REF!),IF(AND(C30="S",AF30="1&lt;L/H≤2"),_xlfn.XLOOKUP(AE30,#REF!,#REF!),IF(AND(C30="S",AF30="L/H&gt;2"),_xlfn.XLOOKUP(AE30,#REF!,#REF!),IF(AND(C30="SE",AF30="0,2&lt;L/H≤0,5"),_xlfn.XLOOKUP(AE30,#REF!,#REF!),IF(AND(C30="SE",AF30="0,5&lt;L/H≤1"),_xlfn.XLOOKUP(AE30,#REF!,#REF!),IF(AND(C30="SE",AF30="1&lt;L/H≤2"),_xlfn.XLOOKUP(AE30,#REF!,#REF!),IF(AND(C30="SE",AF30="L/H&gt;2"),_xlfn.XLOOKUP(AE30,#REF!,#REF!),IF(AND(C30="SO",AF30="0,2&lt;L/H≤0,5"),_xlfn.XLOOKUP(AE30,#REF!,#REF!),IF(AND(C30="SO",AF30="0,5&lt;L/H≤1"),_xlfn.XLOOKUP(AE30,#REF!,#REF!),IF(AND(C30="SO",AF30="1&lt;L/H≤2"),_xlfn.XLOOKUP(AE30,#REF!,#REF!),IF(AND(C30="SO",AF30="L/H&gt;2"),_xlfn.XLOOKUP(AE30,#REF!,#REF!),IF(AND(C30="E",AF30="0,2&lt;L/H≤0,5"),_xlfn.XLOOKUP(AE30,#REF!,#REF!),IF(AND(C30="E",AF30="0,5&lt;L/H≤1"),_xlfn.XLOOKUP(AE30,#REF!,#REF!),IF(AND(C30="E",AF30="1&lt;L/H≤2"),_xlfn.XLOOKUP(AE30,#REF!,#REF!),IF(AND(C30="E",AF30="L/H&gt;2"),_xlfn.XLOOKUP(AE30,#REF!,#REF!),IF(AND(C30="O",AF30="0,2&lt;L/H≤0,5"),_xlfn.XLOOKUP(AE30,#REF!,#REF!),IF(AND(C30="O",AF30="0,5&lt;L/H≤1"),_xlfn.XLOOKUP(AE30,#REF!,#REF!),IF(AND(C30="O",AF30="1&lt;L/H≤2"),_xlfn.XLOOKUP(AE30,#REF!,#REF!),IF(AND(C30="O",AF30="L/H&gt;2"),_xlfn.XLOOKUP(AE30,#REF!,#REF!),1))))))))))))))))))))</f>
        <v>#DIV/0!</v>
      </c>
      <c r="AI30" s="1"/>
      <c r="AJ30"/>
      <c r="AK30"/>
      <c r="AL30"/>
      <c r="AM30"/>
      <c r="AN30"/>
      <c r="AO30"/>
      <c r="AP30"/>
      <c r="AQ30"/>
      <c r="XEV30" s="6" t="s">
        <v>6</v>
      </c>
      <c r="XEY30" s="1" t="s">
        <v>104</v>
      </c>
      <c r="XFB30" t="s">
        <v>37</v>
      </c>
    </row>
    <row r="31" spans="1:44 16363:16382" s="6" customFormat="1" ht="15.9" hidden="1" customHeight="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W31" s="1"/>
      <c r="Y31" s="3"/>
      <c r="Z31" s="3" t="e">
        <f t="shared" si="0"/>
        <v>#DIV/0!</v>
      </c>
      <c r="AA31" s="3" t="e">
        <f t="shared" si="1"/>
        <v>#DIV/0!</v>
      </c>
      <c r="AB31" s="3" t="e">
        <f t="shared" si="2"/>
        <v>#DIV/0!</v>
      </c>
      <c r="AC31" t="str">
        <f t="shared" si="3"/>
        <v>0,05&lt;R/W≤0,1</v>
      </c>
      <c r="AD31" t="e">
        <f t="shared" si="4"/>
        <v>#DIV/0!</v>
      </c>
      <c r="AE31" t="e">
        <f t="shared" si="5"/>
        <v>#DIV/0!</v>
      </c>
      <c r="AF31" t="e">
        <f t="shared" si="6"/>
        <v>#DIV/0!</v>
      </c>
      <c r="AG31" s="3">
        <f>IF(AND(C31="S",AC31="0,05&lt;R/W≤0,1"),_xlfn.XLOOKUP(AD31,#REF!,#REF!),IF(AND(C31="S",AC31="0,1&lt;R/W≤0,2"),_xlfn.XLOOKUP(AD31,#REF!,#REF!),IF(AND(C31="S",AC31="0,2&lt;R/W≤0,5"),_xlfn.XLOOKUP(AD31,#REF!,#REF!),IF(AND(C31="S",AC31="R/W&gt;0,5"),_xlfn.XLOOKUP(AD31,#REF!,#REF!),IF(AND(C31="SE",AC31="0,05&lt;R/W≤0,1"),_xlfn.XLOOKUP(AD31,#REF!,#REF!),IF(AND(C31="SE",AC31="0,1&lt;R/W≤0,2"),_xlfn.XLOOKUP(AD31,#REF!,#REF!),IF(AND(C31="SE",AC31="0,2&lt;R/W≤0,5"),_xlfn.XLOOKUP(AD31,#REF!,#REF!),IF(AND(C31="SE",AC31="R/W&gt;0,5"),_xlfn.XLOOKUP(AD31,#REF!,#REF!),IF(AND(C31="SO",AC31="0,05&lt;R/W≤0,1"),_xlfn.XLOOKUP(AD31,#REF!,#REF!),IF(AND(C31="SO",AC31="0,1&lt;R/W≤0,2"),_xlfn.XLOOKUP(AD31,#REF!,#REF!),IF(AND(C31="SO",AC31="0,2&lt;R/W≤0,5"),_xlfn.XLOOKUP(AD31,#REF!,#REF!),IF(AND(C31="SO",AC31="R/W&gt;0,5"),_xlfn.XLOOKUP(AD31,#REF!,#REF!),IF(AND(C31="E",AC31="0,05&lt;R/W≤0,1"),_xlfn.XLOOKUP(AD31,#REF!,#REF!),IF(AND(C31="E",AC31="0,1&lt;R/W≤0,2"),_xlfn.XLOOKUP(AD31,#REF!,#REF!),IF(AND(C31="E",AC31="0,2&lt;R/W≤0,5"),_xlfn.XLOOKUP(AD31,#REF!,#REF!),IF(AND(C31="E",AC31="R/W&gt;0,5"),_xlfn.XLOOKUP(AD31,#REF!,#REF!),IF(AND(C31="O",AC31="0,05&lt;R/W≤0,1"),_xlfn.XLOOKUP(AD31,#REF!,#REF!),IF(AND(C31="O",AC31="0,1&lt;R/W≤0,2"),_xlfn.XLOOKUP(AD31,#REF!,#REF!),IF(AND(C31="O",AC31="0,2&lt;R/W≤0,5"),_xlfn.XLOOKUP(AD31,#REF!,#REF!),IF(AND(C31="O",AC31="R/W&gt;0,5"),_xlfn.XLOOKUP(AD31,#REF!,#REF!),1))))))))))))))))))))</f>
        <v>1</v>
      </c>
      <c r="AH31" s="3" t="e">
        <f>IF(AND(C31="S",AF31="0,2&lt;L/H≤0,5"),_xlfn.XLOOKUP(AE31,#REF!,#REF!),IF(AND(C31="S",AF31="0,5&lt;L/H≤1"),_xlfn.XLOOKUP(AE31,#REF!,#REF!),IF(AND(C31="S",AF31="1&lt;L/H≤2"),_xlfn.XLOOKUP(AE31,#REF!,#REF!),IF(AND(C31="S",AF31="L/H&gt;2"),_xlfn.XLOOKUP(AE31,#REF!,#REF!),IF(AND(C31="SE",AF31="0,2&lt;L/H≤0,5"),_xlfn.XLOOKUP(AE31,#REF!,#REF!),IF(AND(C31="SE",AF31="0,5&lt;L/H≤1"),_xlfn.XLOOKUP(AE31,#REF!,#REF!),IF(AND(C31="SE",AF31="1&lt;L/H≤2"),_xlfn.XLOOKUP(AE31,#REF!,#REF!),IF(AND(C31="SE",AF31="L/H&gt;2"),_xlfn.XLOOKUP(AE31,#REF!,#REF!),IF(AND(C31="SO",AF31="0,2&lt;L/H≤0,5"),_xlfn.XLOOKUP(AE31,#REF!,#REF!),IF(AND(C31="SO",AF31="0,5&lt;L/H≤1"),_xlfn.XLOOKUP(AE31,#REF!,#REF!),IF(AND(C31="SO",AF31="1&lt;L/H≤2"),_xlfn.XLOOKUP(AE31,#REF!,#REF!),IF(AND(C31="SO",AF31="L/H&gt;2"),_xlfn.XLOOKUP(AE31,#REF!,#REF!),IF(AND(C31="E",AF31="0,2&lt;L/H≤0,5"),_xlfn.XLOOKUP(AE31,#REF!,#REF!),IF(AND(C31="E",AF31="0,5&lt;L/H≤1"),_xlfn.XLOOKUP(AE31,#REF!,#REF!),IF(AND(C31="E",AF31="1&lt;L/H≤2"),_xlfn.XLOOKUP(AE31,#REF!,#REF!),IF(AND(C31="E",AF31="L/H&gt;2"),_xlfn.XLOOKUP(AE31,#REF!,#REF!),IF(AND(C31="O",AF31="0,2&lt;L/H≤0,5"),_xlfn.XLOOKUP(AE31,#REF!,#REF!),IF(AND(C31="O",AF31="0,5&lt;L/H≤1"),_xlfn.XLOOKUP(AE31,#REF!,#REF!),IF(AND(C31="O",AF31="1&lt;L/H≤2"),_xlfn.XLOOKUP(AE31,#REF!,#REF!),IF(AND(C31="O",AF31="L/H&gt;2"),_xlfn.XLOOKUP(AE31,#REF!,#REF!),1))))))))))))))))))))</f>
        <v>#DIV/0!</v>
      </c>
      <c r="AJ31"/>
      <c r="AK31"/>
      <c r="AL31"/>
      <c r="AM31"/>
      <c r="AN31" s="1"/>
      <c r="AO31" s="1"/>
      <c r="AP31" s="1"/>
      <c r="AQ31" s="1"/>
      <c r="XEV31" s="6" t="s">
        <v>7</v>
      </c>
      <c r="XEY31" s="1" t="s">
        <v>105</v>
      </c>
      <c r="XFB31" t="s">
        <v>38</v>
      </c>
    </row>
    <row r="32" spans="1:44 16363:16382" s="6" customFormat="1" ht="15.9" hidden="1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W32" s="1"/>
      <c r="Y32" s="3"/>
      <c r="Z32" s="3" t="e">
        <f t="shared" si="0"/>
        <v>#DIV/0!</v>
      </c>
      <c r="AA32" s="3" t="e">
        <f t="shared" si="1"/>
        <v>#DIV/0!</v>
      </c>
      <c r="AB32" s="3" t="e">
        <f t="shared" si="2"/>
        <v>#DIV/0!</v>
      </c>
      <c r="AC32" t="str">
        <f t="shared" si="3"/>
        <v>0,05&lt;R/W≤0,1</v>
      </c>
      <c r="AD32" t="e">
        <f t="shared" si="4"/>
        <v>#DIV/0!</v>
      </c>
      <c r="AE32" t="e">
        <f t="shared" si="5"/>
        <v>#DIV/0!</v>
      </c>
      <c r="AF32" t="e">
        <f t="shared" si="6"/>
        <v>#DIV/0!</v>
      </c>
      <c r="AG32" s="3">
        <f>IF(AND(C32="S",AC32="0,05&lt;R/W≤0,1"),_xlfn.XLOOKUP(AD32,#REF!,#REF!),IF(AND(C32="S",AC32="0,1&lt;R/W≤0,2"),_xlfn.XLOOKUP(AD32,#REF!,#REF!),IF(AND(C32="S",AC32="0,2&lt;R/W≤0,5"),_xlfn.XLOOKUP(AD32,#REF!,#REF!),IF(AND(C32="S",AC32="R/W&gt;0,5"),_xlfn.XLOOKUP(AD32,#REF!,#REF!),IF(AND(C32="SE",AC32="0,05&lt;R/W≤0,1"),_xlfn.XLOOKUP(AD32,#REF!,#REF!),IF(AND(C32="SE",AC32="0,1&lt;R/W≤0,2"),_xlfn.XLOOKUP(AD32,#REF!,#REF!),IF(AND(C32="SE",AC32="0,2&lt;R/W≤0,5"),_xlfn.XLOOKUP(AD32,#REF!,#REF!),IF(AND(C32="SE",AC32="R/W&gt;0,5"),_xlfn.XLOOKUP(AD32,#REF!,#REF!),IF(AND(C32="SO",AC32="0,05&lt;R/W≤0,1"),_xlfn.XLOOKUP(AD32,#REF!,#REF!),IF(AND(C32="SO",AC32="0,1&lt;R/W≤0,2"),_xlfn.XLOOKUP(AD32,#REF!,#REF!),IF(AND(C32="SO",AC32="0,2&lt;R/W≤0,5"),_xlfn.XLOOKUP(AD32,#REF!,#REF!),IF(AND(C32="SO",AC32="R/W&gt;0,5"),_xlfn.XLOOKUP(AD32,#REF!,#REF!),IF(AND(C32="E",AC32="0,05&lt;R/W≤0,1"),_xlfn.XLOOKUP(AD32,#REF!,#REF!),IF(AND(C32="E",AC32="0,1&lt;R/W≤0,2"),_xlfn.XLOOKUP(AD32,#REF!,#REF!),IF(AND(C32="E",AC32="0,2&lt;R/W≤0,5"),_xlfn.XLOOKUP(AD32,#REF!,#REF!),IF(AND(C32="E",AC32="R/W&gt;0,5"),_xlfn.XLOOKUP(AD32,#REF!,#REF!),IF(AND(C32="O",AC32="0,05&lt;R/W≤0,1"),_xlfn.XLOOKUP(AD32,#REF!,#REF!),IF(AND(C32="O",AC32="0,1&lt;R/W≤0,2"),_xlfn.XLOOKUP(AD32,#REF!,#REF!),IF(AND(C32="O",AC32="0,2&lt;R/W≤0,5"),_xlfn.XLOOKUP(AD32,#REF!,#REF!),IF(AND(C32="O",AC32="R/W&gt;0,5"),_xlfn.XLOOKUP(AD32,#REF!,#REF!),1))))))))))))))))))))</f>
        <v>1</v>
      </c>
      <c r="AH32" s="3" t="e">
        <f>IF(AND(C32="S",AF32="0,2&lt;L/H≤0,5"),_xlfn.XLOOKUP(AE32,#REF!,#REF!),IF(AND(C32="S",AF32="0,5&lt;L/H≤1"),_xlfn.XLOOKUP(AE32,#REF!,#REF!),IF(AND(C32="S",AF32="1&lt;L/H≤2"),_xlfn.XLOOKUP(AE32,#REF!,#REF!),IF(AND(C32="S",AF32="L/H&gt;2"),_xlfn.XLOOKUP(AE32,#REF!,#REF!),IF(AND(C32="SE",AF32="0,2&lt;L/H≤0,5"),_xlfn.XLOOKUP(AE32,#REF!,#REF!),IF(AND(C32="SE",AF32="0,5&lt;L/H≤1"),_xlfn.XLOOKUP(AE32,#REF!,#REF!),IF(AND(C32="SE",AF32="1&lt;L/H≤2"),_xlfn.XLOOKUP(AE32,#REF!,#REF!),IF(AND(C32="SE",AF32="L/H&gt;2"),_xlfn.XLOOKUP(AE32,#REF!,#REF!),IF(AND(C32="SO",AF32="0,2&lt;L/H≤0,5"),_xlfn.XLOOKUP(AE32,#REF!,#REF!),IF(AND(C32="SO",AF32="0,5&lt;L/H≤1"),_xlfn.XLOOKUP(AE32,#REF!,#REF!),IF(AND(C32="SO",AF32="1&lt;L/H≤2"),_xlfn.XLOOKUP(AE32,#REF!,#REF!),IF(AND(C32="SO",AF32="L/H&gt;2"),_xlfn.XLOOKUP(AE32,#REF!,#REF!),IF(AND(C32="E",AF32="0,2&lt;L/H≤0,5"),_xlfn.XLOOKUP(AE32,#REF!,#REF!),IF(AND(C32="E",AF32="0,5&lt;L/H≤1"),_xlfn.XLOOKUP(AE32,#REF!,#REF!),IF(AND(C32="E",AF32="1&lt;L/H≤2"),_xlfn.XLOOKUP(AE32,#REF!,#REF!),IF(AND(C32="E",AF32="L/H&gt;2"),_xlfn.XLOOKUP(AE32,#REF!,#REF!),IF(AND(C32="O",AF32="0,2&lt;L/H≤0,5"),_xlfn.XLOOKUP(AE32,#REF!,#REF!),IF(AND(C32="O",AF32="0,5&lt;L/H≤1"),_xlfn.XLOOKUP(AE32,#REF!,#REF!),IF(AND(C32="O",AF32="1&lt;L/H≤2"),_xlfn.XLOOKUP(AE32,#REF!,#REF!),IF(AND(C32="O",AF32="L/H&gt;2"),_xlfn.XLOOKUP(AE32,#REF!,#REF!),1))))))))))))))))))))</f>
        <v>#DIV/0!</v>
      </c>
      <c r="AL32" s="1"/>
      <c r="AM32" s="1"/>
      <c r="AN32" s="1"/>
      <c r="AO32" s="1"/>
      <c r="AP32" s="1"/>
      <c r="AQ32" s="1"/>
      <c r="XEV32" s="6" t="s">
        <v>8</v>
      </c>
      <c r="XEY32" s="1" t="s">
        <v>106</v>
      </c>
      <c r="XFB32" t="s">
        <v>39</v>
      </c>
    </row>
    <row r="33" spans="1:44 16376:16382" s="6" customFormat="1" ht="15.9" hidden="1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W33" s="1"/>
      <c r="Y33" s="3"/>
      <c r="Z33" s="3" t="e">
        <f t="shared" si="0"/>
        <v>#DIV/0!</v>
      </c>
      <c r="AA33" s="3" t="e">
        <f t="shared" si="1"/>
        <v>#DIV/0!</v>
      </c>
      <c r="AB33" s="3" t="e">
        <f t="shared" si="2"/>
        <v>#DIV/0!</v>
      </c>
      <c r="AC33" t="str">
        <f t="shared" si="3"/>
        <v>0,05&lt;R/W≤0,1</v>
      </c>
      <c r="AD33" t="e">
        <f t="shared" si="4"/>
        <v>#DIV/0!</v>
      </c>
      <c r="AE33" t="e">
        <f t="shared" si="5"/>
        <v>#DIV/0!</v>
      </c>
      <c r="AF33" t="e">
        <f t="shared" si="6"/>
        <v>#DIV/0!</v>
      </c>
      <c r="AG33" s="3">
        <f>IF(AND(C33="S",AC33="0,05&lt;R/W≤0,1"),_xlfn.XLOOKUP(AD33,#REF!,#REF!),IF(AND(C33="S",AC33="0,1&lt;R/W≤0,2"),_xlfn.XLOOKUP(AD33,#REF!,#REF!),IF(AND(C33="S",AC33="0,2&lt;R/W≤0,5"),_xlfn.XLOOKUP(AD33,#REF!,#REF!),IF(AND(C33="S",AC33="R/W&gt;0,5"),_xlfn.XLOOKUP(AD33,#REF!,#REF!),IF(AND(C33="SE",AC33="0,05&lt;R/W≤0,1"),_xlfn.XLOOKUP(AD33,#REF!,#REF!),IF(AND(C33="SE",AC33="0,1&lt;R/W≤0,2"),_xlfn.XLOOKUP(AD33,#REF!,#REF!),IF(AND(C33="SE",AC33="0,2&lt;R/W≤0,5"),_xlfn.XLOOKUP(AD33,#REF!,#REF!),IF(AND(C33="SE",AC33="R/W&gt;0,5"),_xlfn.XLOOKUP(AD33,#REF!,#REF!),IF(AND(C33="SO",AC33="0,05&lt;R/W≤0,1"),_xlfn.XLOOKUP(AD33,#REF!,#REF!),IF(AND(C33="SO",AC33="0,1&lt;R/W≤0,2"),_xlfn.XLOOKUP(AD33,#REF!,#REF!),IF(AND(C33="SO",AC33="0,2&lt;R/W≤0,5"),_xlfn.XLOOKUP(AD33,#REF!,#REF!),IF(AND(C33="SO",AC33="R/W&gt;0,5"),_xlfn.XLOOKUP(AD33,#REF!,#REF!),IF(AND(C33="E",AC33="0,05&lt;R/W≤0,1"),_xlfn.XLOOKUP(AD33,#REF!,#REF!),IF(AND(C33="E",AC33="0,1&lt;R/W≤0,2"),_xlfn.XLOOKUP(AD33,#REF!,#REF!),IF(AND(C33="E",AC33="0,2&lt;R/W≤0,5"),_xlfn.XLOOKUP(AD33,#REF!,#REF!),IF(AND(C33="E",AC33="R/W&gt;0,5"),_xlfn.XLOOKUP(AD33,#REF!,#REF!),IF(AND(C33="O",AC33="0,05&lt;R/W≤0,1"),_xlfn.XLOOKUP(AD33,#REF!,#REF!),IF(AND(C33="O",AC33="0,1&lt;R/W≤0,2"),_xlfn.XLOOKUP(AD33,#REF!,#REF!),IF(AND(C33="O",AC33="0,2&lt;R/W≤0,5"),_xlfn.XLOOKUP(AD33,#REF!,#REF!),IF(AND(C33="O",AC33="R/W&gt;0,5"),_xlfn.XLOOKUP(AD33,#REF!,#REF!),1))))))))))))))))))))</f>
        <v>1</v>
      </c>
      <c r="AH33" s="3" t="e">
        <f>IF(AND(C33="S",AF33="0,2&lt;L/H≤0,5"),_xlfn.XLOOKUP(AE33,#REF!,#REF!),IF(AND(C33="S",AF33="0,5&lt;L/H≤1"),_xlfn.XLOOKUP(AE33,#REF!,#REF!),IF(AND(C33="S",AF33="1&lt;L/H≤2"),_xlfn.XLOOKUP(AE33,#REF!,#REF!),IF(AND(C33="S",AF33="L/H&gt;2"),_xlfn.XLOOKUP(AE33,#REF!,#REF!),IF(AND(C33="SE",AF33="0,2&lt;L/H≤0,5"),_xlfn.XLOOKUP(AE33,#REF!,#REF!),IF(AND(C33="SE",AF33="0,5&lt;L/H≤1"),_xlfn.XLOOKUP(AE33,#REF!,#REF!),IF(AND(C33="SE",AF33="1&lt;L/H≤2"),_xlfn.XLOOKUP(AE33,#REF!,#REF!),IF(AND(C33="SE",AF33="L/H&gt;2"),_xlfn.XLOOKUP(AE33,#REF!,#REF!),IF(AND(C33="SO",AF33="0,2&lt;L/H≤0,5"),_xlfn.XLOOKUP(AE33,#REF!,#REF!),IF(AND(C33="SO",AF33="0,5&lt;L/H≤1"),_xlfn.XLOOKUP(AE33,#REF!,#REF!),IF(AND(C33="SO",AF33="1&lt;L/H≤2"),_xlfn.XLOOKUP(AE33,#REF!,#REF!),IF(AND(C33="SO",AF33="L/H&gt;2"),_xlfn.XLOOKUP(AE33,#REF!,#REF!),IF(AND(C33="E",AF33="0,2&lt;L/H≤0,5"),_xlfn.XLOOKUP(AE33,#REF!,#REF!),IF(AND(C33="E",AF33="0,5&lt;L/H≤1"),_xlfn.XLOOKUP(AE33,#REF!,#REF!),IF(AND(C33="E",AF33="1&lt;L/H≤2"),_xlfn.XLOOKUP(AE33,#REF!,#REF!),IF(AND(C33="E",AF33="L/H&gt;2"),_xlfn.XLOOKUP(AE33,#REF!,#REF!),IF(AND(C33="O",AF33="0,2&lt;L/H≤0,5"),_xlfn.XLOOKUP(AE33,#REF!,#REF!),IF(AND(C33="O",AF33="0,5&lt;L/H≤1"),_xlfn.XLOOKUP(AE33,#REF!,#REF!),IF(AND(C33="O",AF33="1&lt;L/H≤2"),_xlfn.XLOOKUP(AE33,#REF!,#REF!),IF(AND(C33="O",AF33="L/H&gt;2"),_xlfn.XLOOKUP(AE33,#REF!,#REF!),1))))))))))))))))))))</f>
        <v>#DIV/0!</v>
      </c>
      <c r="AL33" s="1"/>
      <c r="AM33" s="1"/>
      <c r="AN33"/>
      <c r="AO33"/>
      <c r="AP33" s="1"/>
      <c r="AQ33"/>
      <c r="AR33"/>
      <c r="XEV33" s="6" t="s">
        <v>9</v>
      </c>
      <c r="XEY33" s="1" t="s">
        <v>107</v>
      </c>
      <c r="XFB33" t="s">
        <v>40</v>
      </c>
    </row>
    <row r="34" spans="1:44 16376:16382" s="6" customFormat="1" ht="15.9" hidden="1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W34" s="1"/>
      <c r="Y34" s="3"/>
      <c r="Z34" s="3" t="e">
        <f t="shared" si="0"/>
        <v>#DIV/0!</v>
      </c>
      <c r="AA34" s="3" t="e">
        <f t="shared" si="1"/>
        <v>#DIV/0!</v>
      </c>
      <c r="AB34" s="3" t="e">
        <f t="shared" si="2"/>
        <v>#DIV/0!</v>
      </c>
      <c r="AC34" t="str">
        <f t="shared" si="3"/>
        <v>0,05&lt;R/W≤0,1</v>
      </c>
      <c r="AD34" t="e">
        <f t="shared" si="4"/>
        <v>#DIV/0!</v>
      </c>
      <c r="AE34" t="e">
        <f t="shared" si="5"/>
        <v>#DIV/0!</v>
      </c>
      <c r="AF34" t="e">
        <f t="shared" si="6"/>
        <v>#DIV/0!</v>
      </c>
      <c r="AG34" s="3">
        <f>IF(AND(C34="S",AC34="0,05&lt;R/W≤0,1"),_xlfn.XLOOKUP(AD34,#REF!,#REF!),IF(AND(C34="S",AC34="0,1&lt;R/W≤0,2"),_xlfn.XLOOKUP(AD34,#REF!,#REF!),IF(AND(C34="S",AC34="0,2&lt;R/W≤0,5"),_xlfn.XLOOKUP(AD34,#REF!,#REF!),IF(AND(C34="S",AC34="R/W&gt;0,5"),_xlfn.XLOOKUP(AD34,#REF!,#REF!),IF(AND(C34="SE",AC34="0,05&lt;R/W≤0,1"),_xlfn.XLOOKUP(AD34,#REF!,#REF!),IF(AND(C34="SE",AC34="0,1&lt;R/W≤0,2"),_xlfn.XLOOKUP(AD34,#REF!,#REF!),IF(AND(C34="SE",AC34="0,2&lt;R/W≤0,5"),_xlfn.XLOOKUP(AD34,#REF!,#REF!),IF(AND(C34="SE",AC34="R/W&gt;0,5"),_xlfn.XLOOKUP(AD34,#REF!,#REF!),IF(AND(C34="SO",AC34="0,05&lt;R/W≤0,1"),_xlfn.XLOOKUP(AD34,#REF!,#REF!),IF(AND(C34="SO",AC34="0,1&lt;R/W≤0,2"),_xlfn.XLOOKUP(AD34,#REF!,#REF!),IF(AND(C34="SO",AC34="0,2&lt;R/W≤0,5"),_xlfn.XLOOKUP(AD34,#REF!,#REF!),IF(AND(C34="SO",AC34="R/W&gt;0,5"),_xlfn.XLOOKUP(AD34,#REF!,#REF!),IF(AND(C34="E",AC34="0,05&lt;R/W≤0,1"),_xlfn.XLOOKUP(AD34,#REF!,#REF!),IF(AND(C34="E",AC34="0,1&lt;R/W≤0,2"),_xlfn.XLOOKUP(AD34,#REF!,#REF!),IF(AND(C34="E",AC34="0,2&lt;R/W≤0,5"),_xlfn.XLOOKUP(AD34,#REF!,#REF!),IF(AND(C34="E",AC34="R/W&gt;0,5"),_xlfn.XLOOKUP(AD34,#REF!,#REF!),IF(AND(C34="O",AC34="0,05&lt;R/W≤0,1"),_xlfn.XLOOKUP(AD34,#REF!,#REF!),IF(AND(C34="O",AC34="0,1&lt;R/W≤0,2"),_xlfn.XLOOKUP(AD34,#REF!,#REF!),IF(AND(C34="O",AC34="0,2&lt;R/W≤0,5"),_xlfn.XLOOKUP(AD34,#REF!,#REF!),IF(AND(C34="O",AC34="R/W&gt;0,5"),_xlfn.XLOOKUP(AD34,#REF!,#REF!),1))))))))))))))))))))</f>
        <v>1</v>
      </c>
      <c r="AH34" s="3" t="e">
        <f>IF(AND(C34="S",AF34="0,2&lt;L/H≤0,5"),_xlfn.XLOOKUP(AE34,#REF!,#REF!),IF(AND(C34="S",AF34="0,5&lt;L/H≤1"),_xlfn.XLOOKUP(AE34,#REF!,#REF!),IF(AND(C34="S",AF34="1&lt;L/H≤2"),_xlfn.XLOOKUP(AE34,#REF!,#REF!),IF(AND(C34="S",AF34="L/H&gt;2"),_xlfn.XLOOKUP(AE34,#REF!,#REF!),IF(AND(C34="SE",AF34="0,2&lt;L/H≤0,5"),_xlfn.XLOOKUP(AE34,#REF!,#REF!),IF(AND(C34="SE",AF34="0,5&lt;L/H≤1"),_xlfn.XLOOKUP(AE34,#REF!,#REF!),IF(AND(C34="SE",AF34="1&lt;L/H≤2"),_xlfn.XLOOKUP(AE34,#REF!,#REF!),IF(AND(C34="SE",AF34="L/H&gt;2"),_xlfn.XLOOKUP(AE34,#REF!,#REF!),IF(AND(C34="SO",AF34="0,2&lt;L/H≤0,5"),_xlfn.XLOOKUP(AE34,#REF!,#REF!),IF(AND(C34="SO",AF34="0,5&lt;L/H≤1"),_xlfn.XLOOKUP(AE34,#REF!,#REF!),IF(AND(C34="SO",AF34="1&lt;L/H≤2"),_xlfn.XLOOKUP(AE34,#REF!,#REF!),IF(AND(C34="SO",AF34="L/H&gt;2"),_xlfn.XLOOKUP(AE34,#REF!,#REF!),IF(AND(C34="E",AF34="0,2&lt;L/H≤0,5"),_xlfn.XLOOKUP(AE34,#REF!,#REF!),IF(AND(C34="E",AF34="0,5&lt;L/H≤1"),_xlfn.XLOOKUP(AE34,#REF!,#REF!),IF(AND(C34="E",AF34="1&lt;L/H≤2"),_xlfn.XLOOKUP(AE34,#REF!,#REF!),IF(AND(C34="E",AF34="L/H&gt;2"),_xlfn.XLOOKUP(AE34,#REF!,#REF!),IF(AND(C34="O",AF34="0,2&lt;L/H≤0,5"),_xlfn.XLOOKUP(AE34,#REF!,#REF!),IF(AND(C34="O",AF34="0,5&lt;L/H≤1"),_xlfn.XLOOKUP(AE34,#REF!,#REF!),IF(AND(C34="O",AF34="1&lt;L/H≤2"),_xlfn.XLOOKUP(AE34,#REF!,#REF!),IF(AND(C34="O",AF34="L/H&gt;2"),_xlfn.XLOOKUP(AE34,#REF!,#REF!),1))))))))))))))))))))</f>
        <v>#DIV/0!</v>
      </c>
      <c r="AM34" s="1"/>
      <c r="AN34"/>
      <c r="AO34"/>
      <c r="AP34"/>
      <c r="AQ34"/>
      <c r="AR34"/>
      <c r="XEV34" s="6" t="s">
        <v>10</v>
      </c>
      <c r="XEY34" s="1" t="s">
        <v>108</v>
      </c>
      <c r="XFB34" t="s">
        <v>41</v>
      </c>
    </row>
    <row r="35" spans="1:44 16376:16382" s="6" customFormat="1" ht="15.9" hidden="1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X35" s="1"/>
      <c r="Y35" s="3"/>
      <c r="Z35" s="3" t="e">
        <f t="shared" si="0"/>
        <v>#DIV/0!</v>
      </c>
      <c r="AA35" s="3" t="e">
        <f t="shared" si="1"/>
        <v>#DIV/0!</v>
      </c>
      <c r="AB35" s="3" t="e">
        <f t="shared" si="2"/>
        <v>#DIV/0!</v>
      </c>
      <c r="AC35" t="str">
        <f t="shared" si="3"/>
        <v>0,05&lt;R/W≤0,1</v>
      </c>
      <c r="AD35" t="e">
        <f t="shared" si="4"/>
        <v>#DIV/0!</v>
      </c>
      <c r="AE35" t="e">
        <f t="shared" si="5"/>
        <v>#DIV/0!</v>
      </c>
      <c r="AF35" t="e">
        <f t="shared" si="6"/>
        <v>#DIV/0!</v>
      </c>
      <c r="AG35" s="3">
        <f>IF(AND(C35="S",AC35="0,05&lt;R/W≤0,1"),_xlfn.XLOOKUP(AD35,#REF!,#REF!),IF(AND(C35="S",AC35="0,1&lt;R/W≤0,2"),_xlfn.XLOOKUP(AD35,#REF!,#REF!),IF(AND(C35="S",AC35="0,2&lt;R/W≤0,5"),_xlfn.XLOOKUP(AD35,#REF!,#REF!),IF(AND(C35="S",AC35="R/W&gt;0,5"),_xlfn.XLOOKUP(AD35,#REF!,#REF!),IF(AND(C35="SE",AC35="0,05&lt;R/W≤0,1"),_xlfn.XLOOKUP(AD35,#REF!,#REF!),IF(AND(C35="SE",AC35="0,1&lt;R/W≤0,2"),_xlfn.XLOOKUP(AD35,#REF!,#REF!),IF(AND(C35="SE",AC35="0,2&lt;R/W≤0,5"),_xlfn.XLOOKUP(AD35,#REF!,#REF!),IF(AND(C35="SE",AC35="R/W&gt;0,5"),_xlfn.XLOOKUP(AD35,#REF!,#REF!),IF(AND(C35="SO",AC35="0,05&lt;R/W≤0,1"),_xlfn.XLOOKUP(AD35,#REF!,#REF!),IF(AND(C35="SO",AC35="0,1&lt;R/W≤0,2"),_xlfn.XLOOKUP(AD35,#REF!,#REF!),IF(AND(C35="SO",AC35="0,2&lt;R/W≤0,5"),_xlfn.XLOOKUP(AD35,#REF!,#REF!),IF(AND(C35="SO",AC35="R/W&gt;0,5"),_xlfn.XLOOKUP(AD35,#REF!,#REF!),IF(AND(C35="E",AC35="0,05&lt;R/W≤0,1"),_xlfn.XLOOKUP(AD35,#REF!,#REF!),IF(AND(C35="E",AC35="0,1&lt;R/W≤0,2"),_xlfn.XLOOKUP(AD35,#REF!,#REF!),IF(AND(C35="E",AC35="0,2&lt;R/W≤0,5"),_xlfn.XLOOKUP(AD35,#REF!,#REF!),IF(AND(C35="E",AC35="R/W&gt;0,5"),_xlfn.XLOOKUP(AD35,#REF!,#REF!),IF(AND(C35="O",AC35="0,05&lt;R/W≤0,1"),_xlfn.XLOOKUP(AD35,#REF!,#REF!),IF(AND(C35="O",AC35="0,1&lt;R/W≤0,2"),_xlfn.XLOOKUP(AD35,#REF!,#REF!),IF(AND(C35="O",AC35="0,2&lt;R/W≤0,5"),_xlfn.XLOOKUP(AD35,#REF!,#REF!),IF(AND(C35="O",AC35="R/W&gt;0,5"),_xlfn.XLOOKUP(AD35,#REF!,#REF!),1))))))))))))))))))))</f>
        <v>1</v>
      </c>
      <c r="AH35" s="3" t="e">
        <f>IF(AND(C35="S",AF35="0,2&lt;L/H≤0,5"),_xlfn.XLOOKUP(AE35,#REF!,#REF!),IF(AND(C35="S",AF35="0,5&lt;L/H≤1"),_xlfn.XLOOKUP(AE35,#REF!,#REF!),IF(AND(C35="S",AF35="1&lt;L/H≤2"),_xlfn.XLOOKUP(AE35,#REF!,#REF!),IF(AND(C35="S",AF35="L/H&gt;2"),_xlfn.XLOOKUP(AE35,#REF!,#REF!),IF(AND(C35="SE",AF35="0,2&lt;L/H≤0,5"),_xlfn.XLOOKUP(AE35,#REF!,#REF!),IF(AND(C35="SE",AF35="0,5&lt;L/H≤1"),_xlfn.XLOOKUP(AE35,#REF!,#REF!),IF(AND(C35="SE",AF35="1&lt;L/H≤2"),_xlfn.XLOOKUP(AE35,#REF!,#REF!),IF(AND(C35="SE",AF35="L/H&gt;2"),_xlfn.XLOOKUP(AE35,#REF!,#REF!),IF(AND(C35="SO",AF35="0,2&lt;L/H≤0,5"),_xlfn.XLOOKUP(AE35,#REF!,#REF!),IF(AND(C35="SO",AF35="0,5&lt;L/H≤1"),_xlfn.XLOOKUP(AE35,#REF!,#REF!),IF(AND(C35="SO",AF35="1&lt;L/H≤2"),_xlfn.XLOOKUP(AE35,#REF!,#REF!),IF(AND(C35="SO",AF35="L/H&gt;2"),_xlfn.XLOOKUP(AE35,#REF!,#REF!),IF(AND(C35="E",AF35="0,2&lt;L/H≤0,5"),_xlfn.XLOOKUP(AE35,#REF!,#REF!),IF(AND(C35="E",AF35="0,5&lt;L/H≤1"),_xlfn.XLOOKUP(AE35,#REF!,#REF!),IF(AND(C35="E",AF35="1&lt;L/H≤2"),_xlfn.XLOOKUP(AE35,#REF!,#REF!),IF(AND(C35="E",AF35="L/H&gt;2"),_xlfn.XLOOKUP(AE35,#REF!,#REF!),IF(AND(C35="O",AF35="0,2&lt;L/H≤0,5"),_xlfn.XLOOKUP(AE35,#REF!,#REF!),IF(AND(C35="O",AF35="0,5&lt;L/H≤1"),_xlfn.XLOOKUP(AE35,#REF!,#REF!),IF(AND(C35="O",AF35="1&lt;L/H≤2"),_xlfn.XLOOKUP(AE35,#REF!,#REF!),IF(AND(C35="O",AF35="L/H&gt;2"),_xlfn.XLOOKUP(AE35,#REF!,#REF!),1))))))))))))))))))))</f>
        <v>#DIV/0!</v>
      </c>
      <c r="AM35" s="1"/>
      <c r="AN35"/>
      <c r="AO35"/>
      <c r="AP35"/>
      <c r="AQ35"/>
      <c r="AR35"/>
      <c r="XEY35" s="1" t="s">
        <v>109</v>
      </c>
      <c r="XFB35"/>
    </row>
    <row r="36" spans="1:44 16376:16382" s="6" customFormat="1" ht="15.9" hidden="1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X36"/>
      <c r="Y36" s="3"/>
      <c r="Z36" s="3" t="e">
        <f t="shared" si="0"/>
        <v>#DIV/0!</v>
      </c>
      <c r="AA36" s="3" t="e">
        <f t="shared" si="1"/>
        <v>#DIV/0!</v>
      </c>
      <c r="AB36" s="3" t="e">
        <f t="shared" si="2"/>
        <v>#DIV/0!</v>
      </c>
      <c r="AC36" t="str">
        <f t="shared" si="3"/>
        <v>0,05&lt;R/W≤0,1</v>
      </c>
      <c r="AD36" t="e">
        <f t="shared" si="4"/>
        <v>#DIV/0!</v>
      </c>
      <c r="AE36" t="e">
        <f t="shared" si="5"/>
        <v>#DIV/0!</v>
      </c>
      <c r="AF36" t="e">
        <f t="shared" si="6"/>
        <v>#DIV/0!</v>
      </c>
      <c r="AG36" s="3">
        <f>IF(AND(C36="S",AC36="0,05&lt;R/W≤0,1"),_xlfn.XLOOKUP(AD36,#REF!,#REF!),IF(AND(C36="S",AC36="0,1&lt;R/W≤0,2"),_xlfn.XLOOKUP(AD36,#REF!,#REF!),IF(AND(C36="S",AC36="0,2&lt;R/W≤0,5"),_xlfn.XLOOKUP(AD36,#REF!,#REF!),IF(AND(C36="S",AC36="R/W&gt;0,5"),_xlfn.XLOOKUP(AD36,#REF!,#REF!),IF(AND(C36="SE",AC36="0,05&lt;R/W≤0,1"),_xlfn.XLOOKUP(AD36,#REF!,#REF!),IF(AND(C36="SE",AC36="0,1&lt;R/W≤0,2"),_xlfn.XLOOKUP(AD36,#REF!,#REF!),IF(AND(C36="SE",AC36="0,2&lt;R/W≤0,5"),_xlfn.XLOOKUP(AD36,#REF!,#REF!),IF(AND(C36="SE",AC36="R/W&gt;0,5"),_xlfn.XLOOKUP(AD36,#REF!,#REF!),IF(AND(C36="SO",AC36="0,05&lt;R/W≤0,1"),_xlfn.XLOOKUP(AD36,#REF!,#REF!),IF(AND(C36="SO",AC36="0,1&lt;R/W≤0,2"),_xlfn.XLOOKUP(AD36,#REF!,#REF!),IF(AND(C36="SO",AC36="0,2&lt;R/W≤0,5"),_xlfn.XLOOKUP(AD36,#REF!,#REF!),IF(AND(C36="SO",AC36="R/W&gt;0,5"),_xlfn.XLOOKUP(AD36,#REF!,#REF!),IF(AND(C36="E",AC36="0,05&lt;R/W≤0,1"),_xlfn.XLOOKUP(AD36,#REF!,#REF!),IF(AND(C36="E",AC36="0,1&lt;R/W≤0,2"),_xlfn.XLOOKUP(AD36,#REF!,#REF!),IF(AND(C36="E",AC36="0,2&lt;R/W≤0,5"),_xlfn.XLOOKUP(AD36,#REF!,#REF!),IF(AND(C36="E",AC36="R/W&gt;0,5"),_xlfn.XLOOKUP(AD36,#REF!,#REF!),IF(AND(C36="O",AC36="0,05&lt;R/W≤0,1"),_xlfn.XLOOKUP(AD36,#REF!,#REF!),IF(AND(C36="O",AC36="0,1&lt;R/W≤0,2"),_xlfn.XLOOKUP(AD36,#REF!,#REF!),IF(AND(C36="O",AC36="0,2&lt;R/W≤0,5"),_xlfn.XLOOKUP(AD36,#REF!,#REF!),IF(AND(C36="O",AC36="R/W&gt;0,5"),_xlfn.XLOOKUP(AD36,#REF!,#REF!),1))))))))))))))))))))</f>
        <v>1</v>
      </c>
      <c r="AH36" s="3" t="e">
        <f>IF(AND(C36="S",AF36="0,2&lt;L/H≤0,5"),_xlfn.XLOOKUP(AE36,#REF!,#REF!),IF(AND(C36="S",AF36="0,5&lt;L/H≤1"),_xlfn.XLOOKUP(AE36,#REF!,#REF!),IF(AND(C36="S",AF36="1&lt;L/H≤2"),_xlfn.XLOOKUP(AE36,#REF!,#REF!),IF(AND(C36="S",AF36="L/H&gt;2"),_xlfn.XLOOKUP(AE36,#REF!,#REF!),IF(AND(C36="SE",AF36="0,2&lt;L/H≤0,5"),_xlfn.XLOOKUP(AE36,#REF!,#REF!),IF(AND(C36="SE",AF36="0,5&lt;L/H≤1"),_xlfn.XLOOKUP(AE36,#REF!,#REF!),IF(AND(C36="SE",AF36="1&lt;L/H≤2"),_xlfn.XLOOKUP(AE36,#REF!,#REF!),IF(AND(C36="SE",AF36="L/H&gt;2"),_xlfn.XLOOKUP(AE36,#REF!,#REF!),IF(AND(C36="SO",AF36="0,2&lt;L/H≤0,5"),_xlfn.XLOOKUP(AE36,#REF!,#REF!),IF(AND(C36="SO",AF36="0,5&lt;L/H≤1"),_xlfn.XLOOKUP(AE36,#REF!,#REF!),IF(AND(C36="SO",AF36="1&lt;L/H≤2"),_xlfn.XLOOKUP(AE36,#REF!,#REF!),IF(AND(C36="SO",AF36="L/H&gt;2"),_xlfn.XLOOKUP(AE36,#REF!,#REF!),IF(AND(C36="E",AF36="0,2&lt;L/H≤0,5"),_xlfn.XLOOKUP(AE36,#REF!,#REF!),IF(AND(C36="E",AF36="0,5&lt;L/H≤1"),_xlfn.XLOOKUP(AE36,#REF!,#REF!),IF(AND(C36="E",AF36="1&lt;L/H≤2"),_xlfn.XLOOKUP(AE36,#REF!,#REF!),IF(AND(C36="E",AF36="L/H&gt;2"),_xlfn.XLOOKUP(AE36,#REF!,#REF!),IF(AND(C36="O",AF36="0,2&lt;L/H≤0,5"),_xlfn.XLOOKUP(AE36,#REF!,#REF!),IF(AND(C36="O",AF36="0,5&lt;L/H≤1"),_xlfn.XLOOKUP(AE36,#REF!,#REF!),IF(AND(C36="O",AF36="1&lt;L/H≤2"),_xlfn.XLOOKUP(AE36,#REF!,#REF!),IF(AND(C36="O",AF36="L/H&gt;2"),_xlfn.XLOOKUP(AE36,#REF!,#REF!),1))))))))))))))))))))</f>
        <v>#DIV/0!</v>
      </c>
      <c r="AM36" s="1"/>
      <c r="AN36"/>
      <c r="AO36"/>
      <c r="AP36"/>
      <c r="AQ36"/>
      <c r="AR36"/>
      <c r="XEY36" s="1" t="s">
        <v>110</v>
      </c>
      <c r="XFB36"/>
    </row>
    <row r="37" spans="1:44 16376:16382" s="6" customFormat="1" ht="15.9" hidden="1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Y37" s="3"/>
      <c r="Z37" s="3" t="e">
        <f t="shared" si="0"/>
        <v>#DIV/0!</v>
      </c>
      <c r="AA37" s="3" t="e">
        <f t="shared" si="1"/>
        <v>#DIV/0!</v>
      </c>
      <c r="AB37" s="3" t="e">
        <f t="shared" si="2"/>
        <v>#DIV/0!</v>
      </c>
      <c r="AC37" t="str">
        <f t="shared" si="3"/>
        <v>0,05&lt;R/W≤0,1</v>
      </c>
      <c r="AD37" t="e">
        <f t="shared" si="4"/>
        <v>#DIV/0!</v>
      </c>
      <c r="AE37" t="e">
        <f t="shared" si="5"/>
        <v>#DIV/0!</v>
      </c>
      <c r="AF37" t="e">
        <f t="shared" si="6"/>
        <v>#DIV/0!</v>
      </c>
      <c r="AG37" s="3">
        <f>IF(AND(C37="S",AC37="0,05&lt;R/W≤0,1"),_xlfn.XLOOKUP(AD37,#REF!,#REF!),IF(AND(C37="S",AC37="0,1&lt;R/W≤0,2"),_xlfn.XLOOKUP(AD37,#REF!,#REF!),IF(AND(C37="S",AC37="0,2&lt;R/W≤0,5"),_xlfn.XLOOKUP(AD37,#REF!,#REF!),IF(AND(C37="S",AC37="R/W&gt;0,5"),_xlfn.XLOOKUP(AD37,#REF!,#REF!),IF(AND(C37="SE",AC37="0,05&lt;R/W≤0,1"),_xlfn.XLOOKUP(AD37,#REF!,#REF!),IF(AND(C37="SE",AC37="0,1&lt;R/W≤0,2"),_xlfn.XLOOKUP(AD37,#REF!,#REF!),IF(AND(C37="SE",AC37="0,2&lt;R/W≤0,5"),_xlfn.XLOOKUP(AD37,#REF!,#REF!),IF(AND(C37="SE",AC37="R/W&gt;0,5"),_xlfn.XLOOKUP(AD37,#REF!,#REF!),IF(AND(C37="SO",AC37="0,05&lt;R/W≤0,1"),_xlfn.XLOOKUP(AD37,#REF!,#REF!),IF(AND(C37="SO",AC37="0,1&lt;R/W≤0,2"),_xlfn.XLOOKUP(AD37,#REF!,#REF!),IF(AND(C37="SO",AC37="0,2&lt;R/W≤0,5"),_xlfn.XLOOKUP(AD37,#REF!,#REF!),IF(AND(C37="SO",AC37="R/W&gt;0,5"),_xlfn.XLOOKUP(AD37,#REF!,#REF!),IF(AND(C37="E",AC37="0,05&lt;R/W≤0,1"),_xlfn.XLOOKUP(AD37,#REF!,#REF!),IF(AND(C37="E",AC37="0,1&lt;R/W≤0,2"),_xlfn.XLOOKUP(AD37,#REF!,#REF!),IF(AND(C37="E",AC37="0,2&lt;R/W≤0,5"),_xlfn.XLOOKUP(AD37,#REF!,#REF!),IF(AND(C37="E",AC37="R/W&gt;0,5"),_xlfn.XLOOKUP(AD37,#REF!,#REF!),IF(AND(C37="O",AC37="0,05&lt;R/W≤0,1"),_xlfn.XLOOKUP(AD37,#REF!,#REF!),IF(AND(C37="O",AC37="0,1&lt;R/W≤0,2"),_xlfn.XLOOKUP(AD37,#REF!,#REF!),IF(AND(C37="O",AC37="0,2&lt;R/W≤0,5"),_xlfn.XLOOKUP(AD37,#REF!,#REF!),IF(AND(C37="O",AC37="R/W&gt;0,5"),_xlfn.XLOOKUP(AD37,#REF!,#REF!),1))))))))))))))))))))</f>
        <v>1</v>
      </c>
      <c r="AH37" s="3" t="e">
        <f>IF(AND(C37="S",AF37="0,2&lt;L/H≤0,5"),_xlfn.XLOOKUP(AE37,#REF!,#REF!),IF(AND(C37="S",AF37="0,5&lt;L/H≤1"),_xlfn.XLOOKUP(AE37,#REF!,#REF!),IF(AND(C37="S",AF37="1&lt;L/H≤2"),_xlfn.XLOOKUP(AE37,#REF!,#REF!),IF(AND(C37="S",AF37="L/H&gt;2"),_xlfn.XLOOKUP(AE37,#REF!,#REF!),IF(AND(C37="SE",AF37="0,2&lt;L/H≤0,5"),_xlfn.XLOOKUP(AE37,#REF!,#REF!),IF(AND(C37="SE",AF37="0,5&lt;L/H≤1"),_xlfn.XLOOKUP(AE37,#REF!,#REF!),IF(AND(C37="SE",AF37="1&lt;L/H≤2"),_xlfn.XLOOKUP(AE37,#REF!,#REF!),IF(AND(C37="SE",AF37="L/H&gt;2"),_xlfn.XLOOKUP(AE37,#REF!,#REF!),IF(AND(C37="SO",AF37="0,2&lt;L/H≤0,5"),_xlfn.XLOOKUP(AE37,#REF!,#REF!),IF(AND(C37="SO",AF37="0,5&lt;L/H≤1"),_xlfn.XLOOKUP(AE37,#REF!,#REF!),IF(AND(C37="SO",AF37="1&lt;L/H≤2"),_xlfn.XLOOKUP(AE37,#REF!,#REF!),IF(AND(C37="SO",AF37="L/H&gt;2"),_xlfn.XLOOKUP(AE37,#REF!,#REF!),IF(AND(C37="E",AF37="0,2&lt;L/H≤0,5"),_xlfn.XLOOKUP(AE37,#REF!,#REF!),IF(AND(C37="E",AF37="0,5&lt;L/H≤1"),_xlfn.XLOOKUP(AE37,#REF!,#REF!),IF(AND(C37="E",AF37="1&lt;L/H≤2"),_xlfn.XLOOKUP(AE37,#REF!,#REF!),IF(AND(C37="E",AF37="L/H&gt;2"),_xlfn.XLOOKUP(AE37,#REF!,#REF!),IF(AND(C37="O",AF37="0,2&lt;L/H≤0,5"),_xlfn.XLOOKUP(AE37,#REF!,#REF!),IF(AND(C37="O",AF37="0,5&lt;L/H≤1"),_xlfn.XLOOKUP(AE37,#REF!,#REF!),IF(AND(C37="O",AF37="1&lt;L/H≤2"),_xlfn.XLOOKUP(AE37,#REF!,#REF!),IF(AND(C37="O",AF37="L/H&gt;2"),_xlfn.XLOOKUP(AE37,#REF!,#REF!),1))))))))))))))))))))</f>
        <v>#DIV/0!</v>
      </c>
      <c r="AM37" s="1"/>
      <c r="AN37"/>
      <c r="AO37"/>
      <c r="AP37"/>
      <c r="AQ37"/>
      <c r="AR37"/>
      <c r="XEY37" s="1" t="s">
        <v>111</v>
      </c>
      <c r="XFB37"/>
    </row>
    <row r="38" spans="1:44 16376:16382" s="6" customFormat="1" ht="15.9" hidden="1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X38" s="1"/>
      <c r="Y38" s="3"/>
      <c r="Z38" s="3" t="e">
        <f t="shared" si="0"/>
        <v>#DIV/0!</v>
      </c>
      <c r="AA38" s="3" t="e">
        <f t="shared" si="1"/>
        <v>#DIV/0!</v>
      </c>
      <c r="AB38" s="3" t="e">
        <f t="shared" si="2"/>
        <v>#DIV/0!</v>
      </c>
      <c r="AC38" t="str">
        <f t="shared" si="3"/>
        <v>0,05&lt;R/W≤0,1</v>
      </c>
      <c r="AD38" t="e">
        <f t="shared" si="4"/>
        <v>#DIV/0!</v>
      </c>
      <c r="AE38" t="e">
        <f t="shared" si="5"/>
        <v>#DIV/0!</v>
      </c>
      <c r="AF38" t="e">
        <f t="shared" si="6"/>
        <v>#DIV/0!</v>
      </c>
      <c r="AG38" s="3">
        <f>IF(AND(C38="S",AC38="0,05&lt;R/W≤0,1"),_xlfn.XLOOKUP(AD38,#REF!,#REF!),IF(AND(C38="S",AC38="0,1&lt;R/W≤0,2"),_xlfn.XLOOKUP(AD38,#REF!,#REF!),IF(AND(C38="S",AC38="0,2&lt;R/W≤0,5"),_xlfn.XLOOKUP(AD38,#REF!,#REF!),IF(AND(C38="S",AC38="R/W&gt;0,5"),_xlfn.XLOOKUP(AD38,#REF!,#REF!),IF(AND(C38="SE",AC38="0,05&lt;R/W≤0,1"),_xlfn.XLOOKUP(AD38,#REF!,#REF!),IF(AND(C38="SE",AC38="0,1&lt;R/W≤0,2"),_xlfn.XLOOKUP(AD38,#REF!,#REF!),IF(AND(C38="SE",AC38="0,2&lt;R/W≤0,5"),_xlfn.XLOOKUP(AD38,#REF!,#REF!),IF(AND(C38="SE",AC38="R/W&gt;0,5"),_xlfn.XLOOKUP(AD38,#REF!,#REF!),IF(AND(C38="SO",AC38="0,05&lt;R/W≤0,1"),_xlfn.XLOOKUP(AD38,#REF!,#REF!),IF(AND(C38="SO",AC38="0,1&lt;R/W≤0,2"),_xlfn.XLOOKUP(AD38,#REF!,#REF!),IF(AND(C38="SO",AC38="0,2&lt;R/W≤0,5"),_xlfn.XLOOKUP(AD38,#REF!,#REF!),IF(AND(C38="SO",AC38="R/W&gt;0,5"),_xlfn.XLOOKUP(AD38,#REF!,#REF!),IF(AND(C38="E",AC38="0,05&lt;R/W≤0,1"),_xlfn.XLOOKUP(AD38,#REF!,#REF!),IF(AND(C38="E",AC38="0,1&lt;R/W≤0,2"),_xlfn.XLOOKUP(AD38,#REF!,#REF!),IF(AND(C38="E",AC38="0,2&lt;R/W≤0,5"),_xlfn.XLOOKUP(AD38,#REF!,#REF!),IF(AND(C38="E",AC38="R/W&gt;0,5"),_xlfn.XLOOKUP(AD38,#REF!,#REF!),IF(AND(C38="O",AC38="0,05&lt;R/W≤0,1"),_xlfn.XLOOKUP(AD38,#REF!,#REF!),IF(AND(C38="O",AC38="0,1&lt;R/W≤0,2"),_xlfn.XLOOKUP(AD38,#REF!,#REF!),IF(AND(C38="O",AC38="0,2&lt;R/W≤0,5"),_xlfn.XLOOKUP(AD38,#REF!,#REF!),IF(AND(C38="O",AC38="R/W&gt;0,5"),_xlfn.XLOOKUP(AD38,#REF!,#REF!),1))))))))))))))))))))</f>
        <v>1</v>
      </c>
      <c r="AH38" s="3" t="e">
        <f>IF(AND(C38="S",AF38="0,2&lt;L/H≤0,5"),_xlfn.XLOOKUP(AE38,#REF!,#REF!),IF(AND(C38="S",AF38="0,5&lt;L/H≤1"),_xlfn.XLOOKUP(AE38,#REF!,#REF!),IF(AND(C38="S",AF38="1&lt;L/H≤2"),_xlfn.XLOOKUP(AE38,#REF!,#REF!),IF(AND(C38="S",AF38="L/H&gt;2"),_xlfn.XLOOKUP(AE38,#REF!,#REF!),IF(AND(C38="SE",AF38="0,2&lt;L/H≤0,5"),_xlfn.XLOOKUP(AE38,#REF!,#REF!),IF(AND(C38="SE",AF38="0,5&lt;L/H≤1"),_xlfn.XLOOKUP(AE38,#REF!,#REF!),IF(AND(C38="SE",AF38="1&lt;L/H≤2"),_xlfn.XLOOKUP(AE38,#REF!,#REF!),IF(AND(C38="SE",AF38="L/H&gt;2"),_xlfn.XLOOKUP(AE38,#REF!,#REF!),IF(AND(C38="SO",AF38="0,2&lt;L/H≤0,5"),_xlfn.XLOOKUP(AE38,#REF!,#REF!),IF(AND(C38="SO",AF38="0,5&lt;L/H≤1"),_xlfn.XLOOKUP(AE38,#REF!,#REF!),IF(AND(C38="SO",AF38="1&lt;L/H≤2"),_xlfn.XLOOKUP(AE38,#REF!,#REF!),IF(AND(C38="SO",AF38="L/H&gt;2"),_xlfn.XLOOKUP(AE38,#REF!,#REF!),IF(AND(C38="E",AF38="0,2&lt;L/H≤0,5"),_xlfn.XLOOKUP(AE38,#REF!,#REF!),IF(AND(C38="E",AF38="0,5&lt;L/H≤1"),_xlfn.XLOOKUP(AE38,#REF!,#REF!),IF(AND(C38="E",AF38="1&lt;L/H≤2"),_xlfn.XLOOKUP(AE38,#REF!,#REF!),IF(AND(C38="E",AF38="L/H&gt;2"),_xlfn.XLOOKUP(AE38,#REF!,#REF!),IF(AND(C38="O",AF38="0,2&lt;L/H≤0,5"),_xlfn.XLOOKUP(AE38,#REF!,#REF!),IF(AND(C38="O",AF38="0,5&lt;L/H≤1"),_xlfn.XLOOKUP(AE38,#REF!,#REF!),IF(AND(C38="O",AF38="1&lt;L/H≤2"),_xlfn.XLOOKUP(AE38,#REF!,#REF!),IF(AND(C38="O",AF38="L/H&gt;2"),_xlfn.XLOOKUP(AE38,#REF!,#REF!),1))))))))))))))))))))</f>
        <v>#DIV/0!</v>
      </c>
      <c r="XEY38" s="1" t="s">
        <v>112</v>
      </c>
      <c r="XFB38"/>
    </row>
    <row r="39" spans="1:44 16376:16382" ht="15.9" hidden="1" customHeight="1" x14ac:dyDescent="0.3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X39"/>
      <c r="Z39" s="3" t="e">
        <f t="shared" si="0"/>
        <v>#DIV/0!</v>
      </c>
      <c r="AA39" s="3" t="e">
        <f t="shared" si="1"/>
        <v>#DIV/0!</v>
      </c>
      <c r="AB39" s="3" t="e">
        <f t="shared" si="2"/>
        <v>#DIV/0!</v>
      </c>
      <c r="AC39" t="str">
        <f t="shared" si="3"/>
        <v>0,05&lt;R/W≤0,1</v>
      </c>
      <c r="AD39" t="e">
        <f t="shared" si="4"/>
        <v>#DIV/0!</v>
      </c>
      <c r="AE39" t="e">
        <f t="shared" si="5"/>
        <v>#DIV/0!</v>
      </c>
      <c r="AF39" t="e">
        <f t="shared" si="6"/>
        <v>#DIV/0!</v>
      </c>
      <c r="AG39" s="3">
        <f>IF(AND(C39="S",AC39="0,05&lt;R/W≤0,1"),_xlfn.XLOOKUP(AD39,#REF!,#REF!),IF(AND(C39="S",AC39="0,1&lt;R/W≤0,2"),_xlfn.XLOOKUP(AD39,#REF!,#REF!),IF(AND(C39="S",AC39="0,2&lt;R/W≤0,5"),_xlfn.XLOOKUP(AD39,#REF!,#REF!),IF(AND(C39="S",AC39="R/W&gt;0,5"),_xlfn.XLOOKUP(AD39,#REF!,#REF!),IF(AND(C39="SE",AC39="0,05&lt;R/W≤0,1"),_xlfn.XLOOKUP(AD39,#REF!,#REF!),IF(AND(C39="SE",AC39="0,1&lt;R/W≤0,2"),_xlfn.XLOOKUP(AD39,#REF!,#REF!),IF(AND(C39="SE",AC39="0,2&lt;R/W≤0,5"),_xlfn.XLOOKUP(AD39,#REF!,#REF!),IF(AND(C39="SE",AC39="R/W&gt;0,5"),_xlfn.XLOOKUP(AD39,#REF!,#REF!),IF(AND(C39="SO",AC39="0,05&lt;R/W≤0,1"),_xlfn.XLOOKUP(AD39,#REF!,#REF!),IF(AND(C39="SO",AC39="0,1&lt;R/W≤0,2"),_xlfn.XLOOKUP(AD39,#REF!,#REF!),IF(AND(C39="SO",AC39="0,2&lt;R/W≤0,5"),_xlfn.XLOOKUP(AD39,#REF!,#REF!),IF(AND(C39="SO",AC39="R/W&gt;0,5"),_xlfn.XLOOKUP(AD39,#REF!,#REF!),IF(AND(C39="E",AC39="0,05&lt;R/W≤0,1"),_xlfn.XLOOKUP(AD39,#REF!,#REF!),IF(AND(C39="E",AC39="0,1&lt;R/W≤0,2"),_xlfn.XLOOKUP(AD39,#REF!,#REF!),IF(AND(C39="E",AC39="0,2&lt;R/W≤0,5"),_xlfn.XLOOKUP(AD39,#REF!,#REF!),IF(AND(C39="E",AC39="R/W&gt;0,5"),_xlfn.XLOOKUP(AD39,#REF!,#REF!),IF(AND(C39="O",AC39="0,05&lt;R/W≤0,1"),_xlfn.XLOOKUP(AD39,#REF!,#REF!),IF(AND(C39="O",AC39="0,1&lt;R/W≤0,2"),_xlfn.XLOOKUP(AD39,#REF!,#REF!),IF(AND(C39="O",AC39="0,2&lt;R/W≤0,5"),_xlfn.XLOOKUP(AD39,#REF!,#REF!),IF(AND(C39="O",AC39="R/W&gt;0,5"),_xlfn.XLOOKUP(AD39,#REF!,#REF!),1))))))))))))))))))))</f>
        <v>1</v>
      </c>
      <c r="AH39" s="3" t="e">
        <f>IF(AND(C39="S",AF39="0,2&lt;L/H≤0,5"),_xlfn.XLOOKUP(AE39,#REF!,#REF!),IF(AND(C39="S",AF39="0,5&lt;L/H≤1"),_xlfn.XLOOKUP(AE39,#REF!,#REF!),IF(AND(C39="S",AF39="1&lt;L/H≤2"),_xlfn.XLOOKUP(AE39,#REF!,#REF!),IF(AND(C39="S",AF39="L/H&gt;2"),_xlfn.XLOOKUP(AE39,#REF!,#REF!),IF(AND(C39="SE",AF39="0,2&lt;L/H≤0,5"),_xlfn.XLOOKUP(AE39,#REF!,#REF!),IF(AND(C39="SE",AF39="0,5&lt;L/H≤1"),_xlfn.XLOOKUP(AE39,#REF!,#REF!),IF(AND(C39="SE",AF39="1&lt;L/H≤2"),_xlfn.XLOOKUP(AE39,#REF!,#REF!),IF(AND(C39="SE",AF39="L/H&gt;2"),_xlfn.XLOOKUP(AE39,#REF!,#REF!),IF(AND(C39="SO",AF39="0,2&lt;L/H≤0,5"),_xlfn.XLOOKUP(AE39,#REF!,#REF!),IF(AND(C39="SO",AF39="0,5&lt;L/H≤1"),_xlfn.XLOOKUP(AE39,#REF!,#REF!),IF(AND(C39="SO",AF39="1&lt;L/H≤2"),_xlfn.XLOOKUP(AE39,#REF!,#REF!),IF(AND(C39="SO",AF39="L/H&gt;2"),_xlfn.XLOOKUP(AE39,#REF!,#REF!),IF(AND(C39="E",AF39="0,2&lt;L/H≤0,5"),_xlfn.XLOOKUP(AE39,#REF!,#REF!),IF(AND(C39="E",AF39="0,5&lt;L/H≤1"),_xlfn.XLOOKUP(AE39,#REF!,#REF!),IF(AND(C39="E",AF39="1&lt;L/H≤2"),_xlfn.XLOOKUP(AE39,#REF!,#REF!),IF(AND(C39="E",AF39="L/H&gt;2"),_xlfn.XLOOKUP(AE39,#REF!,#REF!),IF(AND(C39="O",AF39="0,2&lt;L/H≤0,5"),_xlfn.XLOOKUP(AE39,#REF!,#REF!),IF(AND(C39="O",AF39="0,5&lt;L/H≤1"),_xlfn.XLOOKUP(AE39,#REF!,#REF!),IF(AND(C39="O",AF39="1&lt;L/H≤2"),_xlfn.XLOOKUP(AE39,#REF!,#REF!),IF(AND(C39="O",AF39="L/H&gt;2"),_xlfn.XLOOKUP(AE39,#REF!,#REF!),1))))))))))))))))))))</f>
        <v>#DIV/0!</v>
      </c>
      <c r="XEY39" s="1" t="s">
        <v>113</v>
      </c>
      <c r="XFB39" t="s">
        <v>42</v>
      </c>
    </row>
    <row r="40" spans="1:44 16376:16382" ht="15.9" hidden="1" customHeight="1" x14ac:dyDescent="0.3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Z40" s="3" t="e">
        <f t="shared" si="0"/>
        <v>#DIV/0!</v>
      </c>
      <c r="AA40" s="3" t="e">
        <f t="shared" si="1"/>
        <v>#DIV/0!</v>
      </c>
      <c r="AB40" s="3" t="e">
        <f t="shared" si="2"/>
        <v>#DIV/0!</v>
      </c>
      <c r="AC40" t="str">
        <f t="shared" si="3"/>
        <v>0,05&lt;R/W≤0,1</v>
      </c>
      <c r="AD40" t="e">
        <f t="shared" si="4"/>
        <v>#DIV/0!</v>
      </c>
      <c r="AE40" t="e">
        <f t="shared" si="5"/>
        <v>#DIV/0!</v>
      </c>
      <c r="AF40" t="e">
        <f t="shared" si="6"/>
        <v>#DIV/0!</v>
      </c>
      <c r="AG40" s="3">
        <f>IF(AND(C40="S",AC40="0,05&lt;R/W≤0,1"),_xlfn.XLOOKUP(AD40,#REF!,#REF!),IF(AND(C40="S",AC40="0,1&lt;R/W≤0,2"),_xlfn.XLOOKUP(AD40,#REF!,#REF!),IF(AND(C40="S",AC40="0,2&lt;R/W≤0,5"),_xlfn.XLOOKUP(AD40,#REF!,#REF!),IF(AND(C40="S",AC40="R/W&gt;0,5"),_xlfn.XLOOKUP(AD40,#REF!,#REF!),IF(AND(C40="SE",AC40="0,05&lt;R/W≤0,1"),_xlfn.XLOOKUP(AD40,#REF!,#REF!),IF(AND(C40="SE",AC40="0,1&lt;R/W≤0,2"),_xlfn.XLOOKUP(AD40,#REF!,#REF!),IF(AND(C40="SE",AC40="0,2&lt;R/W≤0,5"),_xlfn.XLOOKUP(AD40,#REF!,#REF!),IF(AND(C40="SE",AC40="R/W&gt;0,5"),_xlfn.XLOOKUP(AD40,#REF!,#REF!),IF(AND(C40="SO",AC40="0,05&lt;R/W≤0,1"),_xlfn.XLOOKUP(AD40,#REF!,#REF!),IF(AND(C40="SO",AC40="0,1&lt;R/W≤0,2"),_xlfn.XLOOKUP(AD40,#REF!,#REF!),IF(AND(C40="SO",AC40="0,2&lt;R/W≤0,5"),_xlfn.XLOOKUP(AD40,#REF!,#REF!),IF(AND(C40="SO",AC40="R/W&gt;0,5"),_xlfn.XLOOKUP(AD40,#REF!,#REF!),IF(AND(C40="E",AC40="0,05&lt;R/W≤0,1"),_xlfn.XLOOKUP(AD40,#REF!,#REF!),IF(AND(C40="E",AC40="0,1&lt;R/W≤0,2"),_xlfn.XLOOKUP(AD40,#REF!,#REF!),IF(AND(C40="E",AC40="0,2&lt;R/W≤0,5"),_xlfn.XLOOKUP(AD40,#REF!,#REF!),IF(AND(C40="E",AC40="R/W&gt;0,5"),_xlfn.XLOOKUP(AD40,#REF!,#REF!),IF(AND(C40="O",AC40="0,05&lt;R/W≤0,1"),_xlfn.XLOOKUP(AD40,#REF!,#REF!),IF(AND(C40="O",AC40="0,1&lt;R/W≤0,2"),_xlfn.XLOOKUP(AD40,#REF!,#REF!),IF(AND(C40="O",AC40="0,2&lt;R/W≤0,5"),_xlfn.XLOOKUP(AD40,#REF!,#REF!),IF(AND(C40="O",AC40="R/W&gt;0,5"),_xlfn.XLOOKUP(AD40,#REF!,#REF!),1))))))))))))))))))))</f>
        <v>1</v>
      </c>
      <c r="AH40" s="3" t="e">
        <f>IF(AND(C40="S",AF40="0,2&lt;L/H≤0,5"),_xlfn.XLOOKUP(AE40,#REF!,#REF!),IF(AND(C40="S",AF40="0,5&lt;L/H≤1"),_xlfn.XLOOKUP(AE40,#REF!,#REF!),IF(AND(C40="S",AF40="1&lt;L/H≤2"),_xlfn.XLOOKUP(AE40,#REF!,#REF!),IF(AND(C40="S",AF40="L/H&gt;2"),_xlfn.XLOOKUP(AE40,#REF!,#REF!),IF(AND(C40="SE",AF40="0,2&lt;L/H≤0,5"),_xlfn.XLOOKUP(AE40,#REF!,#REF!),IF(AND(C40="SE",AF40="0,5&lt;L/H≤1"),_xlfn.XLOOKUP(AE40,#REF!,#REF!),IF(AND(C40="SE",AF40="1&lt;L/H≤2"),_xlfn.XLOOKUP(AE40,#REF!,#REF!),IF(AND(C40="SE",AF40="L/H&gt;2"),_xlfn.XLOOKUP(AE40,#REF!,#REF!),IF(AND(C40="SO",AF40="0,2&lt;L/H≤0,5"),_xlfn.XLOOKUP(AE40,#REF!,#REF!),IF(AND(C40="SO",AF40="0,5&lt;L/H≤1"),_xlfn.XLOOKUP(AE40,#REF!,#REF!),IF(AND(C40="SO",AF40="1&lt;L/H≤2"),_xlfn.XLOOKUP(AE40,#REF!,#REF!),IF(AND(C40="SO",AF40="L/H&gt;2"),_xlfn.XLOOKUP(AE40,#REF!,#REF!),IF(AND(C40="E",AF40="0,2&lt;L/H≤0,5"),_xlfn.XLOOKUP(AE40,#REF!,#REF!),IF(AND(C40="E",AF40="0,5&lt;L/H≤1"),_xlfn.XLOOKUP(AE40,#REF!,#REF!),IF(AND(C40="E",AF40="1&lt;L/H≤2"),_xlfn.XLOOKUP(AE40,#REF!,#REF!),IF(AND(C40="E",AF40="L/H&gt;2"),_xlfn.XLOOKUP(AE40,#REF!,#REF!),IF(AND(C40="O",AF40="0,2&lt;L/H≤0,5"),_xlfn.XLOOKUP(AE40,#REF!,#REF!),IF(AND(C40="O",AF40="0,5&lt;L/H≤1"),_xlfn.XLOOKUP(AE40,#REF!,#REF!),IF(AND(C40="O",AF40="1&lt;L/H≤2"),_xlfn.XLOOKUP(AE40,#REF!,#REF!),IF(AND(C40="O",AF40="L/H&gt;2"),_xlfn.XLOOKUP(AE40,#REF!,#REF!),1))))))))))))))))))))</f>
        <v>#DIV/0!</v>
      </c>
      <c r="XEY40" s="1" t="s">
        <v>114</v>
      </c>
      <c r="XFB40"/>
    </row>
    <row r="41" spans="1:44 16376:16382" ht="15.9" hidden="1" customHeight="1" x14ac:dyDescent="0.3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X41" s="1"/>
      <c r="Z41" s="3" t="e">
        <f t="shared" si="0"/>
        <v>#DIV/0!</v>
      </c>
      <c r="AA41" s="3" t="e">
        <f t="shared" si="1"/>
        <v>#DIV/0!</v>
      </c>
      <c r="AB41" s="3" t="e">
        <f t="shared" si="2"/>
        <v>#DIV/0!</v>
      </c>
      <c r="AC41" t="str">
        <f t="shared" si="3"/>
        <v>0,05&lt;R/W≤0,1</v>
      </c>
      <c r="AD41" t="e">
        <f t="shared" si="4"/>
        <v>#DIV/0!</v>
      </c>
      <c r="AE41" t="e">
        <f t="shared" si="5"/>
        <v>#DIV/0!</v>
      </c>
      <c r="AF41" t="e">
        <f t="shared" si="6"/>
        <v>#DIV/0!</v>
      </c>
      <c r="AG41" s="3">
        <f>IF(AND(C41="S",AC41="0,05&lt;R/W≤0,1"),_xlfn.XLOOKUP(AD41,#REF!,#REF!),IF(AND(C41="S",AC41="0,1&lt;R/W≤0,2"),_xlfn.XLOOKUP(AD41,#REF!,#REF!),IF(AND(C41="S",AC41="0,2&lt;R/W≤0,5"),_xlfn.XLOOKUP(AD41,#REF!,#REF!),IF(AND(C41="S",AC41="R/W&gt;0,5"),_xlfn.XLOOKUP(AD41,#REF!,#REF!),IF(AND(C41="SE",AC41="0,05&lt;R/W≤0,1"),_xlfn.XLOOKUP(AD41,#REF!,#REF!),IF(AND(C41="SE",AC41="0,1&lt;R/W≤0,2"),_xlfn.XLOOKUP(AD41,#REF!,#REF!),IF(AND(C41="SE",AC41="0,2&lt;R/W≤0,5"),_xlfn.XLOOKUP(AD41,#REF!,#REF!),IF(AND(C41="SE",AC41="R/W&gt;0,5"),_xlfn.XLOOKUP(AD41,#REF!,#REF!),IF(AND(C41="SO",AC41="0,05&lt;R/W≤0,1"),_xlfn.XLOOKUP(AD41,#REF!,#REF!),IF(AND(C41="SO",AC41="0,1&lt;R/W≤0,2"),_xlfn.XLOOKUP(AD41,#REF!,#REF!),IF(AND(C41="SO",AC41="0,2&lt;R/W≤0,5"),_xlfn.XLOOKUP(AD41,#REF!,#REF!),IF(AND(C41="SO",AC41="R/W&gt;0,5"),_xlfn.XLOOKUP(AD41,#REF!,#REF!),IF(AND(C41="E",AC41="0,05&lt;R/W≤0,1"),_xlfn.XLOOKUP(AD41,#REF!,#REF!),IF(AND(C41="E",AC41="0,1&lt;R/W≤0,2"),_xlfn.XLOOKUP(AD41,#REF!,#REF!),IF(AND(C41="E",AC41="0,2&lt;R/W≤0,5"),_xlfn.XLOOKUP(AD41,#REF!,#REF!),IF(AND(C41="E",AC41="R/W&gt;0,5"),_xlfn.XLOOKUP(AD41,#REF!,#REF!),IF(AND(C41="O",AC41="0,05&lt;R/W≤0,1"),_xlfn.XLOOKUP(AD41,#REF!,#REF!),IF(AND(C41="O",AC41="0,1&lt;R/W≤0,2"),_xlfn.XLOOKUP(AD41,#REF!,#REF!),IF(AND(C41="O",AC41="0,2&lt;R/W≤0,5"),_xlfn.XLOOKUP(AD41,#REF!,#REF!),IF(AND(C41="O",AC41="R/W&gt;0,5"),_xlfn.XLOOKUP(AD41,#REF!,#REF!),1))))))))))))))))))))</f>
        <v>1</v>
      </c>
      <c r="AH41" s="3" t="e">
        <f>IF(AND(C41="S",AF41="0,2&lt;L/H≤0,5"),_xlfn.XLOOKUP(AE41,#REF!,#REF!),IF(AND(C41="S",AF41="0,5&lt;L/H≤1"),_xlfn.XLOOKUP(AE41,#REF!,#REF!),IF(AND(C41="S",AF41="1&lt;L/H≤2"),_xlfn.XLOOKUP(AE41,#REF!,#REF!),IF(AND(C41="S",AF41="L/H&gt;2"),_xlfn.XLOOKUP(AE41,#REF!,#REF!),IF(AND(C41="SE",AF41="0,2&lt;L/H≤0,5"),_xlfn.XLOOKUP(AE41,#REF!,#REF!),IF(AND(C41="SE",AF41="0,5&lt;L/H≤1"),_xlfn.XLOOKUP(AE41,#REF!,#REF!),IF(AND(C41="SE",AF41="1&lt;L/H≤2"),_xlfn.XLOOKUP(AE41,#REF!,#REF!),IF(AND(C41="SE",AF41="L/H&gt;2"),_xlfn.XLOOKUP(AE41,#REF!,#REF!),IF(AND(C41="SO",AF41="0,2&lt;L/H≤0,5"),_xlfn.XLOOKUP(AE41,#REF!,#REF!),IF(AND(C41="SO",AF41="0,5&lt;L/H≤1"),_xlfn.XLOOKUP(AE41,#REF!,#REF!),IF(AND(C41="SO",AF41="1&lt;L/H≤2"),_xlfn.XLOOKUP(AE41,#REF!,#REF!),IF(AND(C41="SO",AF41="L/H&gt;2"),_xlfn.XLOOKUP(AE41,#REF!,#REF!),IF(AND(C41="E",AF41="0,2&lt;L/H≤0,5"),_xlfn.XLOOKUP(AE41,#REF!,#REF!),IF(AND(C41="E",AF41="0,5&lt;L/H≤1"),_xlfn.XLOOKUP(AE41,#REF!,#REF!),IF(AND(C41="E",AF41="1&lt;L/H≤2"),_xlfn.XLOOKUP(AE41,#REF!,#REF!),IF(AND(C41="E",AF41="L/H&gt;2"),_xlfn.XLOOKUP(AE41,#REF!,#REF!),IF(AND(C41="O",AF41="0,2&lt;L/H≤0,5"),_xlfn.XLOOKUP(AE41,#REF!,#REF!),IF(AND(C41="O",AF41="0,5&lt;L/H≤1"),_xlfn.XLOOKUP(AE41,#REF!,#REF!),IF(AND(C41="O",AF41="1&lt;L/H≤2"),_xlfn.XLOOKUP(AE41,#REF!,#REF!),IF(AND(C41="O",AF41="L/H&gt;2"),_xlfn.XLOOKUP(AE41,#REF!,#REF!),1))))))))))))))))))))</f>
        <v>#DIV/0!</v>
      </c>
      <c r="XEY41" s="1" t="s">
        <v>115</v>
      </c>
      <c r="XFB41"/>
    </row>
    <row r="42" spans="1:44 16376:16382" ht="15.9" hidden="1" customHeight="1" x14ac:dyDescent="0.3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X42"/>
      <c r="Z42" s="3" t="e">
        <f t="shared" si="0"/>
        <v>#DIV/0!</v>
      </c>
      <c r="AA42" s="3" t="e">
        <f t="shared" si="1"/>
        <v>#DIV/0!</v>
      </c>
      <c r="AB42" s="3" t="e">
        <f t="shared" si="2"/>
        <v>#DIV/0!</v>
      </c>
      <c r="AC42" t="str">
        <f t="shared" si="3"/>
        <v>0,05&lt;R/W≤0,1</v>
      </c>
      <c r="AD42" t="e">
        <f t="shared" si="4"/>
        <v>#DIV/0!</v>
      </c>
      <c r="AE42" t="e">
        <f t="shared" si="5"/>
        <v>#DIV/0!</v>
      </c>
      <c r="AF42" t="e">
        <f t="shared" si="6"/>
        <v>#DIV/0!</v>
      </c>
      <c r="AG42" s="3">
        <f>IF(AND(C42="S",AC42="0,05&lt;R/W≤0,1"),_xlfn.XLOOKUP(AD42,#REF!,#REF!),IF(AND(C42="S",AC42="0,1&lt;R/W≤0,2"),_xlfn.XLOOKUP(AD42,#REF!,#REF!),IF(AND(C42="S",AC42="0,2&lt;R/W≤0,5"),_xlfn.XLOOKUP(AD42,#REF!,#REF!),IF(AND(C42="S",AC42="R/W&gt;0,5"),_xlfn.XLOOKUP(AD42,#REF!,#REF!),IF(AND(C42="SE",AC42="0,05&lt;R/W≤0,1"),_xlfn.XLOOKUP(AD42,#REF!,#REF!),IF(AND(C42="SE",AC42="0,1&lt;R/W≤0,2"),_xlfn.XLOOKUP(AD42,#REF!,#REF!),IF(AND(C42="SE",AC42="0,2&lt;R/W≤0,5"),_xlfn.XLOOKUP(AD42,#REF!,#REF!),IF(AND(C42="SE",AC42="R/W&gt;0,5"),_xlfn.XLOOKUP(AD42,#REF!,#REF!),IF(AND(C42="SO",AC42="0,05&lt;R/W≤0,1"),_xlfn.XLOOKUP(AD42,#REF!,#REF!),IF(AND(C42="SO",AC42="0,1&lt;R/W≤0,2"),_xlfn.XLOOKUP(AD42,#REF!,#REF!),IF(AND(C42="SO",AC42="0,2&lt;R/W≤0,5"),_xlfn.XLOOKUP(AD42,#REF!,#REF!),IF(AND(C42="SO",AC42="R/W&gt;0,5"),_xlfn.XLOOKUP(AD42,#REF!,#REF!),IF(AND(C42="E",AC42="0,05&lt;R/W≤0,1"),_xlfn.XLOOKUP(AD42,#REF!,#REF!),IF(AND(C42="E",AC42="0,1&lt;R/W≤0,2"),_xlfn.XLOOKUP(AD42,#REF!,#REF!),IF(AND(C42="E",AC42="0,2&lt;R/W≤0,5"),_xlfn.XLOOKUP(AD42,#REF!,#REF!),IF(AND(C42="E",AC42="R/W&gt;0,5"),_xlfn.XLOOKUP(AD42,#REF!,#REF!),IF(AND(C42="O",AC42="0,05&lt;R/W≤0,1"),_xlfn.XLOOKUP(AD42,#REF!,#REF!),IF(AND(C42="O",AC42="0,1&lt;R/W≤0,2"),_xlfn.XLOOKUP(AD42,#REF!,#REF!),IF(AND(C42="O",AC42="0,2&lt;R/W≤0,5"),_xlfn.XLOOKUP(AD42,#REF!,#REF!),IF(AND(C42="O",AC42="R/W&gt;0,5"),_xlfn.XLOOKUP(AD42,#REF!,#REF!),1))))))))))))))))))))</f>
        <v>1</v>
      </c>
      <c r="AH42" s="3" t="e">
        <f>IF(AND(C42="S",AF42="0,2&lt;L/H≤0,5"),_xlfn.XLOOKUP(AE42,#REF!,#REF!),IF(AND(C42="S",AF42="0,5&lt;L/H≤1"),_xlfn.XLOOKUP(AE42,#REF!,#REF!),IF(AND(C42="S",AF42="1&lt;L/H≤2"),_xlfn.XLOOKUP(AE42,#REF!,#REF!),IF(AND(C42="S",AF42="L/H&gt;2"),_xlfn.XLOOKUP(AE42,#REF!,#REF!),IF(AND(C42="SE",AF42="0,2&lt;L/H≤0,5"),_xlfn.XLOOKUP(AE42,#REF!,#REF!),IF(AND(C42="SE",AF42="0,5&lt;L/H≤1"),_xlfn.XLOOKUP(AE42,#REF!,#REF!),IF(AND(C42="SE",AF42="1&lt;L/H≤2"),_xlfn.XLOOKUP(AE42,#REF!,#REF!),IF(AND(C42="SE",AF42="L/H&gt;2"),_xlfn.XLOOKUP(AE42,#REF!,#REF!),IF(AND(C42="SO",AF42="0,2&lt;L/H≤0,5"),_xlfn.XLOOKUP(AE42,#REF!,#REF!),IF(AND(C42="SO",AF42="0,5&lt;L/H≤1"),_xlfn.XLOOKUP(AE42,#REF!,#REF!),IF(AND(C42="SO",AF42="1&lt;L/H≤2"),_xlfn.XLOOKUP(AE42,#REF!,#REF!),IF(AND(C42="SO",AF42="L/H&gt;2"),_xlfn.XLOOKUP(AE42,#REF!,#REF!),IF(AND(C42="E",AF42="0,2&lt;L/H≤0,5"),_xlfn.XLOOKUP(AE42,#REF!,#REF!),IF(AND(C42="E",AF42="0,5&lt;L/H≤1"),_xlfn.XLOOKUP(AE42,#REF!,#REF!),IF(AND(C42="E",AF42="1&lt;L/H≤2"),_xlfn.XLOOKUP(AE42,#REF!,#REF!),IF(AND(C42="E",AF42="L/H&gt;2"),_xlfn.XLOOKUP(AE42,#REF!,#REF!),IF(AND(C42="O",AF42="0,2&lt;L/H≤0,5"),_xlfn.XLOOKUP(AE42,#REF!,#REF!),IF(AND(C42="O",AF42="0,5&lt;L/H≤1"),_xlfn.XLOOKUP(AE42,#REF!,#REF!),IF(AND(C42="O",AF42="1&lt;L/H≤2"),_xlfn.XLOOKUP(AE42,#REF!,#REF!),IF(AND(C42="O",AF42="L/H&gt;2"),_xlfn.XLOOKUP(AE42,#REF!,#REF!),1))))))))))))))))))))</f>
        <v>#DIV/0!</v>
      </c>
      <c r="XEY42" s="1" t="s">
        <v>116</v>
      </c>
      <c r="XFB42"/>
    </row>
    <row r="43" spans="1:44 16376:16382" ht="15.9" hidden="1" customHeight="1" x14ac:dyDescent="0.3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Z43" s="3" t="e">
        <f t="shared" si="0"/>
        <v>#DIV/0!</v>
      </c>
      <c r="AA43" s="3" t="e">
        <f t="shared" si="1"/>
        <v>#DIV/0!</v>
      </c>
      <c r="AB43" s="3" t="e">
        <f t="shared" si="2"/>
        <v>#DIV/0!</v>
      </c>
      <c r="AC43" t="str">
        <f t="shared" si="3"/>
        <v>0,05&lt;R/W≤0,1</v>
      </c>
      <c r="AD43" t="e">
        <f t="shared" si="4"/>
        <v>#DIV/0!</v>
      </c>
      <c r="AE43" t="e">
        <f t="shared" si="5"/>
        <v>#DIV/0!</v>
      </c>
      <c r="AF43" t="e">
        <f t="shared" si="6"/>
        <v>#DIV/0!</v>
      </c>
      <c r="AG43" s="3">
        <f>IF(AND(C43="S",AC43="0,05&lt;R/W≤0,1"),_xlfn.XLOOKUP(AD43,#REF!,#REF!),IF(AND(C43="S",AC43="0,1&lt;R/W≤0,2"),_xlfn.XLOOKUP(AD43,#REF!,#REF!),IF(AND(C43="S",AC43="0,2&lt;R/W≤0,5"),_xlfn.XLOOKUP(AD43,#REF!,#REF!),IF(AND(C43="S",AC43="R/W&gt;0,5"),_xlfn.XLOOKUP(AD43,#REF!,#REF!),IF(AND(C43="SE",AC43="0,05&lt;R/W≤0,1"),_xlfn.XLOOKUP(AD43,#REF!,#REF!),IF(AND(C43="SE",AC43="0,1&lt;R/W≤0,2"),_xlfn.XLOOKUP(AD43,#REF!,#REF!),IF(AND(C43="SE",AC43="0,2&lt;R/W≤0,5"),_xlfn.XLOOKUP(AD43,#REF!,#REF!),IF(AND(C43="SE",AC43="R/W&gt;0,5"),_xlfn.XLOOKUP(AD43,#REF!,#REF!),IF(AND(C43="SO",AC43="0,05&lt;R/W≤0,1"),_xlfn.XLOOKUP(AD43,#REF!,#REF!),IF(AND(C43="SO",AC43="0,1&lt;R/W≤0,2"),_xlfn.XLOOKUP(AD43,#REF!,#REF!),IF(AND(C43="SO",AC43="0,2&lt;R/W≤0,5"),_xlfn.XLOOKUP(AD43,#REF!,#REF!),IF(AND(C43="SO",AC43="R/W&gt;0,5"),_xlfn.XLOOKUP(AD43,#REF!,#REF!),IF(AND(C43="E",AC43="0,05&lt;R/W≤0,1"),_xlfn.XLOOKUP(AD43,#REF!,#REF!),IF(AND(C43="E",AC43="0,1&lt;R/W≤0,2"),_xlfn.XLOOKUP(AD43,#REF!,#REF!),IF(AND(C43="E",AC43="0,2&lt;R/W≤0,5"),_xlfn.XLOOKUP(AD43,#REF!,#REF!),IF(AND(C43="E",AC43="R/W&gt;0,5"),_xlfn.XLOOKUP(AD43,#REF!,#REF!),IF(AND(C43="O",AC43="0,05&lt;R/W≤0,1"),_xlfn.XLOOKUP(AD43,#REF!,#REF!),IF(AND(C43="O",AC43="0,1&lt;R/W≤0,2"),_xlfn.XLOOKUP(AD43,#REF!,#REF!),IF(AND(C43="O",AC43="0,2&lt;R/W≤0,5"),_xlfn.XLOOKUP(AD43,#REF!,#REF!),IF(AND(C43="O",AC43="R/W&gt;0,5"),_xlfn.XLOOKUP(AD43,#REF!,#REF!),1))))))))))))))))))))</f>
        <v>1</v>
      </c>
      <c r="AH43" s="3" t="e">
        <f>IF(AND(C43="S",AF43="0,2&lt;L/H≤0,5"),_xlfn.XLOOKUP(AE43,#REF!,#REF!),IF(AND(C43="S",AF43="0,5&lt;L/H≤1"),_xlfn.XLOOKUP(AE43,#REF!,#REF!),IF(AND(C43="S",AF43="1&lt;L/H≤2"),_xlfn.XLOOKUP(AE43,#REF!,#REF!),IF(AND(C43="S",AF43="L/H&gt;2"),_xlfn.XLOOKUP(AE43,#REF!,#REF!),IF(AND(C43="SE",AF43="0,2&lt;L/H≤0,5"),_xlfn.XLOOKUP(AE43,#REF!,#REF!),IF(AND(C43="SE",AF43="0,5&lt;L/H≤1"),_xlfn.XLOOKUP(AE43,#REF!,#REF!),IF(AND(C43="SE",AF43="1&lt;L/H≤2"),_xlfn.XLOOKUP(AE43,#REF!,#REF!),IF(AND(C43="SE",AF43="L/H&gt;2"),_xlfn.XLOOKUP(AE43,#REF!,#REF!),IF(AND(C43="SO",AF43="0,2&lt;L/H≤0,5"),_xlfn.XLOOKUP(AE43,#REF!,#REF!),IF(AND(C43="SO",AF43="0,5&lt;L/H≤1"),_xlfn.XLOOKUP(AE43,#REF!,#REF!),IF(AND(C43="SO",AF43="1&lt;L/H≤2"),_xlfn.XLOOKUP(AE43,#REF!,#REF!),IF(AND(C43="SO",AF43="L/H&gt;2"),_xlfn.XLOOKUP(AE43,#REF!,#REF!),IF(AND(C43="E",AF43="0,2&lt;L/H≤0,5"),_xlfn.XLOOKUP(AE43,#REF!,#REF!),IF(AND(C43="E",AF43="0,5&lt;L/H≤1"),_xlfn.XLOOKUP(AE43,#REF!,#REF!),IF(AND(C43="E",AF43="1&lt;L/H≤2"),_xlfn.XLOOKUP(AE43,#REF!,#REF!),IF(AND(C43="E",AF43="L/H&gt;2"),_xlfn.XLOOKUP(AE43,#REF!,#REF!),IF(AND(C43="O",AF43="0,2&lt;L/H≤0,5"),_xlfn.XLOOKUP(AE43,#REF!,#REF!),IF(AND(C43="O",AF43="0,5&lt;L/H≤1"),_xlfn.XLOOKUP(AE43,#REF!,#REF!),IF(AND(C43="O",AF43="1&lt;L/H≤2"),_xlfn.XLOOKUP(AE43,#REF!,#REF!),IF(AND(C43="O",AF43="L/H&gt;2"),_xlfn.XLOOKUP(AE43,#REF!,#REF!),1))))))))))))))))))))</f>
        <v>#DIV/0!</v>
      </c>
      <c r="XEY43" s="1" t="s">
        <v>117</v>
      </c>
      <c r="XFB43"/>
    </row>
    <row r="44" spans="1:44 16376:16382" ht="15.9" hidden="1" customHeight="1" x14ac:dyDescent="0.3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X44" s="1"/>
      <c r="Z44" s="3" t="e">
        <f t="shared" si="0"/>
        <v>#DIV/0!</v>
      </c>
      <c r="AA44" s="3" t="e">
        <f t="shared" si="1"/>
        <v>#DIV/0!</v>
      </c>
      <c r="AB44" s="3" t="e">
        <f t="shared" si="2"/>
        <v>#DIV/0!</v>
      </c>
      <c r="AC44" t="str">
        <f t="shared" si="3"/>
        <v>0,05&lt;R/W≤0,1</v>
      </c>
      <c r="AD44" t="e">
        <f t="shared" si="4"/>
        <v>#DIV/0!</v>
      </c>
      <c r="AE44" t="e">
        <f t="shared" si="5"/>
        <v>#DIV/0!</v>
      </c>
      <c r="AF44" t="e">
        <f t="shared" si="6"/>
        <v>#DIV/0!</v>
      </c>
      <c r="AG44" s="3">
        <f>IF(AND(C44="S",AC44="0,05&lt;R/W≤0,1"),_xlfn.XLOOKUP(AD44,#REF!,#REF!),IF(AND(C44="S",AC44="0,1&lt;R/W≤0,2"),_xlfn.XLOOKUP(AD44,#REF!,#REF!),IF(AND(C44="S",AC44="0,2&lt;R/W≤0,5"),_xlfn.XLOOKUP(AD44,#REF!,#REF!),IF(AND(C44="S",AC44="R/W&gt;0,5"),_xlfn.XLOOKUP(AD44,#REF!,#REF!),IF(AND(C44="SE",AC44="0,05&lt;R/W≤0,1"),_xlfn.XLOOKUP(AD44,#REF!,#REF!),IF(AND(C44="SE",AC44="0,1&lt;R/W≤0,2"),_xlfn.XLOOKUP(AD44,#REF!,#REF!),IF(AND(C44="SE",AC44="0,2&lt;R/W≤0,5"),_xlfn.XLOOKUP(AD44,#REF!,#REF!),IF(AND(C44="SE",AC44="R/W&gt;0,5"),_xlfn.XLOOKUP(AD44,#REF!,#REF!),IF(AND(C44="SO",AC44="0,05&lt;R/W≤0,1"),_xlfn.XLOOKUP(AD44,#REF!,#REF!),IF(AND(C44="SO",AC44="0,1&lt;R/W≤0,2"),_xlfn.XLOOKUP(AD44,#REF!,#REF!),IF(AND(C44="SO",AC44="0,2&lt;R/W≤0,5"),_xlfn.XLOOKUP(AD44,#REF!,#REF!),IF(AND(C44="SO",AC44="R/W&gt;0,5"),_xlfn.XLOOKUP(AD44,#REF!,#REF!),IF(AND(C44="E",AC44="0,05&lt;R/W≤0,1"),_xlfn.XLOOKUP(AD44,#REF!,#REF!),IF(AND(C44="E",AC44="0,1&lt;R/W≤0,2"),_xlfn.XLOOKUP(AD44,#REF!,#REF!),IF(AND(C44="E",AC44="0,2&lt;R/W≤0,5"),_xlfn.XLOOKUP(AD44,#REF!,#REF!),IF(AND(C44="E",AC44="R/W&gt;0,5"),_xlfn.XLOOKUP(AD44,#REF!,#REF!),IF(AND(C44="O",AC44="0,05&lt;R/W≤0,1"),_xlfn.XLOOKUP(AD44,#REF!,#REF!),IF(AND(C44="O",AC44="0,1&lt;R/W≤0,2"),_xlfn.XLOOKUP(AD44,#REF!,#REF!),IF(AND(C44="O",AC44="0,2&lt;R/W≤0,5"),_xlfn.XLOOKUP(AD44,#REF!,#REF!),IF(AND(C44="O",AC44="R/W&gt;0,5"),_xlfn.XLOOKUP(AD44,#REF!,#REF!),1))))))))))))))))))))</f>
        <v>1</v>
      </c>
      <c r="AH44" s="3" t="e">
        <f>IF(AND(C44="S",AF44="0,2&lt;L/H≤0,5"),_xlfn.XLOOKUP(AE44,#REF!,#REF!),IF(AND(C44="S",AF44="0,5&lt;L/H≤1"),_xlfn.XLOOKUP(AE44,#REF!,#REF!),IF(AND(C44="S",AF44="1&lt;L/H≤2"),_xlfn.XLOOKUP(AE44,#REF!,#REF!),IF(AND(C44="S",AF44="L/H&gt;2"),_xlfn.XLOOKUP(AE44,#REF!,#REF!),IF(AND(C44="SE",AF44="0,2&lt;L/H≤0,5"),_xlfn.XLOOKUP(AE44,#REF!,#REF!),IF(AND(C44="SE",AF44="0,5&lt;L/H≤1"),_xlfn.XLOOKUP(AE44,#REF!,#REF!),IF(AND(C44="SE",AF44="1&lt;L/H≤2"),_xlfn.XLOOKUP(AE44,#REF!,#REF!),IF(AND(C44="SE",AF44="L/H&gt;2"),_xlfn.XLOOKUP(AE44,#REF!,#REF!),IF(AND(C44="SO",AF44="0,2&lt;L/H≤0,5"),_xlfn.XLOOKUP(AE44,#REF!,#REF!),IF(AND(C44="SO",AF44="0,5&lt;L/H≤1"),_xlfn.XLOOKUP(AE44,#REF!,#REF!),IF(AND(C44="SO",AF44="1&lt;L/H≤2"),_xlfn.XLOOKUP(AE44,#REF!,#REF!),IF(AND(C44="SO",AF44="L/H&gt;2"),_xlfn.XLOOKUP(AE44,#REF!,#REF!),IF(AND(C44="E",AF44="0,2&lt;L/H≤0,5"),_xlfn.XLOOKUP(AE44,#REF!,#REF!),IF(AND(C44="E",AF44="0,5&lt;L/H≤1"),_xlfn.XLOOKUP(AE44,#REF!,#REF!),IF(AND(C44="E",AF44="1&lt;L/H≤2"),_xlfn.XLOOKUP(AE44,#REF!,#REF!),IF(AND(C44="E",AF44="L/H&gt;2"),_xlfn.XLOOKUP(AE44,#REF!,#REF!),IF(AND(C44="O",AF44="0,2&lt;L/H≤0,5"),_xlfn.XLOOKUP(AE44,#REF!,#REF!),IF(AND(C44="O",AF44="0,5&lt;L/H≤1"),_xlfn.XLOOKUP(AE44,#REF!,#REF!),IF(AND(C44="O",AF44="1&lt;L/H≤2"),_xlfn.XLOOKUP(AE44,#REF!,#REF!),IF(AND(C44="O",AF44="L/H&gt;2"),_xlfn.XLOOKUP(AE44,#REF!,#REF!),1))))))))))))))))))))</f>
        <v>#DIV/0!</v>
      </c>
      <c r="XEY44" s="1" t="s">
        <v>118</v>
      </c>
      <c r="XFB44"/>
    </row>
    <row r="45" spans="1:44 16376:16382" ht="15.9" hidden="1" customHeight="1" x14ac:dyDescent="0.3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X45"/>
      <c r="Z45" s="3" t="e">
        <f t="shared" si="0"/>
        <v>#DIV/0!</v>
      </c>
      <c r="AA45" s="3" t="e">
        <f t="shared" si="1"/>
        <v>#DIV/0!</v>
      </c>
      <c r="AB45" s="3" t="e">
        <f t="shared" si="2"/>
        <v>#DIV/0!</v>
      </c>
      <c r="AC45" t="str">
        <f t="shared" si="3"/>
        <v>0,05&lt;R/W≤0,1</v>
      </c>
      <c r="AD45" t="e">
        <f t="shared" si="4"/>
        <v>#DIV/0!</v>
      </c>
      <c r="AE45" t="e">
        <f t="shared" si="5"/>
        <v>#DIV/0!</v>
      </c>
      <c r="AF45" t="e">
        <f t="shared" si="6"/>
        <v>#DIV/0!</v>
      </c>
      <c r="AG45" s="3">
        <f>IF(AND(C45="S",AC45="0,05&lt;R/W≤0,1"),_xlfn.XLOOKUP(AD45,#REF!,#REF!),IF(AND(C45="S",AC45="0,1&lt;R/W≤0,2"),_xlfn.XLOOKUP(AD45,#REF!,#REF!),IF(AND(C45="S",AC45="0,2&lt;R/W≤0,5"),_xlfn.XLOOKUP(AD45,#REF!,#REF!),IF(AND(C45="S",AC45="R/W&gt;0,5"),_xlfn.XLOOKUP(AD45,#REF!,#REF!),IF(AND(C45="SE",AC45="0,05&lt;R/W≤0,1"),_xlfn.XLOOKUP(AD45,#REF!,#REF!),IF(AND(C45="SE",AC45="0,1&lt;R/W≤0,2"),_xlfn.XLOOKUP(AD45,#REF!,#REF!),IF(AND(C45="SE",AC45="0,2&lt;R/W≤0,5"),_xlfn.XLOOKUP(AD45,#REF!,#REF!),IF(AND(C45="SE",AC45="R/W&gt;0,5"),_xlfn.XLOOKUP(AD45,#REF!,#REF!),IF(AND(C45="SO",AC45="0,05&lt;R/W≤0,1"),_xlfn.XLOOKUP(AD45,#REF!,#REF!),IF(AND(C45="SO",AC45="0,1&lt;R/W≤0,2"),_xlfn.XLOOKUP(AD45,#REF!,#REF!),IF(AND(C45="SO",AC45="0,2&lt;R/W≤0,5"),_xlfn.XLOOKUP(AD45,#REF!,#REF!),IF(AND(C45="SO",AC45="R/W&gt;0,5"),_xlfn.XLOOKUP(AD45,#REF!,#REF!),IF(AND(C45="E",AC45="0,05&lt;R/W≤0,1"),_xlfn.XLOOKUP(AD45,#REF!,#REF!),IF(AND(C45="E",AC45="0,1&lt;R/W≤0,2"),_xlfn.XLOOKUP(AD45,#REF!,#REF!),IF(AND(C45="E",AC45="0,2&lt;R/W≤0,5"),_xlfn.XLOOKUP(AD45,#REF!,#REF!),IF(AND(C45="E",AC45="R/W&gt;0,5"),_xlfn.XLOOKUP(AD45,#REF!,#REF!),IF(AND(C45="O",AC45="0,05&lt;R/W≤0,1"),_xlfn.XLOOKUP(AD45,#REF!,#REF!),IF(AND(C45="O",AC45="0,1&lt;R/W≤0,2"),_xlfn.XLOOKUP(AD45,#REF!,#REF!),IF(AND(C45="O",AC45="0,2&lt;R/W≤0,5"),_xlfn.XLOOKUP(AD45,#REF!,#REF!),IF(AND(C45="O",AC45="R/W&gt;0,5"),_xlfn.XLOOKUP(AD45,#REF!,#REF!),1))))))))))))))))))))</f>
        <v>1</v>
      </c>
      <c r="AH45" s="3" t="e">
        <f>IF(AND(C45="S",AF45="0,2&lt;L/H≤0,5"),_xlfn.XLOOKUP(AE45,#REF!,#REF!),IF(AND(C45="S",AF45="0,5&lt;L/H≤1"),_xlfn.XLOOKUP(AE45,#REF!,#REF!),IF(AND(C45="S",AF45="1&lt;L/H≤2"),_xlfn.XLOOKUP(AE45,#REF!,#REF!),IF(AND(C45="S",AF45="L/H&gt;2"),_xlfn.XLOOKUP(AE45,#REF!,#REF!),IF(AND(C45="SE",AF45="0,2&lt;L/H≤0,5"),_xlfn.XLOOKUP(AE45,#REF!,#REF!),IF(AND(C45="SE",AF45="0,5&lt;L/H≤1"),_xlfn.XLOOKUP(AE45,#REF!,#REF!),IF(AND(C45="SE",AF45="1&lt;L/H≤2"),_xlfn.XLOOKUP(AE45,#REF!,#REF!),IF(AND(C45="SE",AF45="L/H&gt;2"),_xlfn.XLOOKUP(AE45,#REF!,#REF!),IF(AND(C45="SO",AF45="0,2&lt;L/H≤0,5"),_xlfn.XLOOKUP(AE45,#REF!,#REF!),IF(AND(C45="SO",AF45="0,5&lt;L/H≤1"),_xlfn.XLOOKUP(AE45,#REF!,#REF!),IF(AND(C45="SO",AF45="1&lt;L/H≤2"),_xlfn.XLOOKUP(AE45,#REF!,#REF!),IF(AND(C45="SO",AF45="L/H&gt;2"),_xlfn.XLOOKUP(AE45,#REF!,#REF!),IF(AND(C45="E",AF45="0,2&lt;L/H≤0,5"),_xlfn.XLOOKUP(AE45,#REF!,#REF!),IF(AND(C45="E",AF45="0,5&lt;L/H≤1"),_xlfn.XLOOKUP(AE45,#REF!,#REF!),IF(AND(C45="E",AF45="1&lt;L/H≤2"),_xlfn.XLOOKUP(AE45,#REF!,#REF!),IF(AND(C45="E",AF45="L/H&gt;2"),_xlfn.XLOOKUP(AE45,#REF!,#REF!),IF(AND(C45="O",AF45="0,2&lt;L/H≤0,5"),_xlfn.XLOOKUP(AE45,#REF!,#REF!),IF(AND(C45="O",AF45="0,5&lt;L/H≤1"),_xlfn.XLOOKUP(AE45,#REF!,#REF!),IF(AND(C45="O",AF45="1&lt;L/H≤2"),_xlfn.XLOOKUP(AE45,#REF!,#REF!),IF(AND(C45="O",AF45="L/H&gt;2"),_xlfn.XLOOKUP(AE45,#REF!,#REF!),1))))))))))))))))))))</f>
        <v>#DIV/0!</v>
      </c>
      <c r="XEY45" s="1" t="s">
        <v>119</v>
      </c>
      <c r="XFB45"/>
    </row>
    <row r="46" spans="1:44 16376:16382" ht="15.9" hidden="1" customHeight="1" x14ac:dyDescent="0.3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Z46" s="3" t="e">
        <f t="shared" si="0"/>
        <v>#DIV/0!</v>
      </c>
      <c r="AA46" s="3" t="e">
        <f t="shared" si="1"/>
        <v>#DIV/0!</v>
      </c>
      <c r="AB46" s="3" t="e">
        <f t="shared" si="2"/>
        <v>#DIV/0!</v>
      </c>
      <c r="AC46" t="str">
        <f t="shared" si="3"/>
        <v>0,05&lt;R/W≤0,1</v>
      </c>
      <c r="AD46" t="e">
        <f t="shared" si="4"/>
        <v>#DIV/0!</v>
      </c>
      <c r="AE46" t="e">
        <f t="shared" si="5"/>
        <v>#DIV/0!</v>
      </c>
      <c r="AF46" t="e">
        <f t="shared" si="6"/>
        <v>#DIV/0!</v>
      </c>
      <c r="AG46" s="3">
        <f>IF(AND(C46="S",AC46="0,05&lt;R/W≤0,1"),_xlfn.XLOOKUP(AD46,#REF!,#REF!),IF(AND(C46="S",AC46="0,1&lt;R/W≤0,2"),_xlfn.XLOOKUP(AD46,#REF!,#REF!),IF(AND(C46="S",AC46="0,2&lt;R/W≤0,5"),_xlfn.XLOOKUP(AD46,#REF!,#REF!),IF(AND(C46="S",AC46="R/W&gt;0,5"),_xlfn.XLOOKUP(AD46,#REF!,#REF!),IF(AND(C46="SE",AC46="0,05&lt;R/W≤0,1"),_xlfn.XLOOKUP(AD46,#REF!,#REF!),IF(AND(C46="SE",AC46="0,1&lt;R/W≤0,2"),_xlfn.XLOOKUP(AD46,#REF!,#REF!),IF(AND(C46="SE",AC46="0,2&lt;R/W≤0,5"),_xlfn.XLOOKUP(AD46,#REF!,#REF!),IF(AND(C46="SE",AC46="R/W&gt;0,5"),_xlfn.XLOOKUP(AD46,#REF!,#REF!),IF(AND(C46="SO",AC46="0,05&lt;R/W≤0,1"),_xlfn.XLOOKUP(AD46,#REF!,#REF!),IF(AND(C46="SO",AC46="0,1&lt;R/W≤0,2"),_xlfn.XLOOKUP(AD46,#REF!,#REF!),IF(AND(C46="SO",AC46="0,2&lt;R/W≤0,5"),_xlfn.XLOOKUP(AD46,#REF!,#REF!),IF(AND(C46="SO",AC46="R/W&gt;0,5"),_xlfn.XLOOKUP(AD46,#REF!,#REF!),IF(AND(C46="E",AC46="0,05&lt;R/W≤0,1"),_xlfn.XLOOKUP(AD46,#REF!,#REF!),IF(AND(C46="E",AC46="0,1&lt;R/W≤0,2"),_xlfn.XLOOKUP(AD46,#REF!,#REF!),IF(AND(C46="E",AC46="0,2&lt;R/W≤0,5"),_xlfn.XLOOKUP(AD46,#REF!,#REF!),IF(AND(C46="E",AC46="R/W&gt;0,5"),_xlfn.XLOOKUP(AD46,#REF!,#REF!),IF(AND(C46="O",AC46="0,05&lt;R/W≤0,1"),_xlfn.XLOOKUP(AD46,#REF!,#REF!),IF(AND(C46="O",AC46="0,1&lt;R/W≤0,2"),_xlfn.XLOOKUP(AD46,#REF!,#REF!),IF(AND(C46="O",AC46="0,2&lt;R/W≤0,5"),_xlfn.XLOOKUP(AD46,#REF!,#REF!),IF(AND(C46="O",AC46="R/W&gt;0,5"),_xlfn.XLOOKUP(AD46,#REF!,#REF!),1))))))))))))))))))))</f>
        <v>1</v>
      </c>
      <c r="AH46" s="3" t="e">
        <f>IF(AND(C46="S",AF46="0,2&lt;L/H≤0,5"),_xlfn.XLOOKUP(AE46,#REF!,#REF!),IF(AND(C46="S",AF46="0,5&lt;L/H≤1"),_xlfn.XLOOKUP(AE46,#REF!,#REF!),IF(AND(C46="S",AF46="1&lt;L/H≤2"),_xlfn.XLOOKUP(AE46,#REF!,#REF!),IF(AND(C46="S",AF46="L/H&gt;2"),_xlfn.XLOOKUP(AE46,#REF!,#REF!),IF(AND(C46="SE",AF46="0,2&lt;L/H≤0,5"),_xlfn.XLOOKUP(AE46,#REF!,#REF!),IF(AND(C46="SE",AF46="0,5&lt;L/H≤1"),_xlfn.XLOOKUP(AE46,#REF!,#REF!),IF(AND(C46="SE",AF46="1&lt;L/H≤2"),_xlfn.XLOOKUP(AE46,#REF!,#REF!),IF(AND(C46="SE",AF46="L/H&gt;2"),_xlfn.XLOOKUP(AE46,#REF!,#REF!),IF(AND(C46="SO",AF46="0,2&lt;L/H≤0,5"),_xlfn.XLOOKUP(AE46,#REF!,#REF!),IF(AND(C46="SO",AF46="0,5&lt;L/H≤1"),_xlfn.XLOOKUP(AE46,#REF!,#REF!),IF(AND(C46="SO",AF46="1&lt;L/H≤2"),_xlfn.XLOOKUP(AE46,#REF!,#REF!),IF(AND(C46="SO",AF46="L/H&gt;2"),_xlfn.XLOOKUP(AE46,#REF!,#REF!),IF(AND(C46="E",AF46="0,2&lt;L/H≤0,5"),_xlfn.XLOOKUP(AE46,#REF!,#REF!),IF(AND(C46="E",AF46="0,5&lt;L/H≤1"),_xlfn.XLOOKUP(AE46,#REF!,#REF!),IF(AND(C46="E",AF46="1&lt;L/H≤2"),_xlfn.XLOOKUP(AE46,#REF!,#REF!),IF(AND(C46="E",AF46="L/H&gt;2"),_xlfn.XLOOKUP(AE46,#REF!,#REF!),IF(AND(C46="O",AF46="0,2&lt;L/H≤0,5"),_xlfn.XLOOKUP(AE46,#REF!,#REF!),IF(AND(C46="O",AF46="0,5&lt;L/H≤1"),_xlfn.XLOOKUP(AE46,#REF!,#REF!),IF(AND(C46="O",AF46="1&lt;L/H≤2"),_xlfn.XLOOKUP(AE46,#REF!,#REF!),IF(AND(C46="O",AF46="L/H&gt;2"),_xlfn.XLOOKUP(AE46,#REF!,#REF!),1))))))))))))))))))))</f>
        <v>#DIV/0!</v>
      </c>
      <c r="XEY46" s="1" t="s">
        <v>120</v>
      </c>
      <c r="XFB46"/>
    </row>
    <row r="47" spans="1:44 16376:16382" ht="15.9" hidden="1" customHeight="1" x14ac:dyDescent="0.3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X47" s="1"/>
      <c r="Z47" s="3" t="e">
        <f t="shared" si="0"/>
        <v>#DIV/0!</v>
      </c>
      <c r="AA47" s="3" t="e">
        <f t="shared" si="1"/>
        <v>#DIV/0!</v>
      </c>
      <c r="AB47" s="3" t="e">
        <f t="shared" si="2"/>
        <v>#DIV/0!</v>
      </c>
      <c r="AC47" t="str">
        <f t="shared" si="3"/>
        <v>0,05&lt;R/W≤0,1</v>
      </c>
      <c r="AD47" t="e">
        <f t="shared" si="4"/>
        <v>#DIV/0!</v>
      </c>
      <c r="AE47" t="e">
        <f t="shared" si="5"/>
        <v>#DIV/0!</v>
      </c>
      <c r="AF47" t="e">
        <f t="shared" si="6"/>
        <v>#DIV/0!</v>
      </c>
      <c r="AG47" s="3">
        <f>IF(AND(C47="S",AC47="0,05&lt;R/W≤0,1"),_xlfn.XLOOKUP(AD47,#REF!,#REF!),IF(AND(C47="S",AC47="0,1&lt;R/W≤0,2"),_xlfn.XLOOKUP(AD47,#REF!,#REF!),IF(AND(C47="S",AC47="0,2&lt;R/W≤0,5"),_xlfn.XLOOKUP(AD47,#REF!,#REF!),IF(AND(C47="S",AC47="R/W&gt;0,5"),_xlfn.XLOOKUP(AD47,#REF!,#REF!),IF(AND(C47="SE",AC47="0,05&lt;R/W≤0,1"),_xlfn.XLOOKUP(AD47,#REF!,#REF!),IF(AND(C47="SE",AC47="0,1&lt;R/W≤0,2"),_xlfn.XLOOKUP(AD47,#REF!,#REF!),IF(AND(C47="SE",AC47="0,2&lt;R/W≤0,5"),_xlfn.XLOOKUP(AD47,#REF!,#REF!),IF(AND(C47="SE",AC47="R/W&gt;0,5"),_xlfn.XLOOKUP(AD47,#REF!,#REF!),IF(AND(C47="SO",AC47="0,05&lt;R/W≤0,1"),_xlfn.XLOOKUP(AD47,#REF!,#REF!),IF(AND(C47="SO",AC47="0,1&lt;R/W≤0,2"),_xlfn.XLOOKUP(AD47,#REF!,#REF!),IF(AND(C47="SO",AC47="0,2&lt;R/W≤0,5"),_xlfn.XLOOKUP(AD47,#REF!,#REF!),IF(AND(C47="SO",AC47="R/W&gt;0,5"),_xlfn.XLOOKUP(AD47,#REF!,#REF!),IF(AND(C47="E",AC47="0,05&lt;R/W≤0,1"),_xlfn.XLOOKUP(AD47,#REF!,#REF!),IF(AND(C47="E",AC47="0,1&lt;R/W≤0,2"),_xlfn.XLOOKUP(AD47,#REF!,#REF!),IF(AND(C47="E",AC47="0,2&lt;R/W≤0,5"),_xlfn.XLOOKUP(AD47,#REF!,#REF!),IF(AND(C47="E",AC47="R/W&gt;0,5"),_xlfn.XLOOKUP(AD47,#REF!,#REF!),IF(AND(C47="O",AC47="0,05&lt;R/W≤0,1"),_xlfn.XLOOKUP(AD47,#REF!,#REF!),IF(AND(C47="O",AC47="0,1&lt;R/W≤0,2"),_xlfn.XLOOKUP(AD47,#REF!,#REF!),IF(AND(C47="O",AC47="0,2&lt;R/W≤0,5"),_xlfn.XLOOKUP(AD47,#REF!,#REF!),IF(AND(C47="O",AC47="R/W&gt;0,5"),_xlfn.XLOOKUP(AD47,#REF!,#REF!),1))))))))))))))))))))</f>
        <v>1</v>
      </c>
      <c r="AH47" s="3" t="e">
        <f>IF(AND(C47="S",AF47="0,2&lt;L/H≤0,5"),_xlfn.XLOOKUP(AE47,#REF!,#REF!),IF(AND(C47="S",AF47="0,5&lt;L/H≤1"),_xlfn.XLOOKUP(AE47,#REF!,#REF!),IF(AND(C47="S",AF47="1&lt;L/H≤2"),_xlfn.XLOOKUP(AE47,#REF!,#REF!),IF(AND(C47="S",AF47="L/H&gt;2"),_xlfn.XLOOKUP(AE47,#REF!,#REF!),IF(AND(C47="SE",AF47="0,2&lt;L/H≤0,5"),_xlfn.XLOOKUP(AE47,#REF!,#REF!),IF(AND(C47="SE",AF47="0,5&lt;L/H≤1"),_xlfn.XLOOKUP(AE47,#REF!,#REF!),IF(AND(C47="SE",AF47="1&lt;L/H≤2"),_xlfn.XLOOKUP(AE47,#REF!,#REF!),IF(AND(C47="SE",AF47="L/H&gt;2"),_xlfn.XLOOKUP(AE47,#REF!,#REF!),IF(AND(C47="SO",AF47="0,2&lt;L/H≤0,5"),_xlfn.XLOOKUP(AE47,#REF!,#REF!),IF(AND(C47="SO",AF47="0,5&lt;L/H≤1"),_xlfn.XLOOKUP(AE47,#REF!,#REF!),IF(AND(C47="SO",AF47="1&lt;L/H≤2"),_xlfn.XLOOKUP(AE47,#REF!,#REF!),IF(AND(C47="SO",AF47="L/H&gt;2"),_xlfn.XLOOKUP(AE47,#REF!,#REF!),IF(AND(C47="E",AF47="0,2&lt;L/H≤0,5"),_xlfn.XLOOKUP(AE47,#REF!,#REF!),IF(AND(C47="E",AF47="0,5&lt;L/H≤1"),_xlfn.XLOOKUP(AE47,#REF!,#REF!),IF(AND(C47="E",AF47="1&lt;L/H≤2"),_xlfn.XLOOKUP(AE47,#REF!,#REF!),IF(AND(C47="E",AF47="L/H&gt;2"),_xlfn.XLOOKUP(AE47,#REF!,#REF!),IF(AND(C47="O",AF47="0,2&lt;L/H≤0,5"),_xlfn.XLOOKUP(AE47,#REF!,#REF!),IF(AND(C47="O",AF47="0,5&lt;L/H≤1"),_xlfn.XLOOKUP(AE47,#REF!,#REF!),IF(AND(C47="O",AF47="1&lt;L/H≤2"),_xlfn.XLOOKUP(AE47,#REF!,#REF!),IF(AND(C47="O",AF47="L/H&gt;2"),_xlfn.XLOOKUP(AE47,#REF!,#REF!),1))))))))))))))))))))</f>
        <v>#DIV/0!</v>
      </c>
      <c r="XEY47" s="1" t="s">
        <v>121</v>
      </c>
      <c r="XFB47"/>
    </row>
    <row r="48" spans="1:44 16376:16382" ht="15.9" hidden="1" customHeight="1" x14ac:dyDescent="0.3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X48"/>
      <c r="Z48" s="3" t="e">
        <f t="shared" si="0"/>
        <v>#DIV/0!</v>
      </c>
      <c r="AA48" s="3" t="e">
        <f t="shared" si="1"/>
        <v>#DIV/0!</v>
      </c>
      <c r="AB48" s="3" t="e">
        <f t="shared" si="2"/>
        <v>#DIV/0!</v>
      </c>
      <c r="AC48" t="str">
        <f t="shared" si="3"/>
        <v>0,05&lt;R/W≤0,1</v>
      </c>
      <c r="AD48" t="e">
        <f t="shared" si="4"/>
        <v>#DIV/0!</v>
      </c>
      <c r="AE48" t="e">
        <f t="shared" si="5"/>
        <v>#DIV/0!</v>
      </c>
      <c r="AF48" t="e">
        <f t="shared" si="6"/>
        <v>#DIV/0!</v>
      </c>
      <c r="AG48" s="3">
        <f>IF(AND(C48="S",AC48="0,05&lt;R/W≤0,1"),_xlfn.XLOOKUP(AD48,#REF!,#REF!),IF(AND(C48="S",AC48="0,1&lt;R/W≤0,2"),_xlfn.XLOOKUP(AD48,#REF!,#REF!),IF(AND(C48="S",AC48="0,2&lt;R/W≤0,5"),_xlfn.XLOOKUP(AD48,#REF!,#REF!),IF(AND(C48="S",AC48="R/W&gt;0,5"),_xlfn.XLOOKUP(AD48,#REF!,#REF!),IF(AND(C48="SE",AC48="0,05&lt;R/W≤0,1"),_xlfn.XLOOKUP(AD48,#REF!,#REF!),IF(AND(C48="SE",AC48="0,1&lt;R/W≤0,2"),_xlfn.XLOOKUP(AD48,#REF!,#REF!),IF(AND(C48="SE",AC48="0,2&lt;R/W≤0,5"),_xlfn.XLOOKUP(AD48,#REF!,#REF!),IF(AND(C48="SE",AC48="R/W&gt;0,5"),_xlfn.XLOOKUP(AD48,#REF!,#REF!),IF(AND(C48="SO",AC48="0,05&lt;R/W≤0,1"),_xlfn.XLOOKUP(AD48,#REF!,#REF!),IF(AND(C48="SO",AC48="0,1&lt;R/W≤0,2"),_xlfn.XLOOKUP(AD48,#REF!,#REF!),IF(AND(C48="SO",AC48="0,2&lt;R/W≤0,5"),_xlfn.XLOOKUP(AD48,#REF!,#REF!),IF(AND(C48="SO",AC48="R/W&gt;0,5"),_xlfn.XLOOKUP(AD48,#REF!,#REF!),IF(AND(C48="E",AC48="0,05&lt;R/W≤0,1"),_xlfn.XLOOKUP(AD48,#REF!,#REF!),IF(AND(C48="E",AC48="0,1&lt;R/W≤0,2"),_xlfn.XLOOKUP(AD48,#REF!,#REF!),IF(AND(C48="E",AC48="0,2&lt;R/W≤0,5"),_xlfn.XLOOKUP(AD48,#REF!,#REF!),IF(AND(C48="E",AC48="R/W&gt;0,5"),_xlfn.XLOOKUP(AD48,#REF!,#REF!),IF(AND(C48="O",AC48="0,05&lt;R/W≤0,1"),_xlfn.XLOOKUP(AD48,#REF!,#REF!),IF(AND(C48="O",AC48="0,1&lt;R/W≤0,2"),_xlfn.XLOOKUP(AD48,#REF!,#REF!),IF(AND(C48="O",AC48="0,2&lt;R/W≤0,5"),_xlfn.XLOOKUP(AD48,#REF!,#REF!),IF(AND(C48="O",AC48="R/W&gt;0,5"),_xlfn.XLOOKUP(AD48,#REF!,#REF!),1))))))))))))))))))))</f>
        <v>1</v>
      </c>
      <c r="AH48" s="3" t="e">
        <f>IF(AND(C48="S",AF48="0,2&lt;L/H≤0,5"),_xlfn.XLOOKUP(AE48,#REF!,#REF!),IF(AND(C48="S",AF48="0,5&lt;L/H≤1"),_xlfn.XLOOKUP(AE48,#REF!,#REF!),IF(AND(C48="S",AF48="1&lt;L/H≤2"),_xlfn.XLOOKUP(AE48,#REF!,#REF!),IF(AND(C48="S",AF48="L/H&gt;2"),_xlfn.XLOOKUP(AE48,#REF!,#REF!),IF(AND(C48="SE",AF48="0,2&lt;L/H≤0,5"),_xlfn.XLOOKUP(AE48,#REF!,#REF!),IF(AND(C48="SE",AF48="0,5&lt;L/H≤1"),_xlfn.XLOOKUP(AE48,#REF!,#REF!),IF(AND(C48="SE",AF48="1&lt;L/H≤2"),_xlfn.XLOOKUP(AE48,#REF!,#REF!),IF(AND(C48="SE",AF48="L/H&gt;2"),_xlfn.XLOOKUP(AE48,#REF!,#REF!),IF(AND(C48="SO",AF48="0,2&lt;L/H≤0,5"),_xlfn.XLOOKUP(AE48,#REF!,#REF!),IF(AND(C48="SO",AF48="0,5&lt;L/H≤1"),_xlfn.XLOOKUP(AE48,#REF!,#REF!),IF(AND(C48="SO",AF48="1&lt;L/H≤2"),_xlfn.XLOOKUP(AE48,#REF!,#REF!),IF(AND(C48="SO",AF48="L/H&gt;2"),_xlfn.XLOOKUP(AE48,#REF!,#REF!),IF(AND(C48="E",AF48="0,2&lt;L/H≤0,5"),_xlfn.XLOOKUP(AE48,#REF!,#REF!),IF(AND(C48="E",AF48="0,5&lt;L/H≤1"),_xlfn.XLOOKUP(AE48,#REF!,#REF!),IF(AND(C48="E",AF48="1&lt;L/H≤2"),_xlfn.XLOOKUP(AE48,#REF!,#REF!),IF(AND(C48="E",AF48="L/H&gt;2"),_xlfn.XLOOKUP(AE48,#REF!,#REF!),IF(AND(C48="O",AF48="0,2&lt;L/H≤0,5"),_xlfn.XLOOKUP(AE48,#REF!,#REF!),IF(AND(C48="O",AF48="0,5&lt;L/H≤1"),_xlfn.XLOOKUP(AE48,#REF!,#REF!),IF(AND(C48="O",AF48="1&lt;L/H≤2"),_xlfn.XLOOKUP(AE48,#REF!,#REF!),IF(AND(C48="O",AF48="L/H&gt;2"),_xlfn.XLOOKUP(AE48,#REF!,#REF!),1))))))))))))))))))))</f>
        <v>#DIV/0!</v>
      </c>
      <c r="XEY48" s="1" t="s">
        <v>122</v>
      </c>
      <c r="XFB48"/>
    </row>
    <row r="49" spans="1:34 16375:16382" ht="15.9" hidden="1" customHeight="1" x14ac:dyDescent="0.3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Z49" s="3" t="e">
        <f t="shared" si="0"/>
        <v>#DIV/0!</v>
      </c>
      <c r="AA49" s="3" t="e">
        <f t="shared" si="1"/>
        <v>#DIV/0!</v>
      </c>
      <c r="AB49" s="3" t="e">
        <f t="shared" si="2"/>
        <v>#DIV/0!</v>
      </c>
      <c r="AC49" t="str">
        <f t="shared" si="3"/>
        <v>0,05&lt;R/W≤0,1</v>
      </c>
      <c r="AD49" t="e">
        <f t="shared" si="4"/>
        <v>#DIV/0!</v>
      </c>
      <c r="AE49" t="e">
        <f t="shared" si="5"/>
        <v>#DIV/0!</v>
      </c>
      <c r="AF49" t="e">
        <f t="shared" si="6"/>
        <v>#DIV/0!</v>
      </c>
      <c r="AG49" s="3">
        <f>IF(AND(C49="S",AC49="0,05&lt;R/W≤0,1"),_xlfn.XLOOKUP(AD49,#REF!,#REF!),IF(AND(C49="S",AC49="0,1&lt;R/W≤0,2"),_xlfn.XLOOKUP(AD49,#REF!,#REF!),IF(AND(C49="S",AC49="0,2&lt;R/W≤0,5"),_xlfn.XLOOKUP(AD49,#REF!,#REF!),IF(AND(C49="S",AC49="R/W&gt;0,5"),_xlfn.XLOOKUP(AD49,#REF!,#REF!),IF(AND(C49="SE",AC49="0,05&lt;R/W≤0,1"),_xlfn.XLOOKUP(AD49,#REF!,#REF!),IF(AND(C49="SE",AC49="0,1&lt;R/W≤0,2"),_xlfn.XLOOKUP(AD49,#REF!,#REF!),IF(AND(C49="SE",AC49="0,2&lt;R/W≤0,5"),_xlfn.XLOOKUP(AD49,#REF!,#REF!),IF(AND(C49="SE",AC49="R/W&gt;0,5"),_xlfn.XLOOKUP(AD49,#REF!,#REF!),IF(AND(C49="SO",AC49="0,05&lt;R/W≤0,1"),_xlfn.XLOOKUP(AD49,#REF!,#REF!),IF(AND(C49="SO",AC49="0,1&lt;R/W≤0,2"),_xlfn.XLOOKUP(AD49,#REF!,#REF!),IF(AND(C49="SO",AC49="0,2&lt;R/W≤0,5"),_xlfn.XLOOKUP(AD49,#REF!,#REF!),IF(AND(C49="SO",AC49="R/W&gt;0,5"),_xlfn.XLOOKUP(AD49,#REF!,#REF!),IF(AND(C49="E",AC49="0,05&lt;R/W≤0,1"),_xlfn.XLOOKUP(AD49,#REF!,#REF!),IF(AND(C49="E",AC49="0,1&lt;R/W≤0,2"),_xlfn.XLOOKUP(AD49,#REF!,#REF!),IF(AND(C49="E",AC49="0,2&lt;R/W≤0,5"),_xlfn.XLOOKUP(AD49,#REF!,#REF!),IF(AND(C49="E",AC49="R/W&gt;0,5"),_xlfn.XLOOKUP(AD49,#REF!,#REF!),IF(AND(C49="O",AC49="0,05&lt;R/W≤0,1"),_xlfn.XLOOKUP(AD49,#REF!,#REF!),IF(AND(C49="O",AC49="0,1&lt;R/W≤0,2"),_xlfn.XLOOKUP(AD49,#REF!,#REF!),IF(AND(C49="O",AC49="0,2&lt;R/W≤0,5"),_xlfn.XLOOKUP(AD49,#REF!,#REF!),IF(AND(C49="O",AC49="R/W&gt;0,5"),_xlfn.XLOOKUP(AD49,#REF!,#REF!),1))))))))))))))))))))</f>
        <v>1</v>
      </c>
      <c r="AH49" s="3" t="e">
        <f>IF(AND(C49="S",AF49="0,2&lt;L/H≤0,5"),_xlfn.XLOOKUP(AE49,#REF!,#REF!),IF(AND(C49="S",AF49="0,5&lt;L/H≤1"),_xlfn.XLOOKUP(AE49,#REF!,#REF!),IF(AND(C49="S",AF49="1&lt;L/H≤2"),_xlfn.XLOOKUP(AE49,#REF!,#REF!),IF(AND(C49="S",AF49="L/H&gt;2"),_xlfn.XLOOKUP(AE49,#REF!,#REF!),IF(AND(C49="SE",AF49="0,2&lt;L/H≤0,5"),_xlfn.XLOOKUP(AE49,#REF!,#REF!),IF(AND(C49="SE",AF49="0,5&lt;L/H≤1"),_xlfn.XLOOKUP(AE49,#REF!,#REF!),IF(AND(C49="SE",AF49="1&lt;L/H≤2"),_xlfn.XLOOKUP(AE49,#REF!,#REF!),IF(AND(C49="SE",AF49="L/H&gt;2"),_xlfn.XLOOKUP(AE49,#REF!,#REF!),IF(AND(C49="SO",AF49="0,2&lt;L/H≤0,5"),_xlfn.XLOOKUP(AE49,#REF!,#REF!),IF(AND(C49="SO",AF49="0,5&lt;L/H≤1"),_xlfn.XLOOKUP(AE49,#REF!,#REF!),IF(AND(C49="SO",AF49="1&lt;L/H≤2"),_xlfn.XLOOKUP(AE49,#REF!,#REF!),IF(AND(C49="SO",AF49="L/H&gt;2"),_xlfn.XLOOKUP(AE49,#REF!,#REF!),IF(AND(C49="E",AF49="0,2&lt;L/H≤0,5"),_xlfn.XLOOKUP(AE49,#REF!,#REF!),IF(AND(C49="E",AF49="0,5&lt;L/H≤1"),_xlfn.XLOOKUP(AE49,#REF!,#REF!),IF(AND(C49="E",AF49="1&lt;L/H≤2"),_xlfn.XLOOKUP(AE49,#REF!,#REF!),IF(AND(C49="E",AF49="L/H&gt;2"),_xlfn.XLOOKUP(AE49,#REF!,#REF!),IF(AND(C49="O",AF49="0,2&lt;L/H≤0,5"),_xlfn.XLOOKUP(AE49,#REF!,#REF!),IF(AND(C49="O",AF49="0,5&lt;L/H≤1"),_xlfn.XLOOKUP(AE49,#REF!,#REF!),IF(AND(C49="O",AF49="1&lt;L/H≤2"),_xlfn.XLOOKUP(AE49,#REF!,#REF!),IF(AND(C49="O",AF49="L/H&gt;2"),_xlfn.XLOOKUP(AE49,#REF!,#REF!),1))))))))))))))))))))</f>
        <v>#DIV/0!</v>
      </c>
      <c r="XEY49" s="1" t="s">
        <v>123</v>
      </c>
      <c r="XFB49"/>
    </row>
    <row r="50" spans="1:34 16375:16382" ht="15.9" hidden="1" customHeight="1" x14ac:dyDescent="0.3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Z50" s="3" t="e">
        <f t="shared" si="0"/>
        <v>#DIV/0!</v>
      </c>
      <c r="AA50" s="3" t="e">
        <f t="shared" si="1"/>
        <v>#DIV/0!</v>
      </c>
      <c r="AB50" s="3" t="e">
        <f t="shared" si="2"/>
        <v>#DIV/0!</v>
      </c>
      <c r="AC50" t="str">
        <f t="shared" si="3"/>
        <v>0,05&lt;R/W≤0,1</v>
      </c>
      <c r="AD50" t="e">
        <f t="shared" si="4"/>
        <v>#DIV/0!</v>
      </c>
      <c r="AE50" t="e">
        <f t="shared" si="5"/>
        <v>#DIV/0!</v>
      </c>
      <c r="AF50" t="e">
        <f t="shared" si="6"/>
        <v>#DIV/0!</v>
      </c>
      <c r="AG50" s="3">
        <f>IF(AND(C50="S",AC50="0,05&lt;R/W≤0,1"),_xlfn.XLOOKUP(AD50,#REF!,#REF!),IF(AND(C50="S",AC50="0,1&lt;R/W≤0,2"),_xlfn.XLOOKUP(AD50,#REF!,#REF!),IF(AND(C50="S",AC50="0,2&lt;R/W≤0,5"),_xlfn.XLOOKUP(AD50,#REF!,#REF!),IF(AND(C50="S",AC50="R/W&gt;0,5"),_xlfn.XLOOKUP(AD50,#REF!,#REF!),IF(AND(C50="SE",AC50="0,05&lt;R/W≤0,1"),_xlfn.XLOOKUP(AD50,#REF!,#REF!),IF(AND(C50="SE",AC50="0,1&lt;R/W≤0,2"),_xlfn.XLOOKUP(AD50,#REF!,#REF!),IF(AND(C50="SE",AC50="0,2&lt;R/W≤0,5"),_xlfn.XLOOKUP(AD50,#REF!,#REF!),IF(AND(C50="SE",AC50="R/W&gt;0,5"),_xlfn.XLOOKUP(AD50,#REF!,#REF!),IF(AND(C50="SO",AC50="0,05&lt;R/W≤0,1"),_xlfn.XLOOKUP(AD50,#REF!,#REF!),IF(AND(C50="SO",AC50="0,1&lt;R/W≤0,2"),_xlfn.XLOOKUP(AD50,#REF!,#REF!),IF(AND(C50="SO",AC50="0,2&lt;R/W≤0,5"),_xlfn.XLOOKUP(AD50,#REF!,#REF!),IF(AND(C50="SO",AC50="R/W&gt;0,5"),_xlfn.XLOOKUP(AD50,#REF!,#REF!),IF(AND(C50="E",AC50="0,05&lt;R/W≤0,1"),_xlfn.XLOOKUP(AD50,#REF!,#REF!),IF(AND(C50="E",AC50="0,1&lt;R/W≤0,2"),_xlfn.XLOOKUP(AD50,#REF!,#REF!),IF(AND(C50="E",AC50="0,2&lt;R/W≤0,5"),_xlfn.XLOOKUP(AD50,#REF!,#REF!),IF(AND(C50="E",AC50="R/W&gt;0,5"),_xlfn.XLOOKUP(AD50,#REF!,#REF!),IF(AND(C50="O",AC50="0,05&lt;R/W≤0,1"),_xlfn.XLOOKUP(AD50,#REF!,#REF!),IF(AND(C50="O",AC50="0,1&lt;R/W≤0,2"),_xlfn.XLOOKUP(AD50,#REF!,#REF!),IF(AND(C50="O",AC50="0,2&lt;R/W≤0,5"),_xlfn.XLOOKUP(AD50,#REF!,#REF!),IF(AND(C50="O",AC50="R/W&gt;0,5"),_xlfn.XLOOKUP(AD50,#REF!,#REF!),1))))))))))))))))))))</f>
        <v>1</v>
      </c>
      <c r="AH50" s="3" t="e">
        <f>IF(AND(C50="S",AF50="0,2&lt;L/H≤0,5"),_xlfn.XLOOKUP(AE50,#REF!,#REF!),IF(AND(C50="S",AF50="0,5&lt;L/H≤1"),_xlfn.XLOOKUP(AE50,#REF!,#REF!),IF(AND(C50="S",AF50="1&lt;L/H≤2"),_xlfn.XLOOKUP(AE50,#REF!,#REF!),IF(AND(C50="S",AF50="L/H&gt;2"),_xlfn.XLOOKUP(AE50,#REF!,#REF!),IF(AND(C50="SE",AF50="0,2&lt;L/H≤0,5"),_xlfn.XLOOKUP(AE50,#REF!,#REF!),IF(AND(C50="SE",AF50="0,5&lt;L/H≤1"),_xlfn.XLOOKUP(AE50,#REF!,#REF!),IF(AND(C50="SE",AF50="1&lt;L/H≤2"),_xlfn.XLOOKUP(AE50,#REF!,#REF!),IF(AND(C50="SE",AF50="L/H&gt;2"),_xlfn.XLOOKUP(AE50,#REF!,#REF!),IF(AND(C50="SO",AF50="0,2&lt;L/H≤0,5"),_xlfn.XLOOKUP(AE50,#REF!,#REF!),IF(AND(C50="SO",AF50="0,5&lt;L/H≤1"),_xlfn.XLOOKUP(AE50,#REF!,#REF!),IF(AND(C50="SO",AF50="1&lt;L/H≤2"),_xlfn.XLOOKUP(AE50,#REF!,#REF!),IF(AND(C50="SO",AF50="L/H&gt;2"),_xlfn.XLOOKUP(AE50,#REF!,#REF!),IF(AND(C50="E",AF50="0,2&lt;L/H≤0,5"),_xlfn.XLOOKUP(AE50,#REF!,#REF!),IF(AND(C50="E",AF50="0,5&lt;L/H≤1"),_xlfn.XLOOKUP(AE50,#REF!,#REF!),IF(AND(C50="E",AF50="1&lt;L/H≤2"),_xlfn.XLOOKUP(AE50,#REF!,#REF!),IF(AND(C50="E",AF50="L/H&gt;2"),_xlfn.XLOOKUP(AE50,#REF!,#REF!),IF(AND(C50="O",AF50="0,2&lt;L/H≤0,5"),_xlfn.XLOOKUP(AE50,#REF!,#REF!),IF(AND(C50="O",AF50="0,5&lt;L/H≤1"),_xlfn.XLOOKUP(AE50,#REF!,#REF!),IF(AND(C50="O",AF50="1&lt;L/H≤2"),_xlfn.XLOOKUP(AE50,#REF!,#REF!),IF(AND(C50="O",AF50="L/H&gt;2"),_xlfn.XLOOKUP(AE50,#REF!,#REF!),1))))))))))))))))))))</f>
        <v>#DIV/0!</v>
      </c>
      <c r="XEY50" s="1" t="s">
        <v>124</v>
      </c>
      <c r="XFB50"/>
    </row>
    <row r="51" spans="1:34 16375:16382" ht="15.9" hidden="1" customHeight="1" x14ac:dyDescent="0.3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Z51" s="3" t="e">
        <f t="shared" si="0"/>
        <v>#DIV/0!</v>
      </c>
      <c r="AA51" s="3" t="e">
        <f t="shared" si="1"/>
        <v>#DIV/0!</v>
      </c>
      <c r="AB51" s="3" t="e">
        <f t="shared" si="2"/>
        <v>#DIV/0!</v>
      </c>
      <c r="AC51" t="str">
        <f t="shared" si="3"/>
        <v>0,05&lt;R/W≤0,1</v>
      </c>
      <c r="AD51" t="e">
        <f t="shared" si="4"/>
        <v>#DIV/0!</v>
      </c>
      <c r="AE51" t="e">
        <f t="shared" si="5"/>
        <v>#DIV/0!</v>
      </c>
      <c r="AF51" t="e">
        <f t="shared" si="6"/>
        <v>#DIV/0!</v>
      </c>
      <c r="AG51" s="3">
        <f>IF(AND(C51="S",AC51="0,05&lt;R/W≤0,1"),_xlfn.XLOOKUP(AD51,#REF!,#REF!),IF(AND(C51="S",AC51="0,1&lt;R/W≤0,2"),_xlfn.XLOOKUP(AD51,#REF!,#REF!),IF(AND(C51="S",AC51="0,2&lt;R/W≤0,5"),_xlfn.XLOOKUP(AD51,#REF!,#REF!),IF(AND(C51="S",AC51="R/W&gt;0,5"),_xlfn.XLOOKUP(AD51,#REF!,#REF!),IF(AND(C51="SE",AC51="0,05&lt;R/W≤0,1"),_xlfn.XLOOKUP(AD51,#REF!,#REF!),IF(AND(C51="SE",AC51="0,1&lt;R/W≤0,2"),_xlfn.XLOOKUP(AD51,#REF!,#REF!),IF(AND(C51="SE",AC51="0,2&lt;R/W≤0,5"),_xlfn.XLOOKUP(AD51,#REF!,#REF!),IF(AND(C51="SE",AC51="R/W&gt;0,5"),_xlfn.XLOOKUP(AD51,#REF!,#REF!),IF(AND(C51="SO",AC51="0,05&lt;R/W≤0,1"),_xlfn.XLOOKUP(AD51,#REF!,#REF!),IF(AND(C51="SO",AC51="0,1&lt;R/W≤0,2"),_xlfn.XLOOKUP(AD51,#REF!,#REF!),IF(AND(C51="SO",AC51="0,2&lt;R/W≤0,5"),_xlfn.XLOOKUP(AD51,#REF!,#REF!),IF(AND(C51="SO",AC51="R/W&gt;0,5"),_xlfn.XLOOKUP(AD51,#REF!,#REF!),IF(AND(C51="E",AC51="0,05&lt;R/W≤0,1"),_xlfn.XLOOKUP(AD51,#REF!,#REF!),IF(AND(C51="E",AC51="0,1&lt;R/W≤0,2"),_xlfn.XLOOKUP(AD51,#REF!,#REF!),IF(AND(C51="E",AC51="0,2&lt;R/W≤0,5"),_xlfn.XLOOKUP(AD51,#REF!,#REF!),IF(AND(C51="E",AC51="R/W&gt;0,5"),_xlfn.XLOOKUP(AD51,#REF!,#REF!),IF(AND(C51="O",AC51="0,05&lt;R/W≤0,1"),_xlfn.XLOOKUP(AD51,#REF!,#REF!),IF(AND(C51="O",AC51="0,1&lt;R/W≤0,2"),_xlfn.XLOOKUP(AD51,#REF!,#REF!),IF(AND(C51="O",AC51="0,2&lt;R/W≤0,5"),_xlfn.XLOOKUP(AD51,#REF!,#REF!),IF(AND(C51="O",AC51="R/W&gt;0,5"),_xlfn.XLOOKUP(AD51,#REF!,#REF!),1))))))))))))))))))))</f>
        <v>1</v>
      </c>
      <c r="AH51" s="3" t="e">
        <f>IF(AND(C51="S",AF51="0,2&lt;L/H≤0,5"),_xlfn.XLOOKUP(AE51,#REF!,#REF!),IF(AND(C51="S",AF51="0,5&lt;L/H≤1"),_xlfn.XLOOKUP(AE51,#REF!,#REF!),IF(AND(C51="S",AF51="1&lt;L/H≤2"),_xlfn.XLOOKUP(AE51,#REF!,#REF!),IF(AND(C51="S",AF51="L/H&gt;2"),_xlfn.XLOOKUP(AE51,#REF!,#REF!),IF(AND(C51="SE",AF51="0,2&lt;L/H≤0,5"),_xlfn.XLOOKUP(AE51,#REF!,#REF!),IF(AND(C51="SE",AF51="0,5&lt;L/H≤1"),_xlfn.XLOOKUP(AE51,#REF!,#REF!),IF(AND(C51="SE",AF51="1&lt;L/H≤2"),_xlfn.XLOOKUP(AE51,#REF!,#REF!),IF(AND(C51="SE",AF51="L/H&gt;2"),_xlfn.XLOOKUP(AE51,#REF!,#REF!),IF(AND(C51="SO",AF51="0,2&lt;L/H≤0,5"),_xlfn.XLOOKUP(AE51,#REF!,#REF!),IF(AND(C51="SO",AF51="0,5&lt;L/H≤1"),_xlfn.XLOOKUP(AE51,#REF!,#REF!),IF(AND(C51="SO",AF51="1&lt;L/H≤2"),_xlfn.XLOOKUP(AE51,#REF!,#REF!),IF(AND(C51="SO",AF51="L/H&gt;2"),_xlfn.XLOOKUP(AE51,#REF!,#REF!),IF(AND(C51="E",AF51="0,2&lt;L/H≤0,5"),_xlfn.XLOOKUP(AE51,#REF!,#REF!),IF(AND(C51="E",AF51="0,5&lt;L/H≤1"),_xlfn.XLOOKUP(AE51,#REF!,#REF!),IF(AND(C51="E",AF51="1&lt;L/H≤2"),_xlfn.XLOOKUP(AE51,#REF!,#REF!),IF(AND(C51="E",AF51="L/H&gt;2"),_xlfn.XLOOKUP(AE51,#REF!,#REF!),IF(AND(C51="O",AF51="0,2&lt;L/H≤0,5"),_xlfn.XLOOKUP(AE51,#REF!,#REF!),IF(AND(C51="O",AF51="0,5&lt;L/H≤1"),_xlfn.XLOOKUP(AE51,#REF!,#REF!),IF(AND(C51="O",AF51="1&lt;L/H≤2"),_xlfn.XLOOKUP(AE51,#REF!,#REF!),IF(AND(C51="O",AF51="L/H&gt;2"),_xlfn.XLOOKUP(AE51,#REF!,#REF!),1))))))))))))))))))))</f>
        <v>#DIV/0!</v>
      </c>
      <c r="XEY51" s="1" t="s">
        <v>125</v>
      </c>
      <c r="XFB51"/>
    </row>
    <row r="52" spans="1:34 16375:16382" ht="15.9" hidden="1" customHeight="1" x14ac:dyDescent="0.3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XEY52" s="1" t="s">
        <v>126</v>
      </c>
      <c r="XFB52"/>
    </row>
    <row r="53" spans="1:34 16375:16382" ht="15.9" hidden="1" customHeight="1" x14ac:dyDescent="0.3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XEY53" s="1" t="s">
        <v>127</v>
      </c>
      <c r="XFB53" t="s">
        <v>43</v>
      </c>
    </row>
    <row r="54" spans="1:34 16375:16382" ht="15.9" hidden="1" customHeight="1" x14ac:dyDescent="0.3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XFB54" t="s">
        <v>44</v>
      </c>
    </row>
    <row r="55" spans="1:34 16375:16382" ht="15.9" hidden="1" customHeight="1" x14ac:dyDescent="0.3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XFB55" t="s">
        <v>45</v>
      </c>
    </row>
    <row r="56" spans="1:34 16375:16382" ht="15.9" hidden="1" customHeight="1" x14ac:dyDescent="0.3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34 16375:16382" ht="15.9" hidden="1" customHeight="1" x14ac:dyDescent="0.3">
      <c r="A57" s="3"/>
      <c r="E57" s="3"/>
      <c r="G57" s="3"/>
    </row>
    <row r="58" spans="1:34 16375:16382" ht="15.9" hidden="1" customHeight="1" x14ac:dyDescent="0.3">
      <c r="A58" s="3"/>
      <c r="E58" s="3"/>
      <c r="G58" s="3"/>
    </row>
    <row r="59" spans="1:34 16375:16382" ht="15.9" hidden="1" customHeight="1" x14ac:dyDescent="0.3">
      <c r="A59" s="3"/>
      <c r="E59" s="3"/>
      <c r="G59" s="3"/>
    </row>
    <row r="60" spans="1:34 16375:16382" ht="15.9" hidden="1" customHeight="1" x14ac:dyDescent="0.3">
      <c r="A60" s="3"/>
      <c r="E60" s="3"/>
      <c r="G60" s="3"/>
    </row>
    <row r="61" spans="1:34 16375:16382" ht="15.9" hidden="1" customHeight="1" x14ac:dyDescent="0.3">
      <c r="A61" s="3"/>
      <c r="E61" s="3"/>
      <c r="G61" s="3"/>
      <c r="S61" s="6"/>
    </row>
    <row r="62" spans="1:34 16375:16382" ht="15.9" hidden="1" customHeight="1" x14ac:dyDescent="0.3">
      <c r="A62" s="3"/>
      <c r="E62" s="3"/>
      <c r="G62" s="3"/>
      <c r="S62" s="6"/>
    </row>
    <row r="63" spans="1:34 16375:16382" ht="15.9" hidden="1" customHeight="1" x14ac:dyDescent="0.3">
      <c r="A63" s="3"/>
      <c r="E63" s="3"/>
      <c r="G63" s="3"/>
      <c r="S63" s="6"/>
      <c r="XEU63" s="3" t="s">
        <v>20</v>
      </c>
    </row>
    <row r="64" spans="1:34 16375:16382" ht="15.9" hidden="1" customHeight="1" x14ac:dyDescent="0.3">
      <c r="A64" s="3"/>
      <c r="E64" s="3"/>
      <c r="G64" s="3"/>
      <c r="J64"/>
      <c r="S64" s="6"/>
      <c r="XEU64" s="3" t="s">
        <v>14</v>
      </c>
    </row>
    <row r="65" spans="1:19 16370:16375" ht="15.9" hidden="1" customHeight="1" x14ac:dyDescent="0.3">
      <c r="A65" s="3"/>
      <c r="E65" s="3"/>
      <c r="G65" s="3"/>
      <c r="J65" s="6"/>
      <c r="K65" s="6"/>
      <c r="S65" s="6"/>
      <c r="XEP65" t="s">
        <v>29</v>
      </c>
      <c r="XEU65" s="3" t="s">
        <v>15</v>
      </c>
    </row>
    <row r="66" spans="1:19 16370:16375" ht="15.9" hidden="1" customHeight="1" x14ac:dyDescent="0.3">
      <c r="A66" s="3"/>
      <c r="E66" s="3"/>
      <c r="G66" s="3"/>
      <c r="J66" s="6"/>
      <c r="K66" s="6"/>
      <c r="S66" s="6"/>
      <c r="XEP66" s="3" t="s">
        <v>30</v>
      </c>
      <c r="XEU66" s="3" t="s">
        <v>16</v>
      </c>
    </row>
    <row r="67" spans="1:19 16370:16375" ht="15.9" hidden="1" customHeight="1" x14ac:dyDescent="0.3">
      <c r="A67" s="3"/>
      <c r="E67" s="3"/>
      <c r="G67" s="3"/>
      <c r="J67" s="6"/>
      <c r="K67" s="6"/>
      <c r="S67" s="6"/>
      <c r="XEP67" s="3" t="s">
        <v>31</v>
      </c>
      <c r="XEU67" s="3" t="s">
        <v>17</v>
      </c>
    </row>
    <row r="68" spans="1:19 16370:16375" ht="15.9" hidden="1" customHeight="1" x14ac:dyDescent="0.3">
      <c r="E68" s="3"/>
      <c r="G68" s="3"/>
      <c r="J68" s="6"/>
      <c r="K68" s="6"/>
      <c r="S68" s="6"/>
      <c r="XEP68" s="3" t="s">
        <v>28</v>
      </c>
      <c r="XEU68" s="3" t="s">
        <v>18</v>
      </c>
    </row>
    <row r="69" spans="1:19 16370:16375" ht="15.9" hidden="1" customHeight="1" x14ac:dyDescent="0.3">
      <c r="A69" s="3"/>
      <c r="E69" s="3"/>
      <c r="G69" s="3"/>
      <c r="J69" s="6"/>
      <c r="K69" s="6"/>
      <c r="S69" s="6"/>
    </row>
    <row r="70" spans="1:19 16370:16375" ht="15.9" hidden="1" customHeight="1" x14ac:dyDescent="0.3">
      <c r="A70" s="3"/>
      <c r="J70" s="6"/>
      <c r="K70" s="6"/>
      <c r="S70" s="6"/>
    </row>
    <row r="71" spans="1:19 16370:16375" ht="15.9" hidden="1" customHeight="1" x14ac:dyDescent="0.3">
      <c r="A71" s="3"/>
      <c r="J71" s="6"/>
      <c r="K71" s="6"/>
      <c r="S71" s="6"/>
      <c r="XEU71" s="3" t="s">
        <v>22</v>
      </c>
    </row>
    <row r="72" spans="1:19 16370:16375" ht="15.9" hidden="1" customHeight="1" x14ac:dyDescent="0.3">
      <c r="B72"/>
      <c r="J72" s="6"/>
      <c r="K72" s="6"/>
      <c r="S72" s="6"/>
      <c r="XEU72" s="3" t="s">
        <v>23</v>
      </c>
    </row>
    <row r="73" spans="1:19 16370:16375" ht="15.9" hidden="1" customHeight="1" x14ac:dyDescent="0.3">
      <c r="J73" s="6"/>
      <c r="K73" s="6"/>
      <c r="S73" s="6"/>
    </row>
    <row r="74" spans="1:19 16370:16375" ht="15.9" hidden="1" customHeight="1" x14ac:dyDescent="0.3">
      <c r="J74"/>
      <c r="K74" s="6"/>
      <c r="S74" s="6"/>
    </row>
    <row r="75" spans="1:19 16370:16375" ht="15.9" hidden="1" customHeight="1" x14ac:dyDescent="0.3">
      <c r="J75"/>
      <c r="K75" s="6"/>
      <c r="S75" s="6"/>
    </row>
    <row r="76" spans="1:19 16370:16375" ht="15.9" hidden="1" customHeight="1" x14ac:dyDescent="0.3">
      <c r="J76"/>
      <c r="K76" s="6"/>
      <c r="S76" s="6"/>
      <c r="XEU76" s="3" t="s">
        <v>24</v>
      </c>
    </row>
    <row r="77" spans="1:19 16370:16375" ht="15.9" hidden="1" customHeight="1" x14ac:dyDescent="0.3">
      <c r="J77"/>
      <c r="K77" s="6"/>
      <c r="S77" s="6"/>
      <c r="XEU77" s="3" t="s">
        <v>25</v>
      </c>
    </row>
    <row r="78" spans="1:19 16370:16375" ht="15.9" hidden="1" customHeight="1" x14ac:dyDescent="0.3">
      <c r="J78"/>
      <c r="K78" s="6"/>
      <c r="S78" s="6"/>
    </row>
    <row r="79" spans="1:19 16370:16375" ht="15.9" hidden="1" customHeight="1" x14ac:dyDescent="0.3">
      <c r="J79"/>
      <c r="S79" s="6"/>
    </row>
    <row r="80" spans="1:19 16370:16375" ht="15.9" hidden="1" customHeight="1" x14ac:dyDescent="0.3">
      <c r="J80"/>
    </row>
    <row r="81" spans="10:19 16366:16375" ht="15.9" hidden="1" customHeight="1" x14ac:dyDescent="0.3">
      <c r="J81"/>
    </row>
    <row r="82" spans="10:19 16366:16375" ht="15.9" hidden="1" customHeight="1" x14ac:dyDescent="0.3">
      <c r="J82"/>
      <c r="S82" s="6"/>
      <c r="XEL82" s="3" t="s">
        <v>22</v>
      </c>
      <c r="XEM82" s="3" t="s">
        <v>26</v>
      </c>
      <c r="XEN82" s="3" t="s">
        <v>20</v>
      </c>
      <c r="XEO82" s="3">
        <v>0.2</v>
      </c>
      <c r="XEP82" s="3">
        <v>0.67</v>
      </c>
      <c r="XEQ82" s="3">
        <v>0.6</v>
      </c>
      <c r="XER82" s="3">
        <v>0.57999999999999996</v>
      </c>
      <c r="XES82" s="3">
        <v>0.53</v>
      </c>
      <c r="XET82" s="3">
        <v>0.48</v>
      </c>
      <c r="XEU82" s="3">
        <v>0.43</v>
      </c>
    </row>
    <row r="83" spans="10:19 16366:16375" ht="15.9" hidden="1" customHeight="1" x14ac:dyDescent="0.3">
      <c r="S83" s="6"/>
      <c r="XEL83" s="3" t="s">
        <v>22</v>
      </c>
      <c r="XEM83" s="3" t="s">
        <v>26</v>
      </c>
      <c r="XEN83" s="3" t="s">
        <v>20</v>
      </c>
      <c r="XEO83" s="3">
        <v>0.3</v>
      </c>
      <c r="XEP83" s="3">
        <v>0.67</v>
      </c>
      <c r="XEQ83" s="3">
        <v>0.6</v>
      </c>
      <c r="XER83" s="3">
        <v>0.57999999999999996</v>
      </c>
      <c r="XES83" s="3">
        <v>0.53</v>
      </c>
      <c r="XET83" s="3">
        <v>0.48</v>
      </c>
      <c r="XEU83" s="3">
        <v>0.43</v>
      </c>
    </row>
    <row r="84" spans="10:19 16366:16375" ht="15.9" hidden="1" customHeight="1" x14ac:dyDescent="0.3">
      <c r="S84" s="6"/>
      <c r="XEL84" s="3" t="s">
        <v>22</v>
      </c>
      <c r="XEM84" s="3" t="s">
        <v>26</v>
      </c>
      <c r="XEN84" s="3" t="s">
        <v>20</v>
      </c>
      <c r="XEO84" s="3">
        <v>0.4</v>
      </c>
      <c r="XEP84" s="3">
        <v>0.67</v>
      </c>
      <c r="XEQ84" s="3">
        <v>0.6</v>
      </c>
      <c r="XER84" s="3">
        <v>0.57999999999999996</v>
      </c>
      <c r="XES84" s="3">
        <v>0.53</v>
      </c>
      <c r="XET84" s="3">
        <v>0.48</v>
      </c>
      <c r="XEU84" s="3">
        <v>0.43</v>
      </c>
    </row>
    <row r="85" spans="10:19 16366:16375" ht="15.9" hidden="1" customHeight="1" x14ac:dyDescent="0.3">
      <c r="S85" s="6"/>
      <c r="XEL85" s="3" t="s">
        <v>22</v>
      </c>
      <c r="XEM85" s="3" t="s">
        <v>26</v>
      </c>
      <c r="XEN85" s="3" t="s">
        <v>20</v>
      </c>
      <c r="XEO85" s="3">
        <v>0.5</v>
      </c>
      <c r="XEP85" s="3">
        <v>0.67</v>
      </c>
      <c r="XEQ85" s="3">
        <v>0.6</v>
      </c>
      <c r="XER85" s="3">
        <v>0.57999999999999996</v>
      </c>
      <c r="XES85" s="3">
        <v>0.53</v>
      </c>
      <c r="XET85" s="3">
        <v>0.48</v>
      </c>
      <c r="XEU85" s="3">
        <v>0.43</v>
      </c>
    </row>
    <row r="86" spans="10:19 16366:16375" ht="15.9" hidden="1" customHeight="1" x14ac:dyDescent="0.3">
      <c r="S86" s="6"/>
      <c r="XEL86" s="3" t="s">
        <v>22</v>
      </c>
      <c r="XEM86" s="3" t="s">
        <v>26</v>
      </c>
      <c r="XEN86" s="3" t="s">
        <v>20</v>
      </c>
      <c r="XEO86" s="3">
        <v>0.6</v>
      </c>
      <c r="XEP86" s="3">
        <v>0.67</v>
      </c>
      <c r="XEQ86" s="3">
        <v>0.6</v>
      </c>
      <c r="XER86" s="3">
        <v>0.57999999999999996</v>
      </c>
      <c r="XES86" s="3">
        <v>0.53</v>
      </c>
      <c r="XET86" s="3">
        <v>0.48</v>
      </c>
      <c r="XEU86" s="3">
        <v>0.43</v>
      </c>
    </row>
    <row r="87" spans="10:19 16366:16375" ht="15.9" hidden="1" customHeight="1" x14ac:dyDescent="0.3">
      <c r="S87" s="6"/>
      <c r="XEL87" s="3" t="s">
        <v>22</v>
      </c>
      <c r="XEM87" s="3" t="s">
        <v>26</v>
      </c>
      <c r="XEN87" s="3" t="s">
        <v>20</v>
      </c>
      <c r="XEO87" s="3">
        <v>0.7</v>
      </c>
      <c r="XEP87" s="3">
        <v>0.67</v>
      </c>
      <c r="XEQ87" s="3">
        <v>0.6</v>
      </c>
      <c r="XER87" s="3">
        <v>0.57999999999999996</v>
      </c>
      <c r="XES87" s="3">
        <v>0.53</v>
      </c>
      <c r="XET87" s="3">
        <v>0.48</v>
      </c>
      <c r="XEU87" s="3">
        <v>0.43</v>
      </c>
    </row>
    <row r="88" spans="10:19 16366:16375" ht="15.9" hidden="1" customHeight="1" x14ac:dyDescent="0.3">
      <c r="S88" s="6"/>
      <c r="XEL88" s="3" t="s">
        <v>22</v>
      </c>
      <c r="XEM88" s="3" t="s">
        <v>26</v>
      </c>
      <c r="XEN88" s="3" t="s">
        <v>20</v>
      </c>
      <c r="XEO88" s="3">
        <v>0.8</v>
      </c>
      <c r="XEP88" s="3">
        <v>0.67</v>
      </c>
      <c r="XEQ88" s="3">
        <v>0.6</v>
      </c>
      <c r="XER88" s="3">
        <v>0.57999999999999996</v>
      </c>
      <c r="XES88" s="3">
        <v>0.53</v>
      </c>
      <c r="XET88" s="3">
        <v>0.48</v>
      </c>
      <c r="XEU88" s="3">
        <v>0.43</v>
      </c>
    </row>
    <row r="89" spans="10:19 16366:16375" ht="15.9" hidden="1" customHeight="1" x14ac:dyDescent="0.3">
      <c r="S89" s="6"/>
      <c r="XEL89" s="3" t="s">
        <v>22</v>
      </c>
      <c r="XEM89" s="3" t="s">
        <v>26</v>
      </c>
      <c r="XEN89" s="3" t="s">
        <v>20</v>
      </c>
      <c r="XEO89" s="3">
        <v>0.9</v>
      </c>
      <c r="XEP89" s="3">
        <v>0.67</v>
      </c>
      <c r="XEQ89" s="3">
        <v>0.6</v>
      </c>
      <c r="XER89" s="3">
        <v>0.57999999999999996</v>
      </c>
      <c r="XES89" s="3">
        <v>0.53</v>
      </c>
      <c r="XET89" s="3">
        <v>0.48</v>
      </c>
      <c r="XEU89" s="3">
        <v>0.43</v>
      </c>
    </row>
    <row r="90" spans="10:19 16366:16375" ht="15.9" hidden="1" customHeight="1" x14ac:dyDescent="0.3">
      <c r="S90" s="6"/>
      <c r="XEL90" s="3" t="s">
        <v>22</v>
      </c>
      <c r="XEM90" s="3" t="s">
        <v>26</v>
      </c>
      <c r="XEN90" s="3" t="s">
        <v>20</v>
      </c>
      <c r="XEO90" s="3">
        <v>1</v>
      </c>
      <c r="XEP90" s="3">
        <v>0.67</v>
      </c>
      <c r="XEQ90" s="3">
        <v>0.6</v>
      </c>
      <c r="XER90" s="3">
        <v>0.57999999999999996</v>
      </c>
      <c r="XES90" s="3">
        <v>0.53</v>
      </c>
      <c r="XET90" s="3">
        <v>0.48</v>
      </c>
      <c r="XEU90" s="3">
        <v>0.43</v>
      </c>
    </row>
    <row r="91" spans="10:19 16366:16375" ht="15.9" hidden="1" customHeight="1" x14ac:dyDescent="0.3">
      <c r="XEL91" s="3" t="s">
        <v>22</v>
      </c>
      <c r="XEM91" s="3" t="s">
        <v>26</v>
      </c>
      <c r="XEN91" s="3" t="s">
        <v>20</v>
      </c>
      <c r="XEO91" s="3">
        <v>1.1000000000000001</v>
      </c>
    </row>
    <row r="92" spans="10:19 16366:16375" ht="15.9" hidden="1" customHeight="1" x14ac:dyDescent="0.3">
      <c r="XEL92" s="3" t="s">
        <v>22</v>
      </c>
      <c r="XEM92" s="3" t="s">
        <v>26</v>
      </c>
      <c r="XEN92" s="3" t="s">
        <v>20</v>
      </c>
      <c r="XEO92" s="3">
        <v>1.2</v>
      </c>
    </row>
    <row r="93" spans="10:19 16366:16375" ht="15.9" hidden="1" customHeight="1" x14ac:dyDescent="0.3">
      <c r="XEL93" s="3" t="s">
        <v>22</v>
      </c>
      <c r="XEM93" s="3" t="s">
        <v>26</v>
      </c>
      <c r="XEN93" s="3" t="s">
        <v>20</v>
      </c>
      <c r="XEO93" s="3">
        <v>1.3</v>
      </c>
    </row>
    <row r="94" spans="10:19 16366:16375" ht="15.9" hidden="1" customHeight="1" x14ac:dyDescent="0.3">
      <c r="XEL94" s="3" t="s">
        <v>22</v>
      </c>
      <c r="XEM94" s="3" t="s">
        <v>26</v>
      </c>
      <c r="XEN94" s="3" t="s">
        <v>20</v>
      </c>
      <c r="XEO94" s="3">
        <v>1.4</v>
      </c>
    </row>
    <row r="95" spans="10:19 16366:16375" ht="15.9" hidden="1" customHeight="1" x14ac:dyDescent="0.3">
      <c r="XEL95" s="3" t="s">
        <v>22</v>
      </c>
      <c r="XEM95" s="3" t="s">
        <v>26</v>
      </c>
      <c r="XEN95" s="3" t="s">
        <v>20</v>
      </c>
      <c r="XEO95" s="3">
        <v>1.5</v>
      </c>
    </row>
    <row r="96" spans="10:19 16366:16375" ht="15.9" hidden="1" customHeight="1" x14ac:dyDescent="0.3">
      <c r="XEL96" s="3" t="s">
        <v>22</v>
      </c>
      <c r="XEM96" s="3" t="s">
        <v>26</v>
      </c>
      <c r="XEN96" s="3" t="s">
        <v>20</v>
      </c>
      <c r="XEO96" s="3">
        <v>1.6</v>
      </c>
    </row>
    <row r="97" spans="16366:16369" ht="15.9" hidden="1" customHeight="1" x14ac:dyDescent="0.3">
      <c r="XEL97" s="3" t="s">
        <v>22</v>
      </c>
      <c r="XEM97" s="3" t="s">
        <v>26</v>
      </c>
      <c r="XEN97" s="3" t="s">
        <v>20</v>
      </c>
      <c r="XEO97" s="3">
        <v>1.7</v>
      </c>
    </row>
    <row r="98" spans="16366:16369" ht="15.9" hidden="1" customHeight="1" x14ac:dyDescent="0.3">
      <c r="XEL98" s="3" t="s">
        <v>22</v>
      </c>
      <c r="XEM98" s="3" t="s">
        <v>26</v>
      </c>
      <c r="XEN98" s="3" t="s">
        <v>20</v>
      </c>
      <c r="XEO98" s="3">
        <v>1.8</v>
      </c>
    </row>
    <row r="99" spans="16366:16369" ht="15.9" hidden="1" customHeight="1" x14ac:dyDescent="0.3">
      <c r="XEL99" s="3" t="s">
        <v>22</v>
      </c>
      <c r="XEM99" s="3" t="s">
        <v>26</v>
      </c>
      <c r="XEN99" s="3" t="s">
        <v>20</v>
      </c>
      <c r="XEO99" s="3">
        <v>1.9</v>
      </c>
    </row>
    <row r="100" spans="16366:16369" ht="15.9" hidden="1" customHeight="1" x14ac:dyDescent="0.3">
      <c r="XEL100" s="3" t="s">
        <v>22</v>
      </c>
      <c r="XEM100" s="3" t="s">
        <v>26</v>
      </c>
      <c r="XEN100" s="3" t="s">
        <v>20</v>
      </c>
      <c r="XEO100" s="3">
        <v>2</v>
      </c>
    </row>
    <row r="101" spans="16366:16369" ht="15.9" hidden="1" customHeight="1" x14ac:dyDescent="0.3">
      <c r="XEL101" s="3" t="s">
        <v>22</v>
      </c>
      <c r="XEM101" s="3" t="s">
        <v>26</v>
      </c>
      <c r="XEN101" s="3" t="s">
        <v>20</v>
      </c>
      <c r="XEO101" s="3">
        <v>2.1</v>
      </c>
    </row>
    <row r="102" spans="16366:16369" ht="15.9" hidden="1" customHeight="1" x14ac:dyDescent="0.3">
      <c r="XEL102" s="3" t="s">
        <v>22</v>
      </c>
      <c r="XEM102" s="3" t="s">
        <v>26</v>
      </c>
      <c r="XEN102" s="3" t="s">
        <v>20</v>
      </c>
      <c r="XEO102" s="3">
        <v>2.2000000000000002</v>
      </c>
    </row>
    <row r="103" spans="16366:16369" ht="15.9" hidden="1" customHeight="1" x14ac:dyDescent="0.3">
      <c r="XEL103" s="3" t="s">
        <v>22</v>
      </c>
      <c r="XEM103" s="3" t="s">
        <v>26</v>
      </c>
      <c r="XEN103" s="3" t="s">
        <v>20</v>
      </c>
      <c r="XEO103" s="3">
        <v>2.2999999999999998</v>
      </c>
    </row>
    <row r="104" spans="16366:16369" ht="15.9" hidden="1" customHeight="1" x14ac:dyDescent="0.3">
      <c r="XEL104" s="3" t="s">
        <v>22</v>
      </c>
      <c r="XEM104" s="3" t="s">
        <v>26</v>
      </c>
      <c r="XEN104" s="3" t="s">
        <v>20</v>
      </c>
      <c r="XEO104" s="3">
        <v>2.4</v>
      </c>
    </row>
    <row r="105" spans="16366:16369" ht="15.9" hidden="1" customHeight="1" x14ac:dyDescent="0.3">
      <c r="XEL105" s="3" t="s">
        <v>22</v>
      </c>
      <c r="XEM105" s="3" t="s">
        <v>26</v>
      </c>
      <c r="XEN105" s="3" t="s">
        <v>20</v>
      </c>
      <c r="XEO105" s="3">
        <v>2.5</v>
      </c>
    </row>
    <row r="106" spans="16366:16369" ht="15.9" hidden="1" customHeight="1" x14ac:dyDescent="0.3">
      <c r="XEL106" s="3" t="s">
        <v>22</v>
      </c>
      <c r="XEM106" s="3" t="s">
        <v>26</v>
      </c>
      <c r="XEN106" s="3" t="s">
        <v>20</v>
      </c>
      <c r="XEO106" s="3">
        <v>2.6</v>
      </c>
    </row>
    <row r="107" spans="16366:16369" ht="15.9" hidden="1" customHeight="1" x14ac:dyDescent="0.3">
      <c r="XEL107" s="3" t="s">
        <v>22</v>
      </c>
      <c r="XEM107" s="3" t="s">
        <v>26</v>
      </c>
      <c r="XEN107" s="3" t="s">
        <v>20</v>
      </c>
      <c r="XEO107" s="3">
        <v>2.7</v>
      </c>
    </row>
    <row r="108" spans="16366:16369" ht="15.9" hidden="1" customHeight="1" x14ac:dyDescent="0.3">
      <c r="XEL108" s="3" t="s">
        <v>22</v>
      </c>
      <c r="XEM108" s="3" t="s">
        <v>26</v>
      </c>
      <c r="XEN108" s="3" t="s">
        <v>20</v>
      </c>
      <c r="XEO108" s="3">
        <v>2.8</v>
      </c>
    </row>
    <row r="109" spans="16366:16369" ht="15.9" hidden="1" customHeight="1" x14ac:dyDescent="0.3">
      <c r="XEL109" s="3" t="s">
        <v>22</v>
      </c>
      <c r="XEM109" s="3" t="s">
        <v>26</v>
      </c>
      <c r="XEN109" s="3" t="s">
        <v>20</v>
      </c>
      <c r="XEO109" s="3">
        <v>2.9</v>
      </c>
    </row>
    <row r="110" spans="16366:16369" ht="15.9" hidden="1" customHeight="1" x14ac:dyDescent="0.3">
      <c r="XEL110" s="3" t="s">
        <v>22</v>
      </c>
      <c r="XEM110" s="3" t="s">
        <v>26</v>
      </c>
      <c r="XEN110" s="3" t="s">
        <v>20</v>
      </c>
      <c r="XEO110" s="3">
        <v>3</v>
      </c>
    </row>
    <row r="111" spans="16366:16369" ht="15.9" hidden="1" customHeight="1" x14ac:dyDescent="0.3">
      <c r="XEL111" s="3" t="s">
        <v>22</v>
      </c>
      <c r="XEM111" s="3" t="s">
        <v>26</v>
      </c>
      <c r="XEN111" s="3" t="s">
        <v>20</v>
      </c>
      <c r="XEO111" s="3">
        <v>3.1</v>
      </c>
    </row>
    <row r="112" spans="16366:16369" ht="15.9" hidden="1" customHeight="1" x14ac:dyDescent="0.3">
      <c r="XEL112" s="3" t="s">
        <v>22</v>
      </c>
      <c r="XEM112" s="3" t="s">
        <v>26</v>
      </c>
      <c r="XEN112" s="3" t="s">
        <v>20</v>
      </c>
      <c r="XEO112" s="3">
        <v>3.2</v>
      </c>
    </row>
    <row r="113" spans="16366:16375" ht="15.9" hidden="1" customHeight="1" x14ac:dyDescent="0.3">
      <c r="XEL113" s="3" t="s">
        <v>22</v>
      </c>
      <c r="XEM113" s="3" t="s">
        <v>26</v>
      </c>
      <c r="XEN113" s="3" t="s">
        <v>20</v>
      </c>
      <c r="XEO113" s="3">
        <v>3.3</v>
      </c>
    </row>
    <row r="114" spans="16366:16375" ht="15.9" hidden="1" customHeight="1" x14ac:dyDescent="0.3">
      <c r="XEL114" s="3" t="s">
        <v>22</v>
      </c>
      <c r="XEM114" s="3" t="s">
        <v>26</v>
      </c>
      <c r="XEN114" s="3" t="s">
        <v>20</v>
      </c>
      <c r="XEO114" s="3">
        <v>3.4</v>
      </c>
    </row>
    <row r="115" spans="16366:16375" ht="15.9" hidden="1" customHeight="1" x14ac:dyDescent="0.3">
      <c r="XEL115" s="3" t="s">
        <v>22</v>
      </c>
      <c r="XEM115" s="3" t="s">
        <v>26</v>
      </c>
      <c r="XEN115" s="3" t="s">
        <v>20</v>
      </c>
      <c r="XEO115" s="3">
        <v>3.5</v>
      </c>
    </row>
    <row r="116" spans="16366:16375" ht="15.9" hidden="1" customHeight="1" x14ac:dyDescent="0.3">
      <c r="XEL116" s="3" t="s">
        <v>22</v>
      </c>
      <c r="XEM116" s="3" t="s">
        <v>26</v>
      </c>
      <c r="XEN116" s="3" t="s">
        <v>20</v>
      </c>
      <c r="XEO116" s="3">
        <v>3.6</v>
      </c>
    </row>
    <row r="117" spans="16366:16375" ht="15.9" hidden="1" customHeight="1" x14ac:dyDescent="0.3">
      <c r="XEL117" s="3" t="s">
        <v>22</v>
      </c>
      <c r="XEM117" s="3" t="s">
        <v>26</v>
      </c>
      <c r="XEN117" s="3" t="s">
        <v>20</v>
      </c>
      <c r="XEO117" s="3">
        <v>3.7</v>
      </c>
    </row>
    <row r="118" spans="16366:16375" ht="15.9" hidden="1" customHeight="1" x14ac:dyDescent="0.3">
      <c r="XEL118" s="3" t="s">
        <v>22</v>
      </c>
      <c r="XEM118" s="3" t="s">
        <v>26</v>
      </c>
      <c r="XEN118" s="3" t="s">
        <v>20</v>
      </c>
      <c r="XEO118" s="3">
        <v>3.8</v>
      </c>
    </row>
    <row r="119" spans="16366:16375" ht="15.9" hidden="1" customHeight="1" x14ac:dyDescent="0.3">
      <c r="XEL119" s="3" t="s">
        <v>22</v>
      </c>
      <c r="XEM119" s="3" t="s">
        <v>26</v>
      </c>
      <c r="XEN119" s="3" t="s">
        <v>20</v>
      </c>
      <c r="XEO119" s="3">
        <v>3.9</v>
      </c>
    </row>
    <row r="120" spans="16366:16375" ht="15.9" hidden="1" customHeight="1" x14ac:dyDescent="0.3">
      <c r="XEL120" s="3" t="s">
        <v>22</v>
      </c>
      <c r="XEM120" s="3" t="s">
        <v>26</v>
      </c>
      <c r="XEN120" s="3" t="s">
        <v>20</v>
      </c>
      <c r="XEO120" s="3">
        <v>4</v>
      </c>
      <c r="XEP120" s="3">
        <v>0.86</v>
      </c>
      <c r="XEQ120" s="3">
        <v>0.8</v>
      </c>
      <c r="XER120" s="3">
        <v>0.77</v>
      </c>
      <c r="XES120" s="3">
        <v>0.72</v>
      </c>
      <c r="XET120" s="3">
        <v>0.67</v>
      </c>
      <c r="XEU120" s="3">
        <v>0.62</v>
      </c>
    </row>
    <row r="121" spans="16366:16375" ht="15.9" hidden="1" customHeight="1" x14ac:dyDescent="0.3">
      <c r="XEL121" s="3" t="s">
        <v>22</v>
      </c>
      <c r="XEM121" s="3" t="s">
        <v>26</v>
      </c>
      <c r="XEN121" s="3" t="s">
        <v>20</v>
      </c>
      <c r="XEO121" s="3">
        <v>4.0999999999999996</v>
      </c>
      <c r="XEP121" s="3">
        <v>0.86</v>
      </c>
      <c r="XEQ121" s="3">
        <v>0.8</v>
      </c>
      <c r="XER121" s="3">
        <v>0.77</v>
      </c>
      <c r="XES121" s="3">
        <v>0.72</v>
      </c>
      <c r="XET121" s="3">
        <v>0.67</v>
      </c>
      <c r="XEU121" s="3">
        <v>0.62</v>
      </c>
    </row>
    <row r="122" spans="16366:16375" ht="15.9" hidden="1" customHeight="1" x14ac:dyDescent="0.3">
      <c r="XEL122" s="3" t="s">
        <v>22</v>
      </c>
      <c r="XEM122" s="3" t="s">
        <v>26</v>
      </c>
      <c r="XEN122" s="3" t="s">
        <v>20</v>
      </c>
      <c r="XEO122" s="3">
        <v>4.2</v>
      </c>
      <c r="XEP122" s="3">
        <v>0.86</v>
      </c>
      <c r="XEQ122" s="3">
        <v>0.8</v>
      </c>
      <c r="XER122" s="3">
        <v>0.77</v>
      </c>
      <c r="XES122" s="3">
        <v>0.72</v>
      </c>
      <c r="XET122" s="3">
        <v>0.67</v>
      </c>
      <c r="XEU122" s="3">
        <v>0.62</v>
      </c>
    </row>
    <row r="123" spans="16366:16375" ht="15.9" hidden="1" customHeight="1" x14ac:dyDescent="0.3">
      <c r="XEL123" s="3" t="s">
        <v>22</v>
      </c>
      <c r="XEM123" s="3" t="s">
        <v>26</v>
      </c>
      <c r="XEN123" s="3" t="s">
        <v>20</v>
      </c>
      <c r="XEO123" s="3">
        <v>4.3</v>
      </c>
      <c r="XEP123" s="3">
        <v>0.86</v>
      </c>
      <c r="XEQ123" s="3">
        <v>0.8</v>
      </c>
      <c r="XER123" s="3">
        <v>0.77</v>
      </c>
      <c r="XES123" s="3">
        <v>0.72</v>
      </c>
      <c r="XET123" s="3">
        <v>0.67</v>
      </c>
      <c r="XEU123" s="3">
        <v>0.62</v>
      </c>
    </row>
    <row r="124" spans="16366:16375" ht="15.9" hidden="1" customHeight="1" x14ac:dyDescent="0.3">
      <c r="XEL124" s="3" t="s">
        <v>22</v>
      </c>
      <c r="XEM124" s="3" t="s">
        <v>26</v>
      </c>
      <c r="XEN124" s="3" t="s">
        <v>20</v>
      </c>
      <c r="XEO124" s="3">
        <v>4.4000000000000004</v>
      </c>
      <c r="XEP124" s="3">
        <v>0.86</v>
      </c>
      <c r="XEQ124" s="3">
        <v>0.8</v>
      </c>
      <c r="XER124" s="3">
        <v>0.77</v>
      </c>
      <c r="XES124" s="3">
        <v>0.72</v>
      </c>
      <c r="XET124" s="3">
        <v>0.67</v>
      </c>
      <c r="XEU124" s="3">
        <v>0.62</v>
      </c>
    </row>
    <row r="125" spans="16366:16375" ht="15.9" hidden="1" customHeight="1" x14ac:dyDescent="0.3">
      <c r="XEL125" s="3" t="s">
        <v>22</v>
      </c>
      <c r="XEM125" s="3" t="s">
        <v>26</v>
      </c>
      <c r="XEN125" s="3" t="s">
        <v>20</v>
      </c>
      <c r="XEO125" s="3">
        <v>4.5</v>
      </c>
      <c r="XEP125" s="3">
        <v>0.86</v>
      </c>
      <c r="XEQ125" s="3">
        <v>0.8</v>
      </c>
      <c r="XER125" s="3">
        <v>0.77</v>
      </c>
      <c r="XES125" s="3">
        <v>0.72</v>
      </c>
      <c r="XET125" s="3">
        <v>0.67</v>
      </c>
      <c r="XEU125" s="3">
        <v>0.62</v>
      </c>
    </row>
    <row r="126" spans="16366:16375" ht="15.9" hidden="1" customHeight="1" x14ac:dyDescent="0.3">
      <c r="XEL126" s="3" t="s">
        <v>22</v>
      </c>
      <c r="XEM126" s="3" t="s">
        <v>26</v>
      </c>
      <c r="XEN126" s="3" t="s">
        <v>20</v>
      </c>
      <c r="XEO126" s="3">
        <v>4.5999999999999996</v>
      </c>
      <c r="XEP126" s="3">
        <v>0.86</v>
      </c>
      <c r="XEQ126" s="3">
        <v>0.8</v>
      </c>
      <c r="XER126" s="3">
        <v>0.77</v>
      </c>
      <c r="XES126" s="3">
        <v>0.72</v>
      </c>
      <c r="XET126" s="3">
        <v>0.67</v>
      </c>
      <c r="XEU126" s="3">
        <v>0.62</v>
      </c>
    </row>
    <row r="127" spans="16366:16375" ht="15.9" hidden="1" customHeight="1" x14ac:dyDescent="0.3">
      <c r="XEL127" s="3" t="s">
        <v>22</v>
      </c>
      <c r="XEM127" s="3" t="s">
        <v>26</v>
      </c>
      <c r="XEN127" s="3" t="s">
        <v>20</v>
      </c>
      <c r="XEO127" s="3">
        <v>4.7</v>
      </c>
      <c r="XEP127" s="3">
        <v>0.86</v>
      </c>
      <c r="XEQ127" s="3">
        <v>0.8</v>
      </c>
      <c r="XER127" s="3">
        <v>0.77</v>
      </c>
      <c r="XES127" s="3">
        <v>0.72</v>
      </c>
      <c r="XET127" s="3">
        <v>0.67</v>
      </c>
      <c r="XEU127" s="3">
        <v>0.62</v>
      </c>
    </row>
    <row r="128" spans="16366:16375" ht="15.9" hidden="1" customHeight="1" x14ac:dyDescent="0.3">
      <c r="XEL128" s="3" t="s">
        <v>22</v>
      </c>
      <c r="XEM128" s="3" t="s">
        <v>26</v>
      </c>
      <c r="XEN128" s="3" t="s">
        <v>20</v>
      </c>
      <c r="XEO128" s="3">
        <v>4.8</v>
      </c>
      <c r="XEP128" s="3">
        <v>0.86</v>
      </c>
      <c r="XEQ128" s="3">
        <v>0.8</v>
      </c>
      <c r="XER128" s="3">
        <v>0.77</v>
      </c>
      <c r="XES128" s="3">
        <v>0.72</v>
      </c>
      <c r="XET128" s="3">
        <v>0.67</v>
      </c>
      <c r="XEU128" s="3">
        <v>0.62</v>
      </c>
    </row>
    <row r="129" spans="16366:16375" ht="15.9" hidden="1" customHeight="1" x14ac:dyDescent="0.3">
      <c r="XEL129" s="3" t="s">
        <v>22</v>
      </c>
      <c r="XEM129" s="3" t="s">
        <v>26</v>
      </c>
      <c r="XEN129" s="3" t="s">
        <v>20</v>
      </c>
      <c r="XEO129" s="3">
        <v>4.9000000000000004</v>
      </c>
      <c r="XEP129" s="3">
        <v>0.86</v>
      </c>
      <c r="XEQ129" s="3">
        <v>0.8</v>
      </c>
      <c r="XER129" s="3">
        <v>0.77</v>
      </c>
      <c r="XES129" s="3">
        <v>0.72</v>
      </c>
      <c r="XET129" s="3">
        <v>0.67</v>
      </c>
      <c r="XEU129" s="3">
        <v>0.62</v>
      </c>
    </row>
    <row r="130" spans="16366:16375" ht="15.9" hidden="1" customHeight="1" x14ac:dyDescent="0.3">
      <c r="XEL130" s="3" t="s">
        <v>22</v>
      </c>
      <c r="XEM130" s="3" t="s">
        <v>26</v>
      </c>
      <c r="XEN130" s="3" t="s">
        <v>20</v>
      </c>
      <c r="XEO130" s="3">
        <v>5</v>
      </c>
      <c r="XEP130" s="3">
        <v>0.86</v>
      </c>
      <c r="XEQ130" s="3">
        <v>0.8</v>
      </c>
      <c r="XER130" s="3">
        <v>0.77</v>
      </c>
      <c r="XES130" s="3">
        <v>0.72</v>
      </c>
      <c r="XET130" s="3">
        <v>0.67</v>
      </c>
      <c r="XEU130" s="3">
        <v>0.62</v>
      </c>
    </row>
    <row r="131" spans="16366:16375" ht="15.9" hidden="1" customHeight="1" x14ac:dyDescent="0.3">
      <c r="XEL131" s="3" t="s">
        <v>22</v>
      </c>
      <c r="XEM131" s="3" t="s">
        <v>26</v>
      </c>
      <c r="XEN131" s="3" t="s">
        <v>20</v>
      </c>
      <c r="XEO131" s="3">
        <v>5.0999999999999996</v>
      </c>
      <c r="XEP131" s="3">
        <v>0.86</v>
      </c>
      <c r="XEQ131" s="3">
        <v>0.8</v>
      </c>
      <c r="XER131" s="3">
        <v>0.77</v>
      </c>
      <c r="XES131" s="3">
        <v>0.72</v>
      </c>
      <c r="XET131" s="3">
        <v>0.67</v>
      </c>
      <c r="XEU131" s="3">
        <v>0.62</v>
      </c>
    </row>
    <row r="132" spans="16366:16375" ht="15.9" hidden="1" customHeight="1" x14ac:dyDescent="0.3">
      <c r="XEL132" s="3" t="s">
        <v>22</v>
      </c>
      <c r="XEM132" s="3" t="s">
        <v>26</v>
      </c>
      <c r="XEN132" s="3" t="s">
        <v>20</v>
      </c>
      <c r="XEO132" s="3">
        <v>5.2</v>
      </c>
      <c r="XEP132" s="3">
        <v>0.86</v>
      </c>
      <c r="XEQ132" s="3">
        <v>0.8</v>
      </c>
      <c r="XER132" s="3">
        <v>0.77</v>
      </c>
      <c r="XES132" s="3">
        <v>0.72</v>
      </c>
      <c r="XET132" s="3">
        <v>0.67</v>
      </c>
      <c r="XEU132" s="3">
        <v>0.62</v>
      </c>
    </row>
    <row r="133" spans="16366:16375" ht="15.9" hidden="1" customHeight="1" x14ac:dyDescent="0.3">
      <c r="XEL133" s="3" t="s">
        <v>22</v>
      </c>
      <c r="XEM133" s="3" t="s">
        <v>26</v>
      </c>
      <c r="XEN133" s="3" t="s">
        <v>20</v>
      </c>
      <c r="XEO133" s="3">
        <v>5.3</v>
      </c>
      <c r="XEP133" s="3">
        <v>0.86</v>
      </c>
      <c r="XEQ133" s="3">
        <v>0.8</v>
      </c>
      <c r="XER133" s="3">
        <v>0.77</v>
      </c>
      <c r="XES133" s="3">
        <v>0.72</v>
      </c>
      <c r="XET133" s="3">
        <v>0.67</v>
      </c>
      <c r="XEU133" s="3">
        <v>0.62</v>
      </c>
    </row>
    <row r="134" spans="16366:16375" ht="15.9" hidden="1" customHeight="1" x14ac:dyDescent="0.3">
      <c r="XEL134" s="3" t="s">
        <v>22</v>
      </c>
      <c r="XEM134" s="3" t="s">
        <v>26</v>
      </c>
      <c r="XEN134" s="3" t="s">
        <v>20</v>
      </c>
      <c r="XEO134" s="3">
        <v>5.4</v>
      </c>
      <c r="XEP134" s="3">
        <v>0.86</v>
      </c>
      <c r="XEQ134" s="3">
        <v>0.8</v>
      </c>
      <c r="XER134" s="3">
        <v>0.77</v>
      </c>
      <c r="XES134" s="3">
        <v>0.72</v>
      </c>
      <c r="XET134" s="3">
        <v>0.67</v>
      </c>
      <c r="XEU134" s="3">
        <v>0.62</v>
      </c>
    </row>
    <row r="135" spans="16366:16375" ht="15.9" hidden="1" customHeight="1" x14ac:dyDescent="0.3">
      <c r="XEL135" s="3" t="s">
        <v>22</v>
      </c>
      <c r="XEM135" s="3" t="s">
        <v>26</v>
      </c>
      <c r="XEN135" s="3" t="s">
        <v>20</v>
      </c>
      <c r="XEO135" s="3">
        <v>5.5</v>
      </c>
      <c r="XEP135" s="3">
        <v>0.86</v>
      </c>
      <c r="XEQ135" s="3">
        <v>0.8</v>
      </c>
      <c r="XER135" s="3">
        <v>0.77</v>
      </c>
      <c r="XES135" s="3">
        <v>0.72</v>
      </c>
      <c r="XET135" s="3">
        <v>0.67</v>
      </c>
      <c r="XEU135" s="3">
        <v>0.62</v>
      </c>
    </row>
    <row r="136" spans="16366:16375" ht="15.9" hidden="1" customHeight="1" x14ac:dyDescent="0.3">
      <c r="XEL136" s="3" t="s">
        <v>22</v>
      </c>
      <c r="XEM136" s="3" t="s">
        <v>26</v>
      </c>
      <c r="XEN136" s="3" t="s">
        <v>20</v>
      </c>
      <c r="XEO136" s="3">
        <v>5.6</v>
      </c>
      <c r="XEP136" s="3">
        <v>0.86</v>
      </c>
      <c r="XEQ136" s="3">
        <v>0.8</v>
      </c>
      <c r="XER136" s="3">
        <v>0.77</v>
      </c>
      <c r="XES136" s="3">
        <v>0.72</v>
      </c>
      <c r="XET136" s="3">
        <v>0.67</v>
      </c>
      <c r="XEU136" s="3">
        <v>0.62</v>
      </c>
    </row>
    <row r="137" spans="16366:16375" ht="15.9" hidden="1" customHeight="1" x14ac:dyDescent="0.3">
      <c r="XEL137" s="3" t="s">
        <v>22</v>
      </c>
      <c r="XEM137" s="3" t="s">
        <v>26</v>
      </c>
      <c r="XEN137" s="3" t="s">
        <v>20</v>
      </c>
      <c r="XEO137" s="3">
        <v>5.7</v>
      </c>
      <c r="XEP137" s="3">
        <v>0.86</v>
      </c>
      <c r="XEQ137" s="3">
        <v>0.8</v>
      </c>
      <c r="XER137" s="3">
        <v>0.77</v>
      </c>
      <c r="XES137" s="3">
        <v>0.72</v>
      </c>
      <c r="XET137" s="3">
        <v>0.67</v>
      </c>
      <c r="XEU137" s="3">
        <v>0.62</v>
      </c>
    </row>
    <row r="138" spans="16366:16375" ht="15.9" hidden="1" customHeight="1" x14ac:dyDescent="0.3">
      <c r="XEL138" s="3" t="s">
        <v>22</v>
      </c>
      <c r="XEM138" s="3" t="s">
        <v>26</v>
      </c>
      <c r="XEN138" s="3" t="s">
        <v>20</v>
      </c>
      <c r="XEO138" s="3">
        <v>5.8</v>
      </c>
      <c r="XEP138" s="3">
        <v>0.86</v>
      </c>
      <c r="XEQ138" s="3">
        <v>0.8</v>
      </c>
      <c r="XER138" s="3">
        <v>0.77</v>
      </c>
      <c r="XES138" s="3">
        <v>0.72</v>
      </c>
      <c r="XET138" s="3">
        <v>0.67</v>
      </c>
      <c r="XEU138" s="3">
        <v>0.62</v>
      </c>
    </row>
    <row r="139" spans="16366:16375" ht="15.9" hidden="1" customHeight="1" x14ac:dyDescent="0.3">
      <c r="XEL139" s="3" t="s">
        <v>22</v>
      </c>
      <c r="XEM139" s="3" t="s">
        <v>26</v>
      </c>
      <c r="XEN139" s="3" t="s">
        <v>20</v>
      </c>
      <c r="XEO139" s="3">
        <v>5.9</v>
      </c>
      <c r="XEP139" s="3">
        <v>0.86</v>
      </c>
      <c r="XEQ139" s="3">
        <v>0.8</v>
      </c>
      <c r="XER139" s="3">
        <v>0.77</v>
      </c>
      <c r="XES139" s="3">
        <v>0.72</v>
      </c>
      <c r="XET139" s="3">
        <v>0.67</v>
      </c>
      <c r="XEU139" s="3">
        <v>0.62</v>
      </c>
    </row>
    <row r="140" spans="16366:16375" ht="15.9" hidden="1" customHeight="1" x14ac:dyDescent="0.3">
      <c r="XEL140" s="3" t="s">
        <v>22</v>
      </c>
      <c r="XEM140" s="3" t="s">
        <v>26</v>
      </c>
      <c r="XEN140" s="3" t="s">
        <v>20</v>
      </c>
      <c r="XEO140" s="3">
        <v>6</v>
      </c>
      <c r="XEP140" s="3">
        <v>0.86</v>
      </c>
      <c r="XEQ140" s="3">
        <v>0.8</v>
      </c>
      <c r="XER140" s="3">
        <v>0.77</v>
      </c>
      <c r="XES140" s="3">
        <v>0.72</v>
      </c>
      <c r="XET140" s="3">
        <v>0.67</v>
      </c>
      <c r="XEU140" s="3">
        <v>0.62</v>
      </c>
    </row>
    <row r="141" spans="16366:16375" ht="15.9" hidden="1" customHeight="1" x14ac:dyDescent="0.3">
      <c r="XEL141" s="3" t="s">
        <v>22</v>
      </c>
      <c r="XEM141" s="3" t="s">
        <v>26</v>
      </c>
      <c r="XEN141" s="3" t="s">
        <v>20</v>
      </c>
      <c r="XEO141" s="3">
        <v>6.1</v>
      </c>
      <c r="XEP141" s="3">
        <v>0.86</v>
      </c>
      <c r="XEQ141" s="3">
        <v>0.8</v>
      </c>
      <c r="XER141" s="3">
        <v>0.77</v>
      </c>
      <c r="XES141" s="3">
        <v>0.72</v>
      </c>
      <c r="XET141" s="3">
        <v>0.67</v>
      </c>
      <c r="XEU141" s="3">
        <v>0.62</v>
      </c>
    </row>
    <row r="142" spans="16366:16375" ht="15.9" hidden="1" customHeight="1" x14ac:dyDescent="0.3">
      <c r="XEL142" s="3" t="s">
        <v>22</v>
      </c>
      <c r="XEM142" s="3" t="s">
        <v>26</v>
      </c>
      <c r="XEN142" s="3" t="s">
        <v>20</v>
      </c>
      <c r="XEO142" s="3">
        <v>6.2</v>
      </c>
      <c r="XEP142" s="3">
        <v>0.86</v>
      </c>
      <c r="XEQ142" s="3">
        <v>0.8</v>
      </c>
      <c r="XER142" s="3">
        <v>0.77</v>
      </c>
      <c r="XES142" s="3">
        <v>0.72</v>
      </c>
      <c r="XET142" s="3">
        <v>0.67</v>
      </c>
      <c r="XEU142" s="3">
        <v>0.62</v>
      </c>
    </row>
    <row r="143" spans="16366:16375" ht="15.9" hidden="1" customHeight="1" x14ac:dyDescent="0.3">
      <c r="XEL143" s="3" t="s">
        <v>22</v>
      </c>
      <c r="XEM143" s="3" t="s">
        <v>26</v>
      </c>
      <c r="XEN143" s="3" t="s">
        <v>20</v>
      </c>
      <c r="XEO143" s="3">
        <v>6.3</v>
      </c>
      <c r="XEP143" s="3">
        <v>0.86</v>
      </c>
      <c r="XEQ143" s="3">
        <v>0.8</v>
      </c>
      <c r="XER143" s="3">
        <v>0.77</v>
      </c>
      <c r="XES143" s="3">
        <v>0.72</v>
      </c>
      <c r="XET143" s="3">
        <v>0.67</v>
      </c>
      <c r="XEU143" s="3">
        <v>0.62</v>
      </c>
    </row>
    <row r="144" spans="16366:16375" ht="15.9" hidden="1" customHeight="1" x14ac:dyDescent="0.3">
      <c r="XEL144" s="3" t="s">
        <v>22</v>
      </c>
      <c r="XEM144" s="3" t="s">
        <v>26</v>
      </c>
      <c r="XEN144" s="3" t="s">
        <v>20</v>
      </c>
      <c r="XEO144" s="3">
        <v>6.4</v>
      </c>
      <c r="XEP144" s="3">
        <v>0.86</v>
      </c>
      <c r="XEQ144" s="3">
        <v>0.8</v>
      </c>
      <c r="XER144" s="3">
        <v>0.77</v>
      </c>
      <c r="XES144" s="3">
        <v>0.72</v>
      </c>
      <c r="XET144" s="3">
        <v>0.67</v>
      </c>
      <c r="XEU144" s="3">
        <v>0.62</v>
      </c>
    </row>
    <row r="145" spans="16366:16375" ht="15.9" hidden="1" customHeight="1" x14ac:dyDescent="0.3">
      <c r="XEL145" s="3" t="s">
        <v>22</v>
      </c>
      <c r="XEM145" s="3" t="s">
        <v>26</v>
      </c>
      <c r="XEN145" s="3" t="s">
        <v>20</v>
      </c>
      <c r="XEO145" s="3">
        <v>6.5</v>
      </c>
      <c r="XEP145" s="3">
        <v>0.86</v>
      </c>
      <c r="XEQ145" s="3">
        <v>0.8</v>
      </c>
      <c r="XER145" s="3">
        <v>0.77</v>
      </c>
      <c r="XES145" s="3">
        <v>0.72</v>
      </c>
      <c r="XET145" s="3">
        <v>0.67</v>
      </c>
      <c r="XEU145" s="3">
        <v>0.62</v>
      </c>
    </row>
    <row r="146" spans="16366:16375" ht="15.9" hidden="1" customHeight="1" x14ac:dyDescent="0.3">
      <c r="XEL146" s="3" t="s">
        <v>22</v>
      </c>
      <c r="XEM146" s="3" t="s">
        <v>26</v>
      </c>
      <c r="XEN146" s="3" t="s">
        <v>20</v>
      </c>
      <c r="XEO146" s="3">
        <v>6.6</v>
      </c>
      <c r="XEP146" s="3">
        <v>0.86</v>
      </c>
      <c r="XEQ146" s="3">
        <v>0.8</v>
      </c>
      <c r="XER146" s="3">
        <v>0.77</v>
      </c>
      <c r="XES146" s="3">
        <v>0.72</v>
      </c>
      <c r="XET146" s="3">
        <v>0.67</v>
      </c>
      <c r="XEU146" s="3">
        <v>0.62</v>
      </c>
    </row>
    <row r="147" spans="16366:16375" ht="15.9" hidden="1" customHeight="1" x14ac:dyDescent="0.3">
      <c r="XEL147" s="3" t="s">
        <v>22</v>
      </c>
      <c r="XEM147" s="3" t="s">
        <v>26</v>
      </c>
      <c r="XEN147" s="3" t="s">
        <v>20</v>
      </c>
      <c r="XEO147" s="3">
        <v>6.7</v>
      </c>
      <c r="XEP147" s="3">
        <v>0.86</v>
      </c>
      <c r="XEQ147" s="3">
        <v>0.8</v>
      </c>
      <c r="XER147" s="3">
        <v>0.77</v>
      </c>
      <c r="XES147" s="3">
        <v>0.72</v>
      </c>
      <c r="XET147" s="3">
        <v>0.67</v>
      </c>
      <c r="XEU147" s="3">
        <v>0.62</v>
      </c>
    </row>
    <row r="148" spans="16366:16375" ht="15.9" hidden="1" customHeight="1" x14ac:dyDescent="0.3">
      <c r="XEL148" s="3" t="s">
        <v>22</v>
      </c>
      <c r="XEM148" s="3" t="s">
        <v>26</v>
      </c>
      <c r="XEN148" s="3" t="s">
        <v>20</v>
      </c>
      <c r="XEO148" s="3">
        <v>6.8</v>
      </c>
      <c r="XEP148" s="3">
        <v>0.86</v>
      </c>
      <c r="XEQ148" s="3">
        <v>0.8</v>
      </c>
      <c r="XER148" s="3">
        <v>0.77</v>
      </c>
      <c r="XES148" s="3">
        <v>0.72</v>
      </c>
      <c r="XET148" s="3">
        <v>0.67</v>
      </c>
      <c r="XEU148" s="3">
        <v>0.62</v>
      </c>
    </row>
    <row r="149" spans="16366:16375" ht="15.9" hidden="1" customHeight="1" x14ac:dyDescent="0.3">
      <c r="XEL149" s="3" t="s">
        <v>22</v>
      </c>
      <c r="XEM149" s="3" t="s">
        <v>26</v>
      </c>
      <c r="XEN149" s="3" t="s">
        <v>20</v>
      </c>
      <c r="XEO149" s="3">
        <v>6.9</v>
      </c>
      <c r="XEP149" s="3">
        <v>0.86</v>
      </c>
      <c r="XEQ149" s="3">
        <v>0.8</v>
      </c>
      <c r="XER149" s="3">
        <v>0.77</v>
      </c>
      <c r="XES149" s="3">
        <v>0.72</v>
      </c>
      <c r="XET149" s="3">
        <v>0.67</v>
      </c>
      <c r="XEU149" s="3">
        <v>0.62</v>
      </c>
    </row>
    <row r="150" spans="16366:16375" ht="15.9" hidden="1" customHeight="1" x14ac:dyDescent="0.3">
      <c r="XEL150" s="3" t="s">
        <v>22</v>
      </c>
      <c r="XEM150" s="3" t="s">
        <v>26</v>
      </c>
      <c r="XEN150" s="3" t="s">
        <v>20</v>
      </c>
      <c r="XEO150" s="3">
        <v>7</v>
      </c>
      <c r="XEP150" s="3">
        <v>0.86</v>
      </c>
      <c r="XEQ150" s="3">
        <v>0.8</v>
      </c>
      <c r="XER150" s="3">
        <v>0.77</v>
      </c>
      <c r="XES150" s="3">
        <v>0.72</v>
      </c>
      <c r="XET150" s="3">
        <v>0.67</v>
      </c>
      <c r="XEU150" s="3">
        <v>0.62</v>
      </c>
    </row>
    <row r="151" spans="16366:16375" ht="15.9" hidden="1" customHeight="1" x14ac:dyDescent="0.3">
      <c r="XEL151" s="3" t="s">
        <v>22</v>
      </c>
      <c r="XEM151" s="3" t="s">
        <v>26</v>
      </c>
      <c r="XEN151" s="3" t="s">
        <v>20</v>
      </c>
      <c r="XEO151" s="3">
        <v>7.1</v>
      </c>
      <c r="XEP151" s="3">
        <v>0.86</v>
      </c>
      <c r="XEQ151" s="3">
        <v>0.8</v>
      </c>
      <c r="XER151" s="3">
        <v>0.77</v>
      </c>
      <c r="XES151" s="3">
        <v>0.72</v>
      </c>
      <c r="XET151" s="3">
        <v>0.67</v>
      </c>
      <c r="XEU151" s="3">
        <v>0.62</v>
      </c>
    </row>
    <row r="152" spans="16366:16375" ht="15.9" hidden="1" customHeight="1" x14ac:dyDescent="0.3">
      <c r="XEL152" s="3" t="s">
        <v>22</v>
      </c>
      <c r="XEM152" s="3" t="s">
        <v>26</v>
      </c>
      <c r="XEN152" s="3" t="s">
        <v>20</v>
      </c>
      <c r="XEO152" s="3">
        <v>7.2</v>
      </c>
      <c r="XEP152" s="3">
        <v>0.86</v>
      </c>
      <c r="XEQ152" s="3">
        <v>0.8</v>
      </c>
      <c r="XER152" s="3">
        <v>0.77</v>
      </c>
      <c r="XES152" s="3">
        <v>0.72</v>
      </c>
      <c r="XET152" s="3">
        <v>0.67</v>
      </c>
      <c r="XEU152" s="3">
        <v>0.62</v>
      </c>
    </row>
    <row r="153" spans="16366:16375" ht="15.9" hidden="1" customHeight="1" x14ac:dyDescent="0.3">
      <c r="XEL153" s="3" t="s">
        <v>22</v>
      </c>
      <c r="XEM153" s="3" t="s">
        <v>26</v>
      </c>
      <c r="XEN153" s="3" t="s">
        <v>20</v>
      </c>
      <c r="XEO153" s="3">
        <v>7.3</v>
      </c>
      <c r="XEP153" s="3">
        <v>0.86</v>
      </c>
      <c r="XEQ153" s="3">
        <v>0.8</v>
      </c>
      <c r="XER153" s="3">
        <v>0.77</v>
      </c>
      <c r="XES153" s="3">
        <v>0.72</v>
      </c>
      <c r="XET153" s="3">
        <v>0.67</v>
      </c>
      <c r="XEU153" s="3">
        <v>0.62</v>
      </c>
    </row>
    <row r="154" spans="16366:16375" ht="15.9" hidden="1" customHeight="1" x14ac:dyDescent="0.3">
      <c r="XEL154" s="3" t="s">
        <v>22</v>
      </c>
      <c r="XEM154" s="3" t="s">
        <v>26</v>
      </c>
      <c r="XEN154" s="3" t="s">
        <v>20</v>
      </c>
      <c r="XEO154" s="3">
        <v>7.4</v>
      </c>
      <c r="XEP154" s="3">
        <v>0.86</v>
      </c>
      <c r="XEQ154" s="3">
        <v>0.8</v>
      </c>
      <c r="XER154" s="3">
        <v>0.77</v>
      </c>
      <c r="XES154" s="3">
        <v>0.72</v>
      </c>
      <c r="XET154" s="3">
        <v>0.67</v>
      </c>
      <c r="XEU154" s="3">
        <v>0.62</v>
      </c>
    </row>
    <row r="155" spans="16366:16375" ht="15.9" hidden="1" customHeight="1" x14ac:dyDescent="0.3">
      <c r="XEL155" s="3" t="s">
        <v>22</v>
      </c>
      <c r="XEM155" s="3" t="s">
        <v>26</v>
      </c>
      <c r="XEN155" s="3" t="s">
        <v>20</v>
      </c>
      <c r="XEO155" s="3">
        <v>7.5</v>
      </c>
      <c r="XEP155" s="3">
        <v>0.86</v>
      </c>
      <c r="XEQ155" s="3">
        <v>0.8</v>
      </c>
      <c r="XER155" s="3">
        <v>0.77</v>
      </c>
      <c r="XES155" s="3">
        <v>0.72</v>
      </c>
      <c r="XET155" s="3">
        <v>0.67</v>
      </c>
      <c r="XEU155" s="3">
        <v>0.62</v>
      </c>
    </row>
    <row r="156" spans="16366:16375" ht="15.9" hidden="1" customHeight="1" x14ac:dyDescent="0.3">
      <c r="XEL156" s="3" t="s">
        <v>22</v>
      </c>
      <c r="XEM156" s="3" t="s">
        <v>26</v>
      </c>
      <c r="XEN156" s="3" t="s">
        <v>20</v>
      </c>
      <c r="XEO156" s="3">
        <v>7.6</v>
      </c>
      <c r="XEP156" s="3">
        <v>0.86</v>
      </c>
      <c r="XEQ156" s="3">
        <v>0.8</v>
      </c>
      <c r="XER156" s="3">
        <v>0.77</v>
      </c>
      <c r="XES156" s="3">
        <v>0.72</v>
      </c>
      <c r="XET156" s="3">
        <v>0.67</v>
      </c>
      <c r="XEU156" s="3">
        <v>0.62</v>
      </c>
    </row>
    <row r="157" spans="16366:16375" ht="15.9" hidden="1" customHeight="1" x14ac:dyDescent="0.3">
      <c r="XEL157" s="3" t="s">
        <v>22</v>
      </c>
      <c r="XEM157" s="3" t="s">
        <v>26</v>
      </c>
      <c r="XEN157" s="3" t="s">
        <v>20</v>
      </c>
      <c r="XEO157" s="3">
        <v>7.7</v>
      </c>
      <c r="XEP157" s="3">
        <v>0.86</v>
      </c>
      <c r="XEQ157" s="3">
        <v>0.8</v>
      </c>
      <c r="XER157" s="3">
        <v>0.77</v>
      </c>
      <c r="XES157" s="3">
        <v>0.72</v>
      </c>
      <c r="XET157" s="3">
        <v>0.67</v>
      </c>
      <c r="XEU157" s="3">
        <v>0.62</v>
      </c>
    </row>
    <row r="158" spans="16366:16375" ht="15.9" hidden="1" customHeight="1" x14ac:dyDescent="0.3">
      <c r="XEL158" s="3" t="s">
        <v>22</v>
      </c>
      <c r="XEM158" s="3" t="s">
        <v>26</v>
      </c>
      <c r="XEN158" s="3" t="s">
        <v>20</v>
      </c>
      <c r="XEO158" s="3">
        <v>7.8</v>
      </c>
      <c r="XEP158" s="3">
        <v>0.86</v>
      </c>
      <c r="XEQ158" s="3">
        <v>0.8</v>
      </c>
      <c r="XER158" s="3">
        <v>0.77</v>
      </c>
      <c r="XES158" s="3">
        <v>0.72</v>
      </c>
      <c r="XET158" s="3">
        <v>0.67</v>
      </c>
      <c r="XEU158" s="3">
        <v>0.62</v>
      </c>
    </row>
    <row r="159" spans="16366:16375" ht="15.9" hidden="1" customHeight="1" x14ac:dyDescent="0.3">
      <c r="XEL159" s="3" t="s">
        <v>22</v>
      </c>
      <c r="XEM159" s="3" t="s">
        <v>26</v>
      </c>
      <c r="XEN159" s="3" t="s">
        <v>20</v>
      </c>
      <c r="XEO159" s="3">
        <v>7.9</v>
      </c>
      <c r="XEP159" s="3">
        <v>0.86</v>
      </c>
      <c r="XEQ159" s="3">
        <v>0.8</v>
      </c>
      <c r="XER159" s="3">
        <v>0.77</v>
      </c>
      <c r="XES159" s="3">
        <v>0.72</v>
      </c>
      <c r="XET159" s="3">
        <v>0.67</v>
      </c>
      <c r="XEU159" s="3">
        <v>0.62</v>
      </c>
    </row>
    <row r="160" spans="16366:16375" ht="15.9" hidden="1" customHeight="1" x14ac:dyDescent="0.3">
      <c r="XEL160" s="3" t="s">
        <v>22</v>
      </c>
      <c r="XEM160" s="3" t="s">
        <v>26</v>
      </c>
      <c r="XEN160" s="3" t="s">
        <v>20</v>
      </c>
      <c r="XEO160" s="3">
        <v>8</v>
      </c>
      <c r="XEP160" s="3">
        <v>0.86</v>
      </c>
      <c r="XEQ160" s="3">
        <v>0.8</v>
      </c>
      <c r="XER160" s="3">
        <v>0.77</v>
      </c>
      <c r="XES160" s="3">
        <v>0.72</v>
      </c>
      <c r="XET160" s="3">
        <v>0.67</v>
      </c>
      <c r="XEU160" s="3">
        <v>0.62</v>
      </c>
    </row>
    <row r="161" spans="16366:16375" ht="15.9" hidden="1" customHeight="1" x14ac:dyDescent="0.3">
      <c r="XEL161" s="3" t="s">
        <v>22</v>
      </c>
      <c r="XEM161" s="3" t="s">
        <v>26</v>
      </c>
      <c r="XEN161" s="3" t="s">
        <v>20</v>
      </c>
      <c r="XEO161" s="3">
        <v>8.1</v>
      </c>
      <c r="XEP161" s="3">
        <v>0.86</v>
      </c>
      <c r="XEQ161" s="3">
        <v>0.8</v>
      </c>
      <c r="XER161" s="3">
        <v>0.77</v>
      </c>
      <c r="XES161" s="3">
        <v>0.72</v>
      </c>
      <c r="XET161" s="3">
        <v>0.67</v>
      </c>
      <c r="XEU161" s="3">
        <v>0.62</v>
      </c>
    </row>
    <row r="162" spans="16366:16375" ht="15.9" hidden="1" customHeight="1" x14ac:dyDescent="0.3">
      <c r="XEL162" s="3" t="s">
        <v>22</v>
      </c>
      <c r="XEM162" s="3" t="s">
        <v>26</v>
      </c>
      <c r="XEN162" s="3" t="s">
        <v>20</v>
      </c>
      <c r="XEO162" s="3">
        <v>8.1999999999999993</v>
      </c>
      <c r="XEP162" s="3">
        <v>0.86</v>
      </c>
      <c r="XEQ162" s="3">
        <v>0.8</v>
      </c>
      <c r="XER162" s="3">
        <v>0.77</v>
      </c>
      <c r="XES162" s="3">
        <v>0.72</v>
      </c>
      <c r="XET162" s="3">
        <v>0.67</v>
      </c>
      <c r="XEU162" s="3">
        <v>0.62</v>
      </c>
    </row>
    <row r="163" spans="16366:16375" ht="15.9" hidden="1" customHeight="1" x14ac:dyDescent="0.3">
      <c r="XEL163" s="3" t="s">
        <v>22</v>
      </c>
      <c r="XEM163" s="3" t="s">
        <v>26</v>
      </c>
      <c r="XEN163" s="3" t="s">
        <v>20</v>
      </c>
      <c r="XEO163" s="3">
        <v>8.3000000000000007</v>
      </c>
      <c r="XEP163" s="3">
        <v>0.86</v>
      </c>
      <c r="XEQ163" s="3">
        <v>0.8</v>
      </c>
      <c r="XER163" s="3">
        <v>0.77</v>
      </c>
      <c r="XES163" s="3">
        <v>0.72</v>
      </c>
      <c r="XET163" s="3">
        <v>0.67</v>
      </c>
      <c r="XEU163" s="3">
        <v>0.62</v>
      </c>
    </row>
    <row r="164" spans="16366:16375" ht="15.9" hidden="1" customHeight="1" x14ac:dyDescent="0.3">
      <c r="XEL164" s="3" t="s">
        <v>22</v>
      </c>
      <c r="XEM164" s="3" t="s">
        <v>26</v>
      </c>
      <c r="XEN164" s="3" t="s">
        <v>20</v>
      </c>
      <c r="XEO164" s="3">
        <v>8.4</v>
      </c>
      <c r="XEP164" s="3">
        <v>0.86</v>
      </c>
      <c r="XEQ164" s="3">
        <v>0.8</v>
      </c>
      <c r="XER164" s="3">
        <v>0.77</v>
      </c>
      <c r="XES164" s="3">
        <v>0.72</v>
      </c>
      <c r="XET164" s="3">
        <v>0.67</v>
      </c>
      <c r="XEU164" s="3">
        <v>0.62</v>
      </c>
    </row>
    <row r="165" spans="16366:16375" ht="15.9" hidden="1" customHeight="1" x14ac:dyDescent="0.3">
      <c r="XEL165" s="3" t="s">
        <v>22</v>
      </c>
      <c r="XEM165" s="3" t="s">
        <v>26</v>
      </c>
      <c r="XEN165" s="3" t="s">
        <v>20</v>
      </c>
      <c r="XEO165" s="3">
        <v>8.5</v>
      </c>
      <c r="XEP165" s="3">
        <v>0.86</v>
      </c>
      <c r="XEQ165" s="3">
        <v>0.8</v>
      </c>
      <c r="XER165" s="3">
        <v>0.77</v>
      </c>
      <c r="XES165" s="3">
        <v>0.72</v>
      </c>
      <c r="XET165" s="3">
        <v>0.67</v>
      </c>
      <c r="XEU165" s="3">
        <v>0.62</v>
      </c>
    </row>
    <row r="166" spans="16366:16375" ht="15.9" hidden="1" customHeight="1" x14ac:dyDescent="0.3">
      <c r="XEL166" s="3" t="s">
        <v>22</v>
      </c>
      <c r="XEM166" s="3" t="s">
        <v>26</v>
      </c>
      <c r="XEN166" s="3" t="s">
        <v>20</v>
      </c>
      <c r="XEO166" s="3">
        <v>8.6</v>
      </c>
      <c r="XEP166" s="3">
        <v>0.86</v>
      </c>
      <c r="XEQ166" s="3">
        <v>0.8</v>
      </c>
      <c r="XER166" s="3">
        <v>0.77</v>
      </c>
      <c r="XES166" s="3">
        <v>0.72</v>
      </c>
      <c r="XET166" s="3">
        <v>0.67</v>
      </c>
      <c r="XEU166" s="3">
        <v>0.62</v>
      </c>
    </row>
    <row r="167" spans="16366:16375" ht="15.9" hidden="1" customHeight="1" x14ac:dyDescent="0.3">
      <c r="XEL167" s="3" t="s">
        <v>22</v>
      </c>
      <c r="XEM167" s="3" t="s">
        <v>26</v>
      </c>
      <c r="XEN167" s="3" t="s">
        <v>20</v>
      </c>
      <c r="XEO167" s="3">
        <v>8.6999999999999993</v>
      </c>
      <c r="XEP167" s="3">
        <v>0.86</v>
      </c>
      <c r="XEQ167" s="3">
        <v>0.8</v>
      </c>
      <c r="XER167" s="3">
        <v>0.77</v>
      </c>
      <c r="XES167" s="3">
        <v>0.72</v>
      </c>
      <c r="XET167" s="3">
        <v>0.67</v>
      </c>
      <c r="XEU167" s="3">
        <v>0.62</v>
      </c>
    </row>
    <row r="168" spans="16366:16375" ht="15.9" hidden="1" customHeight="1" x14ac:dyDescent="0.3">
      <c r="XEL168" s="3" t="s">
        <v>22</v>
      </c>
      <c r="XEM168" s="3" t="s">
        <v>26</v>
      </c>
      <c r="XEN168" s="3" t="s">
        <v>20</v>
      </c>
      <c r="XEO168" s="3">
        <v>8.8000000000000007</v>
      </c>
      <c r="XEP168" s="3">
        <v>0.86</v>
      </c>
      <c r="XEQ168" s="3">
        <v>0.8</v>
      </c>
      <c r="XER168" s="3">
        <v>0.77</v>
      </c>
      <c r="XES168" s="3">
        <v>0.72</v>
      </c>
      <c r="XET168" s="3">
        <v>0.67</v>
      </c>
      <c r="XEU168" s="3">
        <v>0.62</v>
      </c>
    </row>
    <row r="169" spans="16366:16375" ht="15.9" hidden="1" customHeight="1" x14ac:dyDescent="0.3">
      <c r="XEL169" s="3" t="s">
        <v>22</v>
      </c>
      <c r="XEM169" s="3" t="s">
        <v>26</v>
      </c>
      <c r="XEN169" s="3" t="s">
        <v>20</v>
      </c>
      <c r="XEO169" s="3">
        <v>8.9</v>
      </c>
      <c r="XEP169" s="3">
        <v>0.86</v>
      </c>
      <c r="XEQ169" s="3">
        <v>0.8</v>
      </c>
      <c r="XER169" s="3">
        <v>0.77</v>
      </c>
      <c r="XES169" s="3">
        <v>0.72</v>
      </c>
      <c r="XET169" s="3">
        <v>0.67</v>
      </c>
      <c r="XEU169" s="3">
        <v>0.62</v>
      </c>
    </row>
    <row r="170" spans="16366:16375" ht="15.9" hidden="1" customHeight="1" x14ac:dyDescent="0.3">
      <c r="XEL170" s="3" t="s">
        <v>22</v>
      </c>
      <c r="XEM170" s="3" t="s">
        <v>26</v>
      </c>
      <c r="XEN170" s="3" t="s">
        <v>20</v>
      </c>
      <c r="XEO170" s="3">
        <v>9</v>
      </c>
      <c r="XEP170" s="3">
        <v>0.86</v>
      </c>
      <c r="XEQ170" s="3">
        <v>0.8</v>
      </c>
      <c r="XER170" s="3">
        <v>0.77</v>
      </c>
      <c r="XES170" s="3">
        <v>0.72</v>
      </c>
      <c r="XET170" s="3">
        <v>0.67</v>
      </c>
      <c r="XEU170" s="3">
        <v>0.62</v>
      </c>
    </row>
    <row r="171" spans="16366:16375" ht="15.9" hidden="1" customHeight="1" x14ac:dyDescent="0.3">
      <c r="XEL171" s="3" t="s">
        <v>22</v>
      </c>
      <c r="XEM171" s="3" t="s">
        <v>26</v>
      </c>
      <c r="XEN171" s="3" t="s">
        <v>20</v>
      </c>
      <c r="XEO171" s="3">
        <v>9.1</v>
      </c>
      <c r="XEP171" s="3">
        <v>0.86</v>
      </c>
      <c r="XEQ171" s="3">
        <v>0.8</v>
      </c>
      <c r="XER171" s="3">
        <v>0.77</v>
      </c>
      <c r="XES171" s="3">
        <v>0.72</v>
      </c>
      <c r="XET171" s="3">
        <v>0.67</v>
      </c>
      <c r="XEU171" s="3">
        <v>0.62</v>
      </c>
    </row>
    <row r="172" spans="16366:16375" ht="15.9" hidden="1" customHeight="1" x14ac:dyDescent="0.3">
      <c r="XEL172" s="3" t="s">
        <v>22</v>
      </c>
      <c r="XEM172" s="3" t="s">
        <v>26</v>
      </c>
      <c r="XEN172" s="3" t="s">
        <v>20</v>
      </c>
      <c r="XEO172" s="3">
        <v>9.1999999999999993</v>
      </c>
      <c r="XEP172" s="3">
        <v>0.86</v>
      </c>
      <c r="XEQ172" s="3">
        <v>0.8</v>
      </c>
      <c r="XER172" s="3">
        <v>0.77</v>
      </c>
      <c r="XES172" s="3">
        <v>0.72</v>
      </c>
      <c r="XET172" s="3">
        <v>0.67</v>
      </c>
      <c r="XEU172" s="3">
        <v>0.62</v>
      </c>
    </row>
    <row r="173" spans="16366:16375" ht="15.9" hidden="1" customHeight="1" x14ac:dyDescent="0.3">
      <c r="XEL173" s="3" t="s">
        <v>22</v>
      </c>
      <c r="XEM173" s="3" t="s">
        <v>26</v>
      </c>
      <c r="XEN173" s="3" t="s">
        <v>20</v>
      </c>
      <c r="XEO173" s="3">
        <v>9.3000000000000007</v>
      </c>
      <c r="XEP173" s="3">
        <v>0.86</v>
      </c>
      <c r="XEQ173" s="3">
        <v>0.8</v>
      </c>
      <c r="XER173" s="3">
        <v>0.77</v>
      </c>
      <c r="XES173" s="3">
        <v>0.72</v>
      </c>
      <c r="XET173" s="3">
        <v>0.67</v>
      </c>
      <c r="XEU173" s="3">
        <v>0.62</v>
      </c>
    </row>
    <row r="174" spans="16366:16375" ht="15.9" hidden="1" customHeight="1" x14ac:dyDescent="0.3">
      <c r="XEL174" s="3" t="s">
        <v>22</v>
      </c>
      <c r="XEM174" s="3" t="s">
        <v>26</v>
      </c>
      <c r="XEN174" s="3" t="s">
        <v>20</v>
      </c>
      <c r="XEO174" s="3">
        <v>9.4</v>
      </c>
      <c r="XEP174" s="3">
        <v>0.86</v>
      </c>
      <c r="XEQ174" s="3">
        <v>0.8</v>
      </c>
      <c r="XER174" s="3">
        <v>0.77</v>
      </c>
      <c r="XES174" s="3">
        <v>0.72</v>
      </c>
      <c r="XET174" s="3">
        <v>0.67</v>
      </c>
      <c r="XEU174" s="3">
        <v>0.62</v>
      </c>
    </row>
    <row r="175" spans="16366:16375" ht="15.9" hidden="1" customHeight="1" x14ac:dyDescent="0.3">
      <c r="XEL175" s="3" t="s">
        <v>22</v>
      </c>
      <c r="XEM175" s="3" t="s">
        <v>26</v>
      </c>
      <c r="XEN175" s="3" t="s">
        <v>20</v>
      </c>
      <c r="XEO175" s="3">
        <v>9.5</v>
      </c>
      <c r="XEP175" s="3">
        <v>0.86</v>
      </c>
      <c r="XEQ175" s="3">
        <v>0.8</v>
      </c>
      <c r="XER175" s="3">
        <v>0.77</v>
      </c>
      <c r="XES175" s="3">
        <v>0.72</v>
      </c>
      <c r="XET175" s="3">
        <v>0.67</v>
      </c>
      <c r="XEU175" s="3">
        <v>0.62</v>
      </c>
    </row>
    <row r="176" spans="16366:16375" ht="15.9" hidden="1" customHeight="1" x14ac:dyDescent="0.3">
      <c r="XEL176" s="3" t="s">
        <v>22</v>
      </c>
      <c r="XEM176" s="3" t="s">
        <v>26</v>
      </c>
      <c r="XEN176" s="3" t="s">
        <v>20</v>
      </c>
      <c r="XEO176" s="3">
        <v>9.6</v>
      </c>
      <c r="XEP176" s="3">
        <v>0.86</v>
      </c>
      <c r="XEQ176" s="3">
        <v>0.8</v>
      </c>
      <c r="XER176" s="3">
        <v>0.77</v>
      </c>
      <c r="XES176" s="3">
        <v>0.72</v>
      </c>
      <c r="XET176" s="3">
        <v>0.67</v>
      </c>
      <c r="XEU176" s="3">
        <v>0.62</v>
      </c>
    </row>
    <row r="177" spans="16366:16375" ht="15.9" hidden="1" customHeight="1" x14ac:dyDescent="0.3">
      <c r="XEL177" s="3" t="s">
        <v>22</v>
      </c>
      <c r="XEM177" s="3" t="s">
        <v>26</v>
      </c>
      <c r="XEN177" s="3" t="s">
        <v>20</v>
      </c>
      <c r="XEO177" s="3">
        <v>9.6999999999999993</v>
      </c>
      <c r="XEP177" s="3">
        <v>0.86</v>
      </c>
      <c r="XEQ177" s="3">
        <v>0.8</v>
      </c>
      <c r="XER177" s="3">
        <v>0.77</v>
      </c>
      <c r="XES177" s="3">
        <v>0.72</v>
      </c>
      <c r="XET177" s="3">
        <v>0.67</v>
      </c>
      <c r="XEU177" s="3">
        <v>0.62</v>
      </c>
    </row>
    <row r="178" spans="16366:16375" ht="15.9" hidden="1" customHeight="1" x14ac:dyDescent="0.3">
      <c r="XEL178" s="3" t="s">
        <v>22</v>
      </c>
      <c r="XEM178" s="3" t="s">
        <v>26</v>
      </c>
      <c r="XEN178" s="3" t="s">
        <v>20</v>
      </c>
      <c r="XEO178" s="3">
        <v>9.8000000000000007</v>
      </c>
      <c r="XEP178" s="3">
        <v>0.86</v>
      </c>
      <c r="XEQ178" s="3">
        <v>0.8</v>
      </c>
      <c r="XER178" s="3">
        <v>0.77</v>
      </c>
      <c r="XES178" s="3">
        <v>0.72</v>
      </c>
      <c r="XET178" s="3">
        <v>0.67</v>
      </c>
      <c r="XEU178" s="3">
        <v>0.62</v>
      </c>
    </row>
    <row r="179" spans="16366:16375" ht="15.9" hidden="1" customHeight="1" x14ac:dyDescent="0.3">
      <c r="XEL179" s="3" t="s">
        <v>22</v>
      </c>
      <c r="XEM179" s="3" t="s">
        <v>26</v>
      </c>
      <c r="XEN179" s="3" t="s">
        <v>20</v>
      </c>
      <c r="XEO179" s="3">
        <v>9.9</v>
      </c>
      <c r="XEP179" s="3">
        <v>0.86</v>
      </c>
      <c r="XEQ179" s="3">
        <v>0.8</v>
      </c>
      <c r="XER179" s="3">
        <v>0.77</v>
      </c>
      <c r="XES179" s="3">
        <v>0.72</v>
      </c>
      <c r="XET179" s="3">
        <v>0.67</v>
      </c>
      <c r="XEU179" s="3">
        <v>0.62</v>
      </c>
    </row>
    <row r="180" spans="16366:16375" ht="15.9" hidden="1" customHeight="1" x14ac:dyDescent="0.3">
      <c r="XEL180" s="3" t="s">
        <v>22</v>
      </c>
      <c r="XEM180" s="3" t="s">
        <v>26</v>
      </c>
      <c r="XEN180" s="3" t="s">
        <v>20</v>
      </c>
      <c r="XEO180" s="3">
        <v>10</v>
      </c>
      <c r="XEP180" s="3">
        <v>0.86</v>
      </c>
      <c r="XEQ180" s="3">
        <v>0.8</v>
      </c>
      <c r="XER180" s="3">
        <v>0.77</v>
      </c>
      <c r="XES180" s="3">
        <v>0.72</v>
      </c>
      <c r="XET180" s="3">
        <v>0.67</v>
      </c>
      <c r="XEU180" s="3">
        <v>0.62</v>
      </c>
    </row>
    <row r="181" spans="16366:16375" ht="15.9" hidden="1" customHeight="1" x14ac:dyDescent="0.3">
      <c r="XEL181" s="3" t="s">
        <v>22</v>
      </c>
      <c r="XEM181" s="3" t="s">
        <v>26</v>
      </c>
      <c r="XEN181" s="3" t="s">
        <v>20</v>
      </c>
      <c r="XEO181" s="3">
        <v>10.1</v>
      </c>
      <c r="XEP181" s="3">
        <v>0.86</v>
      </c>
      <c r="XEQ181" s="3">
        <v>0.8</v>
      </c>
      <c r="XER181" s="3">
        <v>0.77</v>
      </c>
      <c r="XES181" s="3">
        <v>0.72</v>
      </c>
      <c r="XET181" s="3">
        <v>0.67</v>
      </c>
      <c r="XEU181" s="3">
        <v>0.62</v>
      </c>
    </row>
    <row r="182" spans="16366:16375" ht="15.9" hidden="1" customHeight="1" x14ac:dyDescent="0.3">
      <c r="XEL182" s="3" t="s">
        <v>22</v>
      </c>
      <c r="XEM182" s="3" t="s">
        <v>26</v>
      </c>
      <c r="XEN182" s="3" t="s">
        <v>20</v>
      </c>
      <c r="XEO182" s="3">
        <v>10.199999999999999</v>
      </c>
      <c r="XEP182" s="3">
        <v>0.86</v>
      </c>
      <c r="XEQ182" s="3">
        <v>0.8</v>
      </c>
      <c r="XER182" s="3">
        <v>0.77</v>
      </c>
      <c r="XES182" s="3">
        <v>0.72</v>
      </c>
      <c r="XET182" s="3">
        <v>0.67</v>
      </c>
      <c r="XEU182" s="3">
        <v>0.62</v>
      </c>
    </row>
    <row r="183" spans="16366:16375" ht="15.9" hidden="1" customHeight="1" x14ac:dyDescent="0.3">
      <c r="XEL183" s="3" t="s">
        <v>22</v>
      </c>
      <c r="XEM183" s="3" t="s">
        <v>26</v>
      </c>
      <c r="XEN183" s="3" t="s">
        <v>20</v>
      </c>
      <c r="XEO183" s="3">
        <v>10.3</v>
      </c>
      <c r="XEP183" s="3">
        <v>0.86</v>
      </c>
      <c r="XEQ183" s="3">
        <v>0.8</v>
      </c>
      <c r="XER183" s="3">
        <v>0.77</v>
      </c>
      <c r="XES183" s="3">
        <v>0.72</v>
      </c>
      <c r="XET183" s="3">
        <v>0.67</v>
      </c>
      <c r="XEU183" s="3">
        <v>0.62</v>
      </c>
    </row>
    <row r="184" spans="16366:16375" ht="15.9" hidden="1" customHeight="1" x14ac:dyDescent="0.3">
      <c r="XEL184" s="3" t="s">
        <v>22</v>
      </c>
      <c r="XEM184" s="3" t="s">
        <v>26</v>
      </c>
      <c r="XEN184" s="3" t="s">
        <v>20</v>
      </c>
      <c r="XEO184" s="3">
        <v>10.4</v>
      </c>
      <c r="XEP184" s="3">
        <v>0.86</v>
      </c>
      <c r="XEQ184" s="3">
        <v>0.8</v>
      </c>
      <c r="XER184" s="3">
        <v>0.77</v>
      </c>
      <c r="XES184" s="3">
        <v>0.72</v>
      </c>
      <c r="XET184" s="3">
        <v>0.67</v>
      </c>
      <c r="XEU184" s="3">
        <v>0.62</v>
      </c>
    </row>
    <row r="185" spans="16366:16375" ht="15.9" hidden="1" customHeight="1" x14ac:dyDescent="0.3">
      <c r="XEL185" s="3" t="s">
        <v>22</v>
      </c>
      <c r="XEM185" s="3" t="s">
        <v>26</v>
      </c>
      <c r="XEN185" s="3" t="s">
        <v>20</v>
      </c>
      <c r="XEO185" s="3">
        <v>10.5</v>
      </c>
      <c r="XEP185" s="3">
        <v>0.86</v>
      </c>
      <c r="XEQ185" s="3">
        <v>0.8</v>
      </c>
      <c r="XER185" s="3">
        <v>0.77</v>
      </c>
      <c r="XES185" s="3">
        <v>0.72</v>
      </c>
      <c r="XET185" s="3">
        <v>0.67</v>
      </c>
      <c r="XEU185" s="3">
        <v>0.62</v>
      </c>
    </row>
    <row r="186" spans="16366:16375" ht="15.9" hidden="1" customHeight="1" x14ac:dyDescent="0.3">
      <c r="XEL186" s="3" t="s">
        <v>22</v>
      </c>
      <c r="XEM186" s="3" t="s">
        <v>26</v>
      </c>
      <c r="XEN186" s="3" t="s">
        <v>20</v>
      </c>
      <c r="XEO186" s="3">
        <v>10.6</v>
      </c>
      <c r="XEP186" s="3">
        <v>0.86</v>
      </c>
      <c r="XEQ186" s="3">
        <v>0.8</v>
      </c>
      <c r="XER186" s="3">
        <v>0.77</v>
      </c>
      <c r="XES186" s="3">
        <v>0.72</v>
      </c>
      <c r="XET186" s="3">
        <v>0.67</v>
      </c>
      <c r="XEU186" s="3">
        <v>0.62</v>
      </c>
    </row>
    <row r="187" spans="16366:16375" ht="15.9" hidden="1" customHeight="1" x14ac:dyDescent="0.3">
      <c r="XEL187" s="3" t="s">
        <v>22</v>
      </c>
      <c r="XEM187" s="3" t="s">
        <v>26</v>
      </c>
      <c r="XEN187" s="3" t="s">
        <v>20</v>
      </c>
      <c r="XEO187" s="3">
        <v>10.7</v>
      </c>
      <c r="XEP187" s="3">
        <v>0.86</v>
      </c>
      <c r="XEQ187" s="3">
        <v>0.8</v>
      </c>
      <c r="XER187" s="3">
        <v>0.77</v>
      </c>
      <c r="XES187" s="3">
        <v>0.72</v>
      </c>
      <c r="XET187" s="3">
        <v>0.67</v>
      </c>
      <c r="XEU187" s="3">
        <v>0.62</v>
      </c>
    </row>
    <row r="188" spans="16366:16375" ht="15.9" hidden="1" customHeight="1" x14ac:dyDescent="0.3">
      <c r="XEL188" s="3" t="s">
        <v>22</v>
      </c>
      <c r="XEM188" s="3" t="s">
        <v>26</v>
      </c>
      <c r="XEN188" s="3" t="s">
        <v>20</v>
      </c>
      <c r="XEO188" s="3">
        <v>10.8</v>
      </c>
      <c r="XEP188" s="3">
        <v>0.86</v>
      </c>
      <c r="XEQ188" s="3">
        <v>0.8</v>
      </c>
      <c r="XER188" s="3">
        <v>0.77</v>
      </c>
      <c r="XES188" s="3">
        <v>0.72</v>
      </c>
      <c r="XET188" s="3">
        <v>0.67</v>
      </c>
      <c r="XEU188" s="3">
        <v>0.62</v>
      </c>
    </row>
    <row r="189" spans="16366:16375" ht="15.9" hidden="1" customHeight="1" x14ac:dyDescent="0.3">
      <c r="XEL189" s="3" t="s">
        <v>22</v>
      </c>
      <c r="XEM189" s="3" t="s">
        <v>26</v>
      </c>
      <c r="XEN189" s="3" t="s">
        <v>20</v>
      </c>
      <c r="XEO189" s="3">
        <v>10.9</v>
      </c>
      <c r="XEP189" s="3">
        <v>0.86</v>
      </c>
      <c r="XEQ189" s="3">
        <v>0.8</v>
      </c>
      <c r="XER189" s="3">
        <v>0.77</v>
      </c>
      <c r="XES189" s="3">
        <v>0.72</v>
      </c>
      <c r="XET189" s="3">
        <v>0.67</v>
      </c>
      <c r="XEU189" s="3">
        <v>0.62</v>
      </c>
    </row>
    <row r="190" spans="16366:16375" ht="15.9" hidden="1" customHeight="1" x14ac:dyDescent="0.3">
      <c r="XEL190" s="3" t="s">
        <v>22</v>
      </c>
      <c r="XEM190" s="3" t="s">
        <v>26</v>
      </c>
      <c r="XEN190" s="3" t="s">
        <v>20</v>
      </c>
      <c r="XEO190" s="3">
        <v>11</v>
      </c>
      <c r="XEP190" s="3">
        <v>0.86</v>
      </c>
      <c r="XEQ190" s="3">
        <v>0.8</v>
      </c>
      <c r="XER190" s="3">
        <v>0.77</v>
      </c>
      <c r="XES190" s="3">
        <v>0.72</v>
      </c>
      <c r="XET190" s="3">
        <v>0.67</v>
      </c>
      <c r="XEU190" s="3">
        <v>0.62</v>
      </c>
    </row>
    <row r="191" spans="16366:16375" ht="15.9" hidden="1" customHeight="1" x14ac:dyDescent="0.3">
      <c r="XEL191" s="3" t="s">
        <v>22</v>
      </c>
      <c r="XEM191" s="3" t="s">
        <v>26</v>
      </c>
      <c r="XEN191" s="3" t="s">
        <v>20</v>
      </c>
      <c r="XEO191" s="3">
        <v>11.1</v>
      </c>
      <c r="XEP191" s="3">
        <v>0.86</v>
      </c>
      <c r="XEQ191" s="3">
        <v>0.8</v>
      </c>
      <c r="XER191" s="3">
        <v>0.77</v>
      </c>
      <c r="XES191" s="3">
        <v>0.72</v>
      </c>
      <c r="XET191" s="3">
        <v>0.67</v>
      </c>
      <c r="XEU191" s="3">
        <v>0.62</v>
      </c>
    </row>
    <row r="192" spans="16366:16375" ht="15.9" hidden="1" customHeight="1" x14ac:dyDescent="0.3">
      <c r="XEL192" s="3" t="s">
        <v>22</v>
      </c>
      <c r="XEM192" s="3" t="s">
        <v>26</v>
      </c>
      <c r="XEN192" s="3" t="s">
        <v>20</v>
      </c>
      <c r="XEO192" s="3">
        <v>11.2</v>
      </c>
      <c r="XEP192" s="3">
        <v>0.86</v>
      </c>
      <c r="XEQ192" s="3">
        <v>0.8</v>
      </c>
      <c r="XER192" s="3">
        <v>0.77</v>
      </c>
      <c r="XES192" s="3">
        <v>0.72</v>
      </c>
      <c r="XET192" s="3">
        <v>0.67</v>
      </c>
      <c r="XEU192" s="3">
        <v>0.62</v>
      </c>
    </row>
    <row r="193" spans="16366:16375" ht="15.9" hidden="1" customHeight="1" x14ac:dyDescent="0.3">
      <c r="XEL193" s="3" t="s">
        <v>22</v>
      </c>
      <c r="XEM193" s="3" t="s">
        <v>26</v>
      </c>
      <c r="XEN193" s="3" t="s">
        <v>20</v>
      </c>
      <c r="XEO193" s="3">
        <v>11.3</v>
      </c>
      <c r="XEP193" s="3">
        <v>0.86</v>
      </c>
      <c r="XEQ193" s="3">
        <v>0.8</v>
      </c>
      <c r="XER193" s="3">
        <v>0.77</v>
      </c>
      <c r="XES193" s="3">
        <v>0.72</v>
      </c>
      <c r="XET193" s="3">
        <v>0.67</v>
      </c>
      <c r="XEU193" s="3">
        <v>0.62</v>
      </c>
    </row>
    <row r="194" spans="16366:16375" ht="15.9" hidden="1" customHeight="1" x14ac:dyDescent="0.3">
      <c r="XEL194" s="3" t="s">
        <v>22</v>
      </c>
      <c r="XEM194" s="3" t="s">
        <v>26</v>
      </c>
      <c r="XEN194" s="3" t="s">
        <v>20</v>
      </c>
      <c r="XEO194" s="3">
        <v>11.4</v>
      </c>
      <c r="XEP194" s="3">
        <v>0.86</v>
      </c>
      <c r="XEQ194" s="3">
        <v>0.8</v>
      </c>
      <c r="XER194" s="3">
        <v>0.77</v>
      </c>
      <c r="XES194" s="3">
        <v>0.72</v>
      </c>
      <c r="XET194" s="3">
        <v>0.67</v>
      </c>
      <c r="XEU194" s="3">
        <v>0.62</v>
      </c>
    </row>
    <row r="195" spans="16366:16375" ht="15.9" hidden="1" customHeight="1" x14ac:dyDescent="0.3">
      <c r="XEL195" s="3" t="s">
        <v>22</v>
      </c>
      <c r="XEM195" s="3" t="s">
        <v>26</v>
      </c>
      <c r="XEN195" s="3" t="s">
        <v>20</v>
      </c>
      <c r="XEO195" s="3">
        <v>11.5</v>
      </c>
      <c r="XEP195" s="3">
        <v>0.86</v>
      </c>
      <c r="XEQ195" s="3">
        <v>0.8</v>
      </c>
      <c r="XER195" s="3">
        <v>0.77</v>
      </c>
      <c r="XES195" s="3">
        <v>0.72</v>
      </c>
      <c r="XET195" s="3">
        <v>0.67</v>
      </c>
      <c r="XEU195" s="3">
        <v>0.62</v>
      </c>
    </row>
    <row r="196" spans="16366:16375" ht="15.9" hidden="1" customHeight="1" x14ac:dyDescent="0.3">
      <c r="XEL196" s="3" t="s">
        <v>22</v>
      </c>
      <c r="XEM196" s="3" t="s">
        <v>26</v>
      </c>
      <c r="XEN196" s="3" t="s">
        <v>20</v>
      </c>
      <c r="XEO196" s="3">
        <v>11.6</v>
      </c>
      <c r="XEP196" s="3">
        <v>0.86</v>
      </c>
      <c r="XEQ196" s="3">
        <v>0.8</v>
      </c>
      <c r="XER196" s="3">
        <v>0.77</v>
      </c>
      <c r="XES196" s="3">
        <v>0.72</v>
      </c>
      <c r="XET196" s="3">
        <v>0.67</v>
      </c>
      <c r="XEU196" s="3">
        <v>0.62</v>
      </c>
    </row>
    <row r="197" spans="16366:16375" ht="15.9" hidden="1" customHeight="1" x14ac:dyDescent="0.3">
      <c r="XEL197" s="3" t="s">
        <v>22</v>
      </c>
      <c r="XEM197" s="3" t="s">
        <v>26</v>
      </c>
      <c r="XEN197" s="3" t="s">
        <v>20</v>
      </c>
      <c r="XEO197" s="3">
        <v>11.7</v>
      </c>
      <c r="XEP197" s="3">
        <v>0.86</v>
      </c>
      <c r="XEQ197" s="3">
        <v>0.8</v>
      </c>
      <c r="XER197" s="3">
        <v>0.77</v>
      </c>
      <c r="XES197" s="3">
        <v>0.72</v>
      </c>
      <c r="XET197" s="3">
        <v>0.67</v>
      </c>
      <c r="XEU197" s="3">
        <v>0.62</v>
      </c>
    </row>
    <row r="198" spans="16366:16375" ht="15.9" hidden="1" customHeight="1" x14ac:dyDescent="0.3">
      <c r="XEL198" s="3" t="s">
        <v>22</v>
      </c>
      <c r="XEM198" s="3" t="s">
        <v>26</v>
      </c>
      <c r="XEN198" s="3" t="s">
        <v>20</v>
      </c>
      <c r="XEO198" s="3">
        <v>11.8</v>
      </c>
      <c r="XEP198" s="3">
        <v>0.86</v>
      </c>
      <c r="XEQ198" s="3">
        <v>0.8</v>
      </c>
      <c r="XER198" s="3">
        <v>0.77</v>
      </c>
      <c r="XES198" s="3">
        <v>0.72</v>
      </c>
      <c r="XET198" s="3">
        <v>0.67</v>
      </c>
      <c r="XEU198" s="3">
        <v>0.62</v>
      </c>
    </row>
    <row r="199" spans="16366:16375" ht="15.9" hidden="1" customHeight="1" x14ac:dyDescent="0.3">
      <c r="XEL199" s="3" t="s">
        <v>22</v>
      </c>
      <c r="XEM199" s="3" t="s">
        <v>26</v>
      </c>
      <c r="XEN199" s="3" t="s">
        <v>20</v>
      </c>
      <c r="XEO199" s="3">
        <v>11.9</v>
      </c>
      <c r="XEP199" s="3">
        <v>0.86</v>
      </c>
      <c r="XEQ199" s="3">
        <v>0.8</v>
      </c>
      <c r="XER199" s="3">
        <v>0.77</v>
      </c>
      <c r="XES199" s="3">
        <v>0.72</v>
      </c>
      <c r="XET199" s="3">
        <v>0.67</v>
      </c>
      <c r="XEU199" s="3">
        <v>0.62</v>
      </c>
    </row>
    <row r="200" spans="16366:16375" ht="15.9" hidden="1" customHeight="1" x14ac:dyDescent="0.3">
      <c r="XEL200" s="3" t="s">
        <v>22</v>
      </c>
      <c r="XEM200" s="3" t="s">
        <v>26</v>
      </c>
      <c r="XEN200" s="3" t="s">
        <v>20</v>
      </c>
      <c r="XEO200" s="3">
        <v>12</v>
      </c>
      <c r="XEP200" s="3">
        <v>0.86</v>
      </c>
      <c r="XEQ200" s="3">
        <v>0.8</v>
      </c>
      <c r="XER200" s="3">
        <v>0.77</v>
      </c>
      <c r="XES200" s="3">
        <v>0.72</v>
      </c>
      <c r="XET200" s="3">
        <v>0.67</v>
      </c>
      <c r="XEU200" s="3">
        <v>0.62</v>
      </c>
    </row>
    <row r="201" spans="16366:16375" ht="15.9" hidden="1" customHeight="1" x14ac:dyDescent="0.3">
      <c r="XEL201" s="3" t="s">
        <v>22</v>
      </c>
      <c r="XEM201" s="3" t="s">
        <v>26</v>
      </c>
      <c r="XEN201" s="3" t="s">
        <v>20</v>
      </c>
      <c r="XEO201" s="3">
        <v>12.1</v>
      </c>
      <c r="XEP201" s="3">
        <v>0.86</v>
      </c>
      <c r="XEQ201" s="3">
        <v>0.8</v>
      </c>
      <c r="XER201" s="3">
        <v>0.77</v>
      </c>
      <c r="XES201" s="3">
        <v>0.72</v>
      </c>
      <c r="XET201" s="3">
        <v>0.67</v>
      </c>
      <c r="XEU201" s="3">
        <v>0.62</v>
      </c>
    </row>
    <row r="202" spans="16366:16375" ht="15.9" hidden="1" customHeight="1" x14ac:dyDescent="0.3">
      <c r="XEL202" s="3" t="s">
        <v>22</v>
      </c>
      <c r="XEM202" s="3" t="s">
        <v>26</v>
      </c>
      <c r="XEN202" s="3" t="s">
        <v>20</v>
      </c>
      <c r="XEO202" s="3">
        <v>12.2</v>
      </c>
      <c r="XEP202" s="3">
        <v>0.86</v>
      </c>
      <c r="XEQ202" s="3">
        <v>0.8</v>
      </c>
      <c r="XER202" s="3">
        <v>0.77</v>
      </c>
      <c r="XES202" s="3">
        <v>0.72</v>
      </c>
      <c r="XET202" s="3">
        <v>0.67</v>
      </c>
      <c r="XEU202" s="3">
        <v>0.62</v>
      </c>
    </row>
    <row r="203" spans="16366:16375" ht="15.9" hidden="1" customHeight="1" x14ac:dyDescent="0.3">
      <c r="XEL203" s="3" t="s">
        <v>22</v>
      </c>
      <c r="XEM203" s="3" t="s">
        <v>26</v>
      </c>
      <c r="XEN203" s="3" t="s">
        <v>20</v>
      </c>
      <c r="XEO203" s="3">
        <v>12.3</v>
      </c>
      <c r="XEP203" s="3">
        <v>0.86</v>
      </c>
      <c r="XEQ203" s="3">
        <v>0.8</v>
      </c>
      <c r="XER203" s="3">
        <v>0.77</v>
      </c>
      <c r="XES203" s="3">
        <v>0.72</v>
      </c>
      <c r="XET203" s="3">
        <v>0.67</v>
      </c>
      <c r="XEU203" s="3">
        <v>0.62</v>
      </c>
    </row>
    <row r="204" spans="16366:16375" ht="15.9" hidden="1" customHeight="1" x14ac:dyDescent="0.3">
      <c r="XEL204" s="3" t="s">
        <v>22</v>
      </c>
      <c r="XEM204" s="3" t="s">
        <v>26</v>
      </c>
      <c r="XEN204" s="3" t="s">
        <v>20</v>
      </c>
      <c r="XEO204" s="3">
        <v>12.4</v>
      </c>
      <c r="XEP204" s="3">
        <v>0.86</v>
      </c>
      <c r="XEQ204" s="3">
        <v>0.8</v>
      </c>
      <c r="XER204" s="3">
        <v>0.77</v>
      </c>
      <c r="XES204" s="3">
        <v>0.72</v>
      </c>
      <c r="XET204" s="3">
        <v>0.67</v>
      </c>
      <c r="XEU204" s="3">
        <v>0.62</v>
      </c>
    </row>
    <row r="205" spans="16366:16375" ht="15.9" hidden="1" customHeight="1" x14ac:dyDescent="0.3">
      <c r="XEL205" s="3" t="s">
        <v>22</v>
      </c>
      <c r="XEM205" s="3" t="s">
        <v>26</v>
      </c>
      <c r="XEN205" s="3" t="s">
        <v>20</v>
      </c>
      <c r="XEO205" s="3">
        <v>12.5</v>
      </c>
      <c r="XEP205" s="3">
        <v>0.86</v>
      </c>
      <c r="XEQ205" s="3">
        <v>0.8</v>
      </c>
      <c r="XER205" s="3">
        <v>0.77</v>
      </c>
      <c r="XES205" s="3">
        <v>0.72</v>
      </c>
      <c r="XET205" s="3">
        <v>0.67</v>
      </c>
      <c r="XEU205" s="3">
        <v>0.62</v>
      </c>
    </row>
    <row r="206" spans="16366:16375" ht="15.9" hidden="1" customHeight="1" x14ac:dyDescent="0.3">
      <c r="XEL206" s="3" t="s">
        <v>22</v>
      </c>
      <c r="XEM206" s="3" t="s">
        <v>26</v>
      </c>
      <c r="XEN206" s="3" t="s">
        <v>20</v>
      </c>
      <c r="XEO206" s="3">
        <v>12.6</v>
      </c>
      <c r="XEP206" s="3">
        <v>0.86</v>
      </c>
      <c r="XEQ206" s="3">
        <v>0.8</v>
      </c>
      <c r="XER206" s="3">
        <v>0.77</v>
      </c>
      <c r="XES206" s="3">
        <v>0.72</v>
      </c>
      <c r="XET206" s="3">
        <v>0.67</v>
      </c>
      <c r="XEU206" s="3">
        <v>0.62</v>
      </c>
    </row>
    <row r="207" spans="16366:16375" ht="15.9" hidden="1" customHeight="1" x14ac:dyDescent="0.3">
      <c r="XEL207" s="3" t="s">
        <v>22</v>
      </c>
      <c r="XEM207" s="3" t="s">
        <v>26</v>
      </c>
      <c r="XEN207" s="3" t="s">
        <v>20</v>
      </c>
      <c r="XEO207" s="3">
        <v>12.7</v>
      </c>
      <c r="XEP207" s="3">
        <v>0.86</v>
      </c>
      <c r="XEQ207" s="3">
        <v>0.8</v>
      </c>
      <c r="XER207" s="3">
        <v>0.77</v>
      </c>
      <c r="XES207" s="3">
        <v>0.72</v>
      </c>
      <c r="XET207" s="3">
        <v>0.67</v>
      </c>
      <c r="XEU207" s="3">
        <v>0.62</v>
      </c>
    </row>
    <row r="208" spans="16366:16375" ht="15.9" hidden="1" customHeight="1" x14ac:dyDescent="0.3">
      <c r="XEL208" s="3" t="s">
        <v>22</v>
      </c>
      <c r="XEM208" s="3" t="s">
        <v>26</v>
      </c>
      <c r="XEN208" s="3" t="s">
        <v>20</v>
      </c>
      <c r="XEO208" s="3">
        <v>12.8</v>
      </c>
      <c r="XEP208" s="3">
        <v>0.86</v>
      </c>
      <c r="XEQ208" s="3">
        <v>0.8</v>
      </c>
      <c r="XER208" s="3">
        <v>0.77</v>
      </c>
      <c r="XES208" s="3">
        <v>0.72</v>
      </c>
      <c r="XET208" s="3">
        <v>0.67</v>
      </c>
      <c r="XEU208" s="3">
        <v>0.62</v>
      </c>
    </row>
    <row r="209" spans="16366:16375" ht="15.9" hidden="1" customHeight="1" x14ac:dyDescent="0.3">
      <c r="XEL209" s="3" t="s">
        <v>22</v>
      </c>
      <c r="XEM209" s="3" t="s">
        <v>26</v>
      </c>
      <c r="XEN209" s="3" t="s">
        <v>20</v>
      </c>
      <c r="XEO209" s="3">
        <v>12.9</v>
      </c>
      <c r="XEP209" s="3">
        <v>0.86</v>
      </c>
      <c r="XEQ209" s="3">
        <v>0.8</v>
      </c>
      <c r="XER209" s="3">
        <v>0.77</v>
      </c>
      <c r="XES209" s="3">
        <v>0.72</v>
      </c>
      <c r="XET209" s="3">
        <v>0.67</v>
      </c>
      <c r="XEU209" s="3">
        <v>0.62</v>
      </c>
    </row>
    <row r="210" spans="16366:16375" ht="15.9" hidden="1" customHeight="1" x14ac:dyDescent="0.3">
      <c r="XEL210" s="3" t="s">
        <v>22</v>
      </c>
      <c r="XEM210" s="3" t="s">
        <v>26</v>
      </c>
      <c r="XEN210" s="3" t="s">
        <v>20</v>
      </c>
      <c r="XEO210" s="3">
        <v>13</v>
      </c>
      <c r="XEP210" s="3">
        <v>0.86</v>
      </c>
      <c r="XEQ210" s="3">
        <v>0.8</v>
      </c>
      <c r="XER210" s="3">
        <v>0.77</v>
      </c>
      <c r="XES210" s="3">
        <v>0.72</v>
      </c>
      <c r="XET210" s="3">
        <v>0.67</v>
      </c>
      <c r="XEU210" s="3">
        <v>0.62</v>
      </c>
    </row>
    <row r="211" spans="16366:16375" ht="15.9" hidden="1" customHeight="1" x14ac:dyDescent="0.3">
      <c r="XEL211" s="3" t="s">
        <v>22</v>
      </c>
      <c r="XEM211" s="3" t="s">
        <v>26</v>
      </c>
      <c r="XEN211" s="3" t="s">
        <v>20</v>
      </c>
      <c r="XEO211" s="3">
        <v>13.1</v>
      </c>
      <c r="XEP211" s="3">
        <v>0.86</v>
      </c>
      <c r="XEQ211" s="3">
        <v>0.8</v>
      </c>
      <c r="XER211" s="3">
        <v>0.77</v>
      </c>
      <c r="XES211" s="3">
        <v>0.72</v>
      </c>
      <c r="XET211" s="3">
        <v>0.67</v>
      </c>
      <c r="XEU211" s="3">
        <v>0.62</v>
      </c>
    </row>
    <row r="212" spans="16366:16375" ht="15.9" hidden="1" customHeight="1" x14ac:dyDescent="0.3">
      <c r="XEL212" s="3" t="s">
        <v>22</v>
      </c>
      <c r="XEM212" s="3" t="s">
        <v>26</v>
      </c>
      <c r="XEN212" s="3" t="s">
        <v>20</v>
      </c>
      <c r="XEO212" s="3">
        <v>13.2</v>
      </c>
      <c r="XEP212" s="3">
        <v>0.86</v>
      </c>
      <c r="XEQ212" s="3">
        <v>0.8</v>
      </c>
      <c r="XER212" s="3">
        <v>0.77</v>
      </c>
      <c r="XES212" s="3">
        <v>0.72</v>
      </c>
      <c r="XET212" s="3">
        <v>0.67</v>
      </c>
      <c r="XEU212" s="3">
        <v>0.62</v>
      </c>
    </row>
    <row r="213" spans="16366:16375" ht="15.9" hidden="1" customHeight="1" x14ac:dyDescent="0.3">
      <c r="XEL213" s="3" t="s">
        <v>22</v>
      </c>
      <c r="XEM213" s="3" t="s">
        <v>26</v>
      </c>
      <c r="XEN213" s="3" t="s">
        <v>20</v>
      </c>
      <c r="XEO213" s="3">
        <v>13.3</v>
      </c>
      <c r="XEP213" s="3">
        <v>0.86</v>
      </c>
      <c r="XEQ213" s="3">
        <v>0.8</v>
      </c>
      <c r="XER213" s="3">
        <v>0.77</v>
      </c>
      <c r="XES213" s="3">
        <v>0.72</v>
      </c>
      <c r="XET213" s="3">
        <v>0.67</v>
      </c>
      <c r="XEU213" s="3">
        <v>0.62</v>
      </c>
    </row>
    <row r="214" spans="16366:16375" ht="15.9" hidden="1" customHeight="1" x14ac:dyDescent="0.3">
      <c r="XEL214" s="3" t="s">
        <v>22</v>
      </c>
      <c r="XEM214" s="3" t="s">
        <v>26</v>
      </c>
      <c r="XEN214" s="3" t="s">
        <v>20</v>
      </c>
      <c r="XEO214" s="3">
        <v>13.4</v>
      </c>
      <c r="XEP214" s="3">
        <v>0.86</v>
      </c>
      <c r="XEQ214" s="3">
        <v>0.8</v>
      </c>
      <c r="XER214" s="3">
        <v>0.77</v>
      </c>
      <c r="XES214" s="3">
        <v>0.72</v>
      </c>
      <c r="XET214" s="3">
        <v>0.67</v>
      </c>
      <c r="XEU214" s="3">
        <v>0.62</v>
      </c>
    </row>
    <row r="215" spans="16366:16375" ht="15.9" hidden="1" customHeight="1" x14ac:dyDescent="0.3">
      <c r="XEL215" s="3" t="s">
        <v>22</v>
      </c>
      <c r="XEM215" s="3" t="s">
        <v>26</v>
      </c>
      <c r="XEN215" s="3" t="s">
        <v>20</v>
      </c>
      <c r="XEO215" s="3">
        <v>13.5</v>
      </c>
      <c r="XEP215" s="3">
        <v>0.86</v>
      </c>
      <c r="XEQ215" s="3">
        <v>0.8</v>
      </c>
      <c r="XER215" s="3">
        <v>0.77</v>
      </c>
      <c r="XES215" s="3">
        <v>0.72</v>
      </c>
      <c r="XET215" s="3">
        <v>0.67</v>
      </c>
      <c r="XEU215" s="3">
        <v>0.62</v>
      </c>
    </row>
    <row r="216" spans="16366:16375" ht="15.9" hidden="1" customHeight="1" x14ac:dyDescent="0.3">
      <c r="XEL216" s="3" t="s">
        <v>22</v>
      </c>
      <c r="XEM216" s="3" t="s">
        <v>26</v>
      </c>
      <c r="XEN216" s="3" t="s">
        <v>20</v>
      </c>
      <c r="XEO216" s="3">
        <v>13.6</v>
      </c>
      <c r="XEP216" s="3">
        <v>0.86</v>
      </c>
      <c r="XEQ216" s="3">
        <v>0.8</v>
      </c>
      <c r="XER216" s="3">
        <v>0.77</v>
      </c>
      <c r="XES216" s="3">
        <v>0.72</v>
      </c>
      <c r="XET216" s="3">
        <v>0.67</v>
      </c>
      <c r="XEU216" s="3">
        <v>0.62</v>
      </c>
    </row>
    <row r="217" spans="16366:16375" ht="15.9" hidden="1" customHeight="1" x14ac:dyDescent="0.3">
      <c r="XEL217" s="3" t="s">
        <v>22</v>
      </c>
      <c r="XEM217" s="3" t="s">
        <v>26</v>
      </c>
      <c r="XEN217" s="3" t="s">
        <v>20</v>
      </c>
      <c r="XEO217" s="3">
        <v>13.7</v>
      </c>
      <c r="XEP217" s="3">
        <v>0.86</v>
      </c>
      <c r="XEQ217" s="3">
        <v>0.8</v>
      </c>
      <c r="XER217" s="3">
        <v>0.77</v>
      </c>
      <c r="XES217" s="3">
        <v>0.72</v>
      </c>
      <c r="XET217" s="3">
        <v>0.67</v>
      </c>
      <c r="XEU217" s="3">
        <v>0.62</v>
      </c>
    </row>
    <row r="218" spans="16366:16375" ht="15.9" hidden="1" customHeight="1" x14ac:dyDescent="0.3">
      <c r="XEL218" s="3" t="s">
        <v>22</v>
      </c>
      <c r="XEM218" s="3" t="s">
        <v>26</v>
      </c>
      <c r="XEN218" s="3" t="s">
        <v>20</v>
      </c>
      <c r="XEO218" s="3">
        <v>13.8</v>
      </c>
      <c r="XEP218" s="3">
        <v>0.86</v>
      </c>
      <c r="XEQ218" s="3">
        <v>0.8</v>
      </c>
      <c r="XER218" s="3">
        <v>0.77</v>
      </c>
      <c r="XES218" s="3">
        <v>0.72</v>
      </c>
      <c r="XET218" s="3">
        <v>0.67</v>
      </c>
      <c r="XEU218" s="3">
        <v>0.62</v>
      </c>
    </row>
    <row r="219" spans="16366:16375" ht="15.9" hidden="1" customHeight="1" x14ac:dyDescent="0.3">
      <c r="XEL219" s="3" t="s">
        <v>22</v>
      </c>
      <c r="XEM219" s="3" t="s">
        <v>26</v>
      </c>
      <c r="XEN219" s="3" t="s">
        <v>20</v>
      </c>
      <c r="XEO219" s="3">
        <v>13.9</v>
      </c>
      <c r="XEP219" s="3">
        <v>0.86</v>
      </c>
      <c r="XEQ219" s="3">
        <v>0.8</v>
      </c>
      <c r="XER219" s="3">
        <v>0.77</v>
      </c>
      <c r="XES219" s="3">
        <v>0.72</v>
      </c>
      <c r="XET219" s="3">
        <v>0.67</v>
      </c>
      <c r="XEU219" s="3">
        <v>0.62</v>
      </c>
    </row>
    <row r="220" spans="16366:16375" ht="15.9" hidden="1" customHeight="1" x14ac:dyDescent="0.3">
      <c r="XEL220" s="3" t="s">
        <v>22</v>
      </c>
      <c r="XEM220" s="3" t="s">
        <v>26</v>
      </c>
      <c r="XEN220" s="3" t="s">
        <v>20</v>
      </c>
      <c r="XEO220" s="3">
        <v>14</v>
      </c>
      <c r="XEP220" s="3">
        <v>0.86</v>
      </c>
      <c r="XEQ220" s="3">
        <v>0.8</v>
      </c>
      <c r="XER220" s="3">
        <v>0.77</v>
      </c>
      <c r="XES220" s="3">
        <v>0.72</v>
      </c>
      <c r="XET220" s="3">
        <v>0.67</v>
      </c>
      <c r="XEU220" s="3">
        <v>0.62</v>
      </c>
    </row>
    <row r="221" spans="16366:16375" ht="15.9" hidden="1" customHeight="1" x14ac:dyDescent="0.3">
      <c r="XEL221" s="3" t="s">
        <v>22</v>
      </c>
      <c r="XEM221" s="3" t="s">
        <v>26</v>
      </c>
      <c r="XEN221" s="3" t="s">
        <v>20</v>
      </c>
      <c r="XEO221" s="3">
        <v>14.1</v>
      </c>
      <c r="XEP221" s="3">
        <v>0.86</v>
      </c>
      <c r="XEQ221" s="3">
        <v>0.8</v>
      </c>
      <c r="XER221" s="3">
        <v>0.77</v>
      </c>
      <c r="XES221" s="3">
        <v>0.72</v>
      </c>
      <c r="XET221" s="3">
        <v>0.67</v>
      </c>
      <c r="XEU221" s="3">
        <v>0.62</v>
      </c>
    </row>
    <row r="222" spans="16366:16375" ht="15.9" hidden="1" customHeight="1" x14ac:dyDescent="0.3">
      <c r="XEL222" s="3" t="s">
        <v>22</v>
      </c>
      <c r="XEM222" s="3" t="s">
        <v>26</v>
      </c>
      <c r="XEN222" s="3" t="s">
        <v>20</v>
      </c>
      <c r="XEO222" s="3">
        <v>14.2</v>
      </c>
      <c r="XEP222" s="3">
        <v>0.86</v>
      </c>
      <c r="XEQ222" s="3">
        <v>0.8</v>
      </c>
      <c r="XER222" s="3">
        <v>0.77</v>
      </c>
      <c r="XES222" s="3">
        <v>0.72</v>
      </c>
      <c r="XET222" s="3">
        <v>0.67</v>
      </c>
      <c r="XEU222" s="3">
        <v>0.62</v>
      </c>
    </row>
    <row r="223" spans="16366:16375" ht="15.9" hidden="1" customHeight="1" x14ac:dyDescent="0.3">
      <c r="XEL223" s="3" t="s">
        <v>22</v>
      </c>
      <c r="XEM223" s="3" t="s">
        <v>26</v>
      </c>
      <c r="XEN223" s="3" t="s">
        <v>20</v>
      </c>
      <c r="XEO223" s="3">
        <v>14.3</v>
      </c>
      <c r="XEP223" s="3">
        <v>0.86</v>
      </c>
      <c r="XEQ223" s="3">
        <v>0.8</v>
      </c>
      <c r="XER223" s="3">
        <v>0.77</v>
      </c>
      <c r="XES223" s="3">
        <v>0.72</v>
      </c>
      <c r="XET223" s="3">
        <v>0.67</v>
      </c>
      <c r="XEU223" s="3">
        <v>0.62</v>
      </c>
    </row>
    <row r="224" spans="16366:16375" ht="15.9" hidden="1" customHeight="1" x14ac:dyDescent="0.3">
      <c r="XEL224" s="3" t="s">
        <v>22</v>
      </c>
      <c r="XEM224" s="3" t="s">
        <v>26</v>
      </c>
      <c r="XEN224" s="3" t="s">
        <v>20</v>
      </c>
      <c r="XEO224" s="3">
        <v>14.4</v>
      </c>
      <c r="XEP224" s="3">
        <v>0.86</v>
      </c>
      <c r="XEQ224" s="3">
        <v>0.8</v>
      </c>
      <c r="XER224" s="3">
        <v>0.77</v>
      </c>
      <c r="XES224" s="3">
        <v>0.72</v>
      </c>
      <c r="XET224" s="3">
        <v>0.67</v>
      </c>
      <c r="XEU224" s="3">
        <v>0.62</v>
      </c>
    </row>
    <row r="225" spans="16366:16375" ht="15.9" hidden="1" customHeight="1" x14ac:dyDescent="0.3">
      <c r="XEL225" s="3" t="s">
        <v>22</v>
      </c>
      <c r="XEM225" s="3" t="s">
        <v>26</v>
      </c>
      <c r="XEN225" s="3" t="s">
        <v>20</v>
      </c>
      <c r="XEO225" s="3">
        <v>14.5</v>
      </c>
      <c r="XEP225" s="3">
        <v>0.86</v>
      </c>
      <c r="XEQ225" s="3">
        <v>0.8</v>
      </c>
      <c r="XER225" s="3">
        <v>0.77</v>
      </c>
      <c r="XES225" s="3">
        <v>0.72</v>
      </c>
      <c r="XET225" s="3">
        <v>0.67</v>
      </c>
      <c r="XEU225" s="3">
        <v>0.62</v>
      </c>
    </row>
    <row r="226" spans="16366:16375" ht="15.9" hidden="1" customHeight="1" x14ac:dyDescent="0.3">
      <c r="XEL226" s="3" t="s">
        <v>22</v>
      </c>
      <c r="XEM226" s="3" t="s">
        <v>26</v>
      </c>
      <c r="XEN226" s="3" t="s">
        <v>20</v>
      </c>
      <c r="XEO226" s="3">
        <v>14.6</v>
      </c>
      <c r="XEP226" s="3">
        <v>0.86</v>
      </c>
      <c r="XEQ226" s="3">
        <v>0.8</v>
      </c>
      <c r="XER226" s="3">
        <v>0.77</v>
      </c>
      <c r="XES226" s="3">
        <v>0.72</v>
      </c>
      <c r="XET226" s="3">
        <v>0.67</v>
      </c>
      <c r="XEU226" s="3">
        <v>0.62</v>
      </c>
    </row>
    <row r="227" spans="16366:16375" ht="15.9" hidden="1" customHeight="1" x14ac:dyDescent="0.3">
      <c r="XEL227" s="3" t="s">
        <v>22</v>
      </c>
      <c r="XEM227" s="3" t="s">
        <v>26</v>
      </c>
      <c r="XEN227" s="3" t="s">
        <v>20</v>
      </c>
      <c r="XEO227" s="3">
        <v>14.7</v>
      </c>
      <c r="XEP227" s="3">
        <v>0.86</v>
      </c>
      <c r="XEQ227" s="3">
        <v>0.8</v>
      </c>
      <c r="XER227" s="3">
        <v>0.77</v>
      </c>
      <c r="XES227" s="3">
        <v>0.72</v>
      </c>
      <c r="XET227" s="3">
        <v>0.67</v>
      </c>
      <c r="XEU227" s="3">
        <v>0.62</v>
      </c>
    </row>
    <row r="228" spans="16366:16375" ht="15.9" hidden="1" customHeight="1" x14ac:dyDescent="0.3">
      <c r="XEL228" s="3" t="s">
        <v>22</v>
      </c>
      <c r="XEM228" s="3" t="s">
        <v>26</v>
      </c>
      <c r="XEN228" s="3" t="s">
        <v>20</v>
      </c>
      <c r="XEO228" s="3">
        <v>14.8</v>
      </c>
      <c r="XEP228" s="3">
        <v>0.86</v>
      </c>
      <c r="XEQ228" s="3">
        <v>0.8</v>
      </c>
      <c r="XER228" s="3">
        <v>0.77</v>
      </c>
      <c r="XES228" s="3">
        <v>0.72</v>
      </c>
      <c r="XET228" s="3">
        <v>0.67</v>
      </c>
      <c r="XEU228" s="3">
        <v>0.62</v>
      </c>
    </row>
    <row r="229" spans="16366:16375" ht="15.9" hidden="1" customHeight="1" x14ac:dyDescent="0.3">
      <c r="XEL229" s="3" t="s">
        <v>22</v>
      </c>
      <c r="XEM229" s="3" t="s">
        <v>26</v>
      </c>
      <c r="XEN229" s="3" t="s">
        <v>20</v>
      </c>
      <c r="XEO229" s="3">
        <v>14.9</v>
      </c>
      <c r="XEP229" s="3">
        <v>0.86</v>
      </c>
      <c r="XEQ229" s="3">
        <v>0.8</v>
      </c>
      <c r="XER229" s="3">
        <v>0.77</v>
      </c>
      <c r="XES229" s="3">
        <v>0.72</v>
      </c>
      <c r="XET229" s="3">
        <v>0.67</v>
      </c>
      <c r="XEU229" s="3">
        <v>0.62</v>
      </c>
    </row>
    <row r="230" spans="16366:16375" ht="15.9" hidden="1" customHeight="1" x14ac:dyDescent="0.3">
      <c r="XEL230" s="3" t="s">
        <v>22</v>
      </c>
      <c r="XEM230" s="3" t="s">
        <v>26</v>
      </c>
      <c r="XEN230" s="3" t="s">
        <v>20</v>
      </c>
      <c r="XEO230" s="3">
        <v>15</v>
      </c>
      <c r="XEP230" s="3">
        <v>0.86</v>
      </c>
      <c r="XEQ230" s="3">
        <v>0.8</v>
      </c>
      <c r="XER230" s="3">
        <v>0.77</v>
      </c>
      <c r="XES230" s="3">
        <v>0.72</v>
      </c>
      <c r="XET230" s="3">
        <v>0.67</v>
      </c>
      <c r="XEU230" s="3">
        <v>0.62</v>
      </c>
    </row>
    <row r="231" spans="16366:16375" ht="15.9" hidden="1" customHeight="1" x14ac:dyDescent="0.3">
      <c r="XEL231" s="3" t="s">
        <v>22</v>
      </c>
      <c r="XEM231" s="3" t="s">
        <v>26</v>
      </c>
      <c r="XEN231" s="3" t="s">
        <v>20</v>
      </c>
      <c r="XEO231" s="3">
        <v>15.1</v>
      </c>
      <c r="XEP231" s="3">
        <v>0.86</v>
      </c>
      <c r="XEQ231" s="3">
        <v>0.8</v>
      </c>
      <c r="XER231" s="3">
        <v>0.77</v>
      </c>
      <c r="XES231" s="3">
        <v>0.72</v>
      </c>
      <c r="XET231" s="3">
        <v>0.67</v>
      </c>
      <c r="XEU231" s="3">
        <v>0.62</v>
      </c>
    </row>
    <row r="232" spans="16366:16375" ht="15.9" hidden="1" customHeight="1" x14ac:dyDescent="0.3">
      <c r="XEL232" s="3" t="s">
        <v>22</v>
      </c>
      <c r="XEM232" s="3" t="s">
        <v>26</v>
      </c>
      <c r="XEN232" s="3" t="s">
        <v>20</v>
      </c>
      <c r="XEO232" s="3">
        <v>15.2</v>
      </c>
      <c r="XEP232" s="3">
        <v>0.86</v>
      </c>
      <c r="XEQ232" s="3">
        <v>0.8</v>
      </c>
      <c r="XER232" s="3">
        <v>0.77</v>
      </c>
      <c r="XES232" s="3">
        <v>0.72</v>
      </c>
      <c r="XET232" s="3">
        <v>0.67</v>
      </c>
      <c r="XEU232" s="3">
        <v>0.62</v>
      </c>
    </row>
    <row r="233" spans="16366:16375" ht="15.9" hidden="1" customHeight="1" x14ac:dyDescent="0.3">
      <c r="XEL233" s="3" t="s">
        <v>22</v>
      </c>
      <c r="XEM233" s="3" t="s">
        <v>26</v>
      </c>
      <c r="XEN233" s="3" t="s">
        <v>20</v>
      </c>
      <c r="XEO233" s="3">
        <v>15.3</v>
      </c>
      <c r="XEP233" s="3">
        <v>0.86</v>
      </c>
      <c r="XEQ233" s="3">
        <v>0.8</v>
      </c>
      <c r="XER233" s="3">
        <v>0.77</v>
      </c>
      <c r="XES233" s="3">
        <v>0.72</v>
      </c>
      <c r="XET233" s="3">
        <v>0.67</v>
      </c>
      <c r="XEU233" s="3">
        <v>0.62</v>
      </c>
    </row>
    <row r="234" spans="16366:16375" ht="15.9" hidden="1" customHeight="1" x14ac:dyDescent="0.3">
      <c r="XEL234" s="3" t="s">
        <v>22</v>
      </c>
      <c r="XEM234" s="3" t="s">
        <v>26</v>
      </c>
      <c r="XEN234" s="3" t="s">
        <v>20</v>
      </c>
      <c r="XEO234" s="3">
        <v>15.4</v>
      </c>
      <c r="XEP234" s="3">
        <v>0.86</v>
      </c>
      <c r="XEQ234" s="3">
        <v>0.8</v>
      </c>
      <c r="XER234" s="3">
        <v>0.77</v>
      </c>
      <c r="XES234" s="3">
        <v>0.72</v>
      </c>
      <c r="XET234" s="3">
        <v>0.67</v>
      </c>
      <c r="XEU234" s="3">
        <v>0.62</v>
      </c>
    </row>
    <row r="235" spans="16366:16375" ht="15.9" hidden="1" customHeight="1" x14ac:dyDescent="0.3">
      <c r="XEL235" s="3" t="s">
        <v>22</v>
      </c>
      <c r="XEM235" s="3" t="s">
        <v>26</v>
      </c>
      <c r="XEN235" s="3" t="s">
        <v>20</v>
      </c>
      <c r="XEO235" s="3">
        <v>15.5</v>
      </c>
      <c r="XEP235" s="3">
        <v>0.86</v>
      </c>
      <c r="XEQ235" s="3">
        <v>0.8</v>
      </c>
      <c r="XER235" s="3">
        <v>0.77</v>
      </c>
      <c r="XES235" s="3">
        <v>0.72</v>
      </c>
      <c r="XET235" s="3">
        <v>0.67</v>
      </c>
      <c r="XEU235" s="3">
        <v>0.62</v>
      </c>
    </row>
    <row r="236" spans="16366:16375" ht="15.9" hidden="1" customHeight="1" x14ac:dyDescent="0.3">
      <c r="XEL236" s="3" t="s">
        <v>22</v>
      </c>
      <c r="XEM236" s="3" t="s">
        <v>26</v>
      </c>
      <c r="XEN236" s="3" t="s">
        <v>20</v>
      </c>
      <c r="XEO236" s="3">
        <v>15.6</v>
      </c>
      <c r="XEP236" s="3">
        <v>0.86</v>
      </c>
      <c r="XEQ236" s="3">
        <v>0.8</v>
      </c>
      <c r="XER236" s="3">
        <v>0.77</v>
      </c>
      <c r="XES236" s="3">
        <v>0.72</v>
      </c>
      <c r="XET236" s="3">
        <v>0.67</v>
      </c>
      <c r="XEU236" s="3">
        <v>0.62</v>
      </c>
    </row>
    <row r="237" spans="16366:16375" ht="15.9" hidden="1" customHeight="1" x14ac:dyDescent="0.3">
      <c r="XEL237" s="3" t="s">
        <v>22</v>
      </c>
      <c r="XEM237" s="3" t="s">
        <v>26</v>
      </c>
      <c r="XEN237" s="3" t="s">
        <v>20</v>
      </c>
      <c r="XEO237" s="3">
        <v>15.7</v>
      </c>
      <c r="XEP237" s="3">
        <v>0.86</v>
      </c>
      <c r="XEQ237" s="3">
        <v>0.8</v>
      </c>
      <c r="XER237" s="3">
        <v>0.77</v>
      </c>
      <c r="XES237" s="3">
        <v>0.72</v>
      </c>
      <c r="XET237" s="3">
        <v>0.67</v>
      </c>
      <c r="XEU237" s="3">
        <v>0.62</v>
      </c>
    </row>
    <row r="238" spans="16366:16375" ht="15.9" hidden="1" customHeight="1" x14ac:dyDescent="0.3">
      <c r="XEL238" s="3" t="s">
        <v>22</v>
      </c>
      <c r="XEM238" s="3" t="s">
        <v>26</v>
      </c>
      <c r="XEN238" s="3" t="s">
        <v>20</v>
      </c>
      <c r="XEO238" s="3">
        <v>15.8</v>
      </c>
      <c r="XEP238" s="3">
        <v>0.86</v>
      </c>
      <c r="XEQ238" s="3">
        <v>0.8</v>
      </c>
      <c r="XER238" s="3">
        <v>0.77</v>
      </c>
      <c r="XES238" s="3">
        <v>0.72</v>
      </c>
      <c r="XET238" s="3">
        <v>0.67</v>
      </c>
      <c r="XEU238" s="3">
        <v>0.62</v>
      </c>
    </row>
    <row r="239" spans="16366:16375" ht="15.9" hidden="1" customHeight="1" x14ac:dyDescent="0.3">
      <c r="XEL239" s="3" t="s">
        <v>22</v>
      </c>
      <c r="XEM239" s="3" t="s">
        <v>26</v>
      </c>
      <c r="XEN239" s="3" t="s">
        <v>20</v>
      </c>
      <c r="XEO239" s="3">
        <v>15.9</v>
      </c>
      <c r="XEP239" s="3">
        <v>0.86</v>
      </c>
      <c r="XEQ239" s="3">
        <v>0.8</v>
      </c>
      <c r="XER239" s="3">
        <v>0.77</v>
      </c>
      <c r="XES239" s="3">
        <v>0.72</v>
      </c>
      <c r="XET239" s="3">
        <v>0.67</v>
      </c>
      <c r="XEU239" s="3">
        <v>0.62</v>
      </c>
    </row>
    <row r="240" spans="16366:16375" ht="15.9" hidden="1" customHeight="1" x14ac:dyDescent="0.3">
      <c r="XEL240" s="3" t="s">
        <v>22</v>
      </c>
      <c r="XEM240" s="3" t="s">
        <v>26</v>
      </c>
      <c r="XEN240" s="3" t="s">
        <v>20</v>
      </c>
      <c r="XEO240" s="3">
        <v>16</v>
      </c>
      <c r="XEP240" s="3">
        <v>0.86</v>
      </c>
      <c r="XEQ240" s="3">
        <v>0.8</v>
      </c>
      <c r="XER240" s="3">
        <v>0.77</v>
      </c>
      <c r="XES240" s="3">
        <v>0.72</v>
      </c>
      <c r="XET240" s="3">
        <v>0.67</v>
      </c>
      <c r="XEU240" s="3">
        <v>0.62</v>
      </c>
    </row>
    <row r="241" spans="16366:16375" ht="15.9" hidden="1" customHeight="1" x14ac:dyDescent="0.3">
      <c r="XEL241" s="3" t="s">
        <v>22</v>
      </c>
      <c r="XEM241" s="3" t="s">
        <v>26</v>
      </c>
      <c r="XEN241" s="3" t="s">
        <v>20</v>
      </c>
      <c r="XEO241" s="3">
        <v>16.100000000000001</v>
      </c>
      <c r="XEP241" s="3">
        <v>0.86</v>
      </c>
      <c r="XEQ241" s="3">
        <v>0.8</v>
      </c>
      <c r="XER241" s="3">
        <v>0.77</v>
      </c>
      <c r="XES241" s="3">
        <v>0.72</v>
      </c>
      <c r="XET241" s="3">
        <v>0.67</v>
      </c>
      <c r="XEU241" s="3">
        <v>0.62</v>
      </c>
    </row>
    <row r="242" spans="16366:16375" ht="15.9" hidden="1" customHeight="1" x14ac:dyDescent="0.3">
      <c r="XEL242" s="3" t="s">
        <v>22</v>
      </c>
      <c r="XEM242" s="3" t="s">
        <v>26</v>
      </c>
      <c r="XEN242" s="3" t="s">
        <v>20</v>
      </c>
      <c r="XEO242" s="3">
        <v>16.2</v>
      </c>
      <c r="XEP242" s="3">
        <v>0.86</v>
      </c>
      <c r="XEQ242" s="3">
        <v>0.8</v>
      </c>
      <c r="XER242" s="3">
        <v>0.77</v>
      </c>
      <c r="XES242" s="3">
        <v>0.72</v>
      </c>
      <c r="XET242" s="3">
        <v>0.67</v>
      </c>
      <c r="XEU242" s="3">
        <v>0.62</v>
      </c>
    </row>
    <row r="243" spans="16366:16375" ht="15.9" hidden="1" customHeight="1" x14ac:dyDescent="0.3">
      <c r="XEL243" s="3" t="s">
        <v>22</v>
      </c>
      <c r="XEM243" s="3" t="s">
        <v>26</v>
      </c>
      <c r="XEN243" s="3" t="s">
        <v>20</v>
      </c>
      <c r="XEO243" s="3">
        <v>16.3</v>
      </c>
      <c r="XEP243" s="3">
        <v>0.86</v>
      </c>
      <c r="XEQ243" s="3">
        <v>0.8</v>
      </c>
      <c r="XER243" s="3">
        <v>0.77</v>
      </c>
      <c r="XES243" s="3">
        <v>0.72</v>
      </c>
      <c r="XET243" s="3">
        <v>0.67</v>
      </c>
      <c r="XEU243" s="3">
        <v>0.62</v>
      </c>
    </row>
    <row r="244" spans="16366:16375" ht="15.9" hidden="1" customHeight="1" x14ac:dyDescent="0.3">
      <c r="XEL244" s="3" t="s">
        <v>22</v>
      </c>
      <c r="XEM244" s="3" t="s">
        <v>26</v>
      </c>
      <c r="XEN244" s="3" t="s">
        <v>20</v>
      </c>
      <c r="XEO244" s="3">
        <v>16.399999999999999</v>
      </c>
      <c r="XEP244" s="3">
        <v>0.86</v>
      </c>
      <c r="XEQ244" s="3">
        <v>0.8</v>
      </c>
      <c r="XER244" s="3">
        <v>0.77</v>
      </c>
      <c r="XES244" s="3">
        <v>0.72</v>
      </c>
      <c r="XET244" s="3">
        <v>0.67</v>
      </c>
      <c r="XEU244" s="3">
        <v>0.62</v>
      </c>
    </row>
    <row r="245" spans="16366:16375" ht="15.9" hidden="1" customHeight="1" x14ac:dyDescent="0.3">
      <c r="XEL245" s="3" t="s">
        <v>22</v>
      </c>
      <c r="XEM245" s="3" t="s">
        <v>26</v>
      </c>
      <c r="XEN245" s="3" t="s">
        <v>20</v>
      </c>
      <c r="XEO245" s="3">
        <v>16.5</v>
      </c>
      <c r="XEP245" s="3">
        <v>0.86</v>
      </c>
      <c r="XEQ245" s="3">
        <v>0.8</v>
      </c>
      <c r="XER245" s="3">
        <v>0.77</v>
      </c>
      <c r="XES245" s="3">
        <v>0.72</v>
      </c>
      <c r="XET245" s="3">
        <v>0.67</v>
      </c>
      <c r="XEU245" s="3">
        <v>0.62</v>
      </c>
    </row>
    <row r="246" spans="16366:16375" ht="15.9" hidden="1" customHeight="1" x14ac:dyDescent="0.3">
      <c r="XEL246" s="3" t="s">
        <v>22</v>
      </c>
      <c r="XEM246" s="3" t="s">
        <v>26</v>
      </c>
      <c r="XEN246" s="3" t="s">
        <v>20</v>
      </c>
      <c r="XEO246" s="3">
        <v>16.600000000000001</v>
      </c>
      <c r="XEP246" s="3">
        <v>0.86</v>
      </c>
      <c r="XEQ246" s="3">
        <v>0.8</v>
      </c>
      <c r="XER246" s="3">
        <v>0.77</v>
      </c>
      <c r="XES246" s="3">
        <v>0.72</v>
      </c>
      <c r="XET246" s="3">
        <v>0.67</v>
      </c>
      <c r="XEU246" s="3">
        <v>0.62</v>
      </c>
    </row>
    <row r="247" spans="16366:16375" ht="15.9" hidden="1" customHeight="1" x14ac:dyDescent="0.3">
      <c r="XEL247" s="3" t="s">
        <v>22</v>
      </c>
      <c r="XEM247" s="3" t="s">
        <v>26</v>
      </c>
      <c r="XEN247" s="3" t="s">
        <v>20</v>
      </c>
      <c r="XEO247" s="3">
        <v>16.7</v>
      </c>
      <c r="XEP247" s="3">
        <v>0.86</v>
      </c>
      <c r="XEQ247" s="3">
        <v>0.8</v>
      </c>
      <c r="XER247" s="3">
        <v>0.77</v>
      </c>
      <c r="XES247" s="3">
        <v>0.72</v>
      </c>
      <c r="XET247" s="3">
        <v>0.67</v>
      </c>
      <c r="XEU247" s="3">
        <v>0.62</v>
      </c>
    </row>
    <row r="248" spans="16366:16375" ht="15.9" hidden="1" customHeight="1" x14ac:dyDescent="0.3">
      <c r="XEL248" s="3" t="s">
        <v>22</v>
      </c>
      <c r="XEM248" s="3" t="s">
        <v>26</v>
      </c>
      <c r="XEN248" s="3" t="s">
        <v>20</v>
      </c>
      <c r="XEO248" s="3">
        <v>16.8</v>
      </c>
      <c r="XEP248" s="3">
        <v>0.86</v>
      </c>
      <c r="XEQ248" s="3">
        <v>0.8</v>
      </c>
      <c r="XER248" s="3">
        <v>0.77</v>
      </c>
      <c r="XES248" s="3">
        <v>0.72</v>
      </c>
      <c r="XET248" s="3">
        <v>0.67</v>
      </c>
      <c r="XEU248" s="3">
        <v>0.62</v>
      </c>
    </row>
    <row r="249" spans="16366:16375" ht="15.9" hidden="1" customHeight="1" x14ac:dyDescent="0.3">
      <c r="XEL249" s="3" t="s">
        <v>22</v>
      </c>
      <c r="XEM249" s="3" t="s">
        <v>26</v>
      </c>
      <c r="XEN249" s="3" t="s">
        <v>20</v>
      </c>
      <c r="XEO249" s="3">
        <v>16.899999999999999</v>
      </c>
      <c r="XEP249" s="3">
        <v>0.86</v>
      </c>
      <c r="XEQ249" s="3">
        <v>0.8</v>
      </c>
      <c r="XER249" s="3">
        <v>0.77</v>
      </c>
      <c r="XES249" s="3">
        <v>0.72</v>
      </c>
      <c r="XET249" s="3">
        <v>0.67</v>
      </c>
      <c r="XEU249" s="3">
        <v>0.62</v>
      </c>
    </row>
    <row r="250" spans="16366:16375" ht="15.9" hidden="1" customHeight="1" x14ac:dyDescent="0.3">
      <c r="XEL250" s="3" t="s">
        <v>22</v>
      </c>
      <c r="XEM250" s="3" t="s">
        <v>26</v>
      </c>
      <c r="XEN250" s="3" t="s">
        <v>20</v>
      </c>
      <c r="XEO250" s="3">
        <v>17</v>
      </c>
      <c r="XEP250" s="3">
        <v>0.86</v>
      </c>
      <c r="XEQ250" s="3">
        <v>0.8</v>
      </c>
      <c r="XER250" s="3">
        <v>0.77</v>
      </c>
      <c r="XES250" s="3">
        <v>0.72</v>
      </c>
      <c r="XET250" s="3">
        <v>0.67</v>
      </c>
      <c r="XEU250" s="3">
        <v>0.62</v>
      </c>
    </row>
    <row r="251" spans="16366:16375" ht="15.9" hidden="1" customHeight="1" x14ac:dyDescent="0.3">
      <c r="XEL251" s="3" t="s">
        <v>22</v>
      </c>
      <c r="XEM251" s="3" t="s">
        <v>26</v>
      </c>
      <c r="XEN251" s="3" t="s">
        <v>20</v>
      </c>
      <c r="XEO251" s="3">
        <v>17.100000000000001</v>
      </c>
      <c r="XEP251" s="3">
        <v>0.86</v>
      </c>
      <c r="XEQ251" s="3">
        <v>0.8</v>
      </c>
      <c r="XER251" s="3">
        <v>0.77</v>
      </c>
      <c r="XES251" s="3">
        <v>0.72</v>
      </c>
      <c r="XET251" s="3">
        <v>0.67</v>
      </c>
      <c r="XEU251" s="3">
        <v>0.62</v>
      </c>
    </row>
    <row r="252" spans="16366:16375" ht="15.9" hidden="1" customHeight="1" x14ac:dyDescent="0.3">
      <c r="XEL252" s="3" t="s">
        <v>22</v>
      </c>
      <c r="XEM252" s="3" t="s">
        <v>26</v>
      </c>
      <c r="XEN252" s="3" t="s">
        <v>20</v>
      </c>
      <c r="XEO252" s="3">
        <v>17.2</v>
      </c>
      <c r="XEP252" s="3">
        <v>0.86</v>
      </c>
      <c r="XEQ252" s="3">
        <v>0.8</v>
      </c>
      <c r="XER252" s="3">
        <v>0.77</v>
      </c>
      <c r="XES252" s="3">
        <v>0.72</v>
      </c>
      <c r="XET252" s="3">
        <v>0.67</v>
      </c>
      <c r="XEU252" s="3">
        <v>0.62</v>
      </c>
    </row>
    <row r="253" spans="16366:16375" ht="15.9" hidden="1" customHeight="1" x14ac:dyDescent="0.3">
      <c r="XEL253" s="3" t="s">
        <v>22</v>
      </c>
      <c r="XEM253" s="3" t="s">
        <v>26</v>
      </c>
      <c r="XEN253" s="3" t="s">
        <v>20</v>
      </c>
      <c r="XEO253" s="3">
        <v>17.3</v>
      </c>
      <c r="XEP253" s="3">
        <v>0.86</v>
      </c>
      <c r="XEQ253" s="3">
        <v>0.8</v>
      </c>
      <c r="XER253" s="3">
        <v>0.77</v>
      </c>
      <c r="XES253" s="3">
        <v>0.72</v>
      </c>
      <c r="XET253" s="3">
        <v>0.67</v>
      </c>
      <c r="XEU253" s="3">
        <v>0.62</v>
      </c>
    </row>
    <row r="254" spans="16366:16375" ht="15.9" hidden="1" customHeight="1" x14ac:dyDescent="0.3">
      <c r="XEL254" s="3" t="s">
        <v>22</v>
      </c>
      <c r="XEM254" s="3" t="s">
        <v>26</v>
      </c>
      <c r="XEN254" s="3" t="s">
        <v>20</v>
      </c>
      <c r="XEO254" s="3">
        <v>17.399999999999999</v>
      </c>
      <c r="XEP254" s="3">
        <v>0.86</v>
      </c>
      <c r="XEQ254" s="3">
        <v>0.8</v>
      </c>
      <c r="XER254" s="3">
        <v>0.77</v>
      </c>
      <c r="XES254" s="3">
        <v>0.72</v>
      </c>
      <c r="XET254" s="3">
        <v>0.67</v>
      </c>
      <c r="XEU254" s="3">
        <v>0.62</v>
      </c>
    </row>
    <row r="255" spans="16366:16375" ht="15.9" hidden="1" customHeight="1" x14ac:dyDescent="0.3">
      <c r="XEL255" s="3" t="s">
        <v>22</v>
      </c>
      <c r="XEM255" s="3" t="s">
        <v>26</v>
      </c>
      <c r="XEN255" s="3" t="s">
        <v>20</v>
      </c>
      <c r="XEO255" s="3">
        <v>17.5</v>
      </c>
      <c r="XEP255" s="3">
        <v>0.86</v>
      </c>
      <c r="XEQ255" s="3">
        <v>0.8</v>
      </c>
      <c r="XER255" s="3">
        <v>0.77</v>
      </c>
      <c r="XES255" s="3">
        <v>0.72</v>
      </c>
      <c r="XET255" s="3">
        <v>0.67</v>
      </c>
      <c r="XEU255" s="3">
        <v>0.62</v>
      </c>
    </row>
    <row r="256" spans="16366:16375" ht="15.9" hidden="1" customHeight="1" x14ac:dyDescent="0.3">
      <c r="XEL256" s="3" t="s">
        <v>22</v>
      </c>
      <c r="XEM256" s="3" t="s">
        <v>26</v>
      </c>
      <c r="XEN256" s="3" t="s">
        <v>20</v>
      </c>
      <c r="XEO256" s="3">
        <v>17.600000000000001</v>
      </c>
      <c r="XEP256" s="3">
        <v>0.86</v>
      </c>
      <c r="XEQ256" s="3">
        <v>0.8</v>
      </c>
      <c r="XER256" s="3">
        <v>0.77</v>
      </c>
      <c r="XES256" s="3">
        <v>0.72</v>
      </c>
      <c r="XET256" s="3">
        <v>0.67</v>
      </c>
      <c r="XEU256" s="3">
        <v>0.62</v>
      </c>
    </row>
    <row r="257" spans="16366:16375" ht="15.9" hidden="1" customHeight="1" x14ac:dyDescent="0.3">
      <c r="XEL257" s="3" t="s">
        <v>22</v>
      </c>
      <c r="XEM257" s="3" t="s">
        <v>26</v>
      </c>
      <c r="XEN257" s="3" t="s">
        <v>20</v>
      </c>
      <c r="XEO257" s="3">
        <v>17.7</v>
      </c>
      <c r="XEP257" s="3">
        <v>0.86</v>
      </c>
      <c r="XEQ257" s="3">
        <v>0.8</v>
      </c>
      <c r="XER257" s="3">
        <v>0.77</v>
      </c>
      <c r="XES257" s="3">
        <v>0.72</v>
      </c>
      <c r="XET257" s="3">
        <v>0.67</v>
      </c>
      <c r="XEU257" s="3">
        <v>0.62</v>
      </c>
    </row>
    <row r="258" spans="16366:16375" ht="15.9" hidden="1" customHeight="1" x14ac:dyDescent="0.3">
      <c r="XEL258" s="3" t="s">
        <v>22</v>
      </c>
      <c r="XEM258" s="3" t="s">
        <v>26</v>
      </c>
      <c r="XEN258" s="3" t="s">
        <v>20</v>
      </c>
      <c r="XEO258" s="3">
        <v>17.8</v>
      </c>
      <c r="XEP258" s="3">
        <v>0.86</v>
      </c>
      <c r="XEQ258" s="3">
        <v>0.8</v>
      </c>
      <c r="XER258" s="3">
        <v>0.77</v>
      </c>
      <c r="XES258" s="3">
        <v>0.72</v>
      </c>
      <c r="XET258" s="3">
        <v>0.67</v>
      </c>
      <c r="XEU258" s="3">
        <v>0.62</v>
      </c>
    </row>
    <row r="259" spans="16366:16375" ht="15.9" hidden="1" customHeight="1" x14ac:dyDescent="0.3">
      <c r="XEL259" s="3" t="s">
        <v>22</v>
      </c>
      <c r="XEM259" s="3" t="s">
        <v>26</v>
      </c>
      <c r="XEN259" s="3" t="s">
        <v>20</v>
      </c>
      <c r="XEO259" s="3">
        <v>17.899999999999999</v>
      </c>
      <c r="XEP259" s="3">
        <v>0.86</v>
      </c>
      <c r="XEQ259" s="3">
        <v>0.8</v>
      </c>
      <c r="XER259" s="3">
        <v>0.77</v>
      </c>
      <c r="XES259" s="3">
        <v>0.72</v>
      </c>
      <c r="XET259" s="3">
        <v>0.67</v>
      </c>
      <c r="XEU259" s="3">
        <v>0.62</v>
      </c>
    </row>
    <row r="260" spans="16366:16375" ht="15.9" hidden="1" customHeight="1" x14ac:dyDescent="0.3">
      <c r="XEL260" s="3" t="s">
        <v>22</v>
      </c>
      <c r="XEM260" s="3" t="s">
        <v>26</v>
      </c>
      <c r="XEN260" s="3" t="s">
        <v>20</v>
      </c>
      <c r="XEO260" s="3">
        <v>18</v>
      </c>
      <c r="XEP260" s="3">
        <v>0.86</v>
      </c>
      <c r="XEQ260" s="3">
        <v>0.8</v>
      </c>
      <c r="XER260" s="3">
        <v>0.77</v>
      </c>
      <c r="XES260" s="3">
        <v>0.72</v>
      </c>
      <c r="XET260" s="3">
        <v>0.67</v>
      </c>
      <c r="XEU260" s="3">
        <v>0.62</v>
      </c>
    </row>
    <row r="261" spans="16366:16375" ht="15.9" hidden="1" customHeight="1" x14ac:dyDescent="0.3">
      <c r="XEL261" s="3" t="s">
        <v>22</v>
      </c>
      <c r="XEM261" s="3" t="s">
        <v>26</v>
      </c>
      <c r="XEN261" s="3" t="s">
        <v>20</v>
      </c>
      <c r="XEO261" s="3">
        <v>18.100000000000001</v>
      </c>
      <c r="XEP261" s="3">
        <v>0.86</v>
      </c>
      <c r="XEQ261" s="3">
        <v>0.8</v>
      </c>
      <c r="XER261" s="3">
        <v>0.77</v>
      </c>
      <c r="XES261" s="3">
        <v>0.72</v>
      </c>
      <c r="XET261" s="3">
        <v>0.67</v>
      </c>
      <c r="XEU261" s="3">
        <v>0.62</v>
      </c>
    </row>
    <row r="262" spans="16366:16375" ht="15.9" hidden="1" customHeight="1" x14ac:dyDescent="0.3">
      <c r="XEL262" s="3" t="s">
        <v>22</v>
      </c>
      <c r="XEM262" s="3" t="s">
        <v>26</v>
      </c>
      <c r="XEN262" s="3" t="s">
        <v>20</v>
      </c>
      <c r="XEO262" s="3">
        <v>18.2</v>
      </c>
      <c r="XEP262" s="3">
        <v>0.86</v>
      </c>
      <c r="XEQ262" s="3">
        <v>0.8</v>
      </c>
      <c r="XER262" s="3">
        <v>0.77</v>
      </c>
      <c r="XES262" s="3">
        <v>0.72</v>
      </c>
      <c r="XET262" s="3">
        <v>0.67</v>
      </c>
      <c r="XEU262" s="3">
        <v>0.62</v>
      </c>
    </row>
    <row r="263" spans="16366:16375" ht="15.9" hidden="1" customHeight="1" x14ac:dyDescent="0.3">
      <c r="XEL263" s="3" t="s">
        <v>22</v>
      </c>
      <c r="XEM263" s="3" t="s">
        <v>26</v>
      </c>
      <c r="XEN263" s="3" t="s">
        <v>20</v>
      </c>
      <c r="XEO263" s="3">
        <v>18.3</v>
      </c>
      <c r="XEP263" s="3">
        <v>0.86</v>
      </c>
      <c r="XEQ263" s="3">
        <v>0.8</v>
      </c>
      <c r="XER263" s="3">
        <v>0.77</v>
      </c>
      <c r="XES263" s="3">
        <v>0.72</v>
      </c>
      <c r="XET263" s="3">
        <v>0.67</v>
      </c>
      <c r="XEU263" s="3">
        <v>0.62</v>
      </c>
    </row>
    <row r="264" spans="16366:16375" ht="15.9" hidden="1" customHeight="1" x14ac:dyDescent="0.3">
      <c r="XEL264" s="3" t="s">
        <v>22</v>
      </c>
      <c r="XEM264" s="3" t="s">
        <v>26</v>
      </c>
      <c r="XEN264" s="3" t="s">
        <v>20</v>
      </c>
      <c r="XEO264" s="3">
        <v>18.399999999999999</v>
      </c>
      <c r="XEP264" s="3">
        <v>0.86</v>
      </c>
      <c r="XEQ264" s="3">
        <v>0.8</v>
      </c>
      <c r="XER264" s="3">
        <v>0.77</v>
      </c>
      <c r="XES264" s="3">
        <v>0.72</v>
      </c>
      <c r="XET264" s="3">
        <v>0.67</v>
      </c>
      <c r="XEU264" s="3">
        <v>0.62</v>
      </c>
    </row>
    <row r="265" spans="16366:16375" ht="15.9" hidden="1" customHeight="1" x14ac:dyDescent="0.3">
      <c r="XEL265" s="3" t="s">
        <v>22</v>
      </c>
      <c r="XEM265" s="3" t="s">
        <v>26</v>
      </c>
      <c r="XEN265" s="3" t="s">
        <v>20</v>
      </c>
      <c r="XEO265" s="3">
        <v>18.5</v>
      </c>
      <c r="XEP265" s="3">
        <v>0.86</v>
      </c>
      <c r="XEQ265" s="3">
        <v>0.8</v>
      </c>
      <c r="XER265" s="3">
        <v>0.77</v>
      </c>
      <c r="XES265" s="3">
        <v>0.72</v>
      </c>
      <c r="XET265" s="3">
        <v>0.67</v>
      </c>
      <c r="XEU265" s="3">
        <v>0.62</v>
      </c>
    </row>
    <row r="266" spans="16366:16375" ht="15.9" hidden="1" customHeight="1" x14ac:dyDescent="0.3">
      <c r="XEL266" s="3" t="s">
        <v>22</v>
      </c>
      <c r="XEM266" s="3" t="s">
        <v>26</v>
      </c>
      <c r="XEN266" s="3" t="s">
        <v>20</v>
      </c>
      <c r="XEO266" s="3">
        <v>18.600000000000001</v>
      </c>
      <c r="XEP266" s="3">
        <v>0.86</v>
      </c>
      <c r="XEQ266" s="3">
        <v>0.8</v>
      </c>
      <c r="XER266" s="3">
        <v>0.77</v>
      </c>
      <c r="XES266" s="3">
        <v>0.72</v>
      </c>
      <c r="XET266" s="3">
        <v>0.67</v>
      </c>
      <c r="XEU266" s="3">
        <v>0.62</v>
      </c>
    </row>
    <row r="267" spans="16366:16375" ht="15.9" hidden="1" customHeight="1" x14ac:dyDescent="0.3">
      <c r="XEL267" s="3" t="s">
        <v>22</v>
      </c>
      <c r="XEM267" s="3" t="s">
        <v>26</v>
      </c>
      <c r="XEN267" s="3" t="s">
        <v>20</v>
      </c>
      <c r="XEO267" s="3">
        <v>18.7</v>
      </c>
      <c r="XEP267" s="3">
        <v>0.86</v>
      </c>
      <c r="XEQ267" s="3">
        <v>0.8</v>
      </c>
      <c r="XER267" s="3">
        <v>0.77</v>
      </c>
      <c r="XES267" s="3">
        <v>0.72</v>
      </c>
      <c r="XET267" s="3">
        <v>0.67</v>
      </c>
      <c r="XEU267" s="3">
        <v>0.62</v>
      </c>
    </row>
    <row r="268" spans="16366:16375" ht="15.9" hidden="1" customHeight="1" x14ac:dyDescent="0.3">
      <c r="XEL268" s="3" t="s">
        <v>22</v>
      </c>
      <c r="XEM268" s="3" t="s">
        <v>26</v>
      </c>
      <c r="XEN268" s="3" t="s">
        <v>20</v>
      </c>
      <c r="XEO268" s="3">
        <v>18.8</v>
      </c>
      <c r="XEP268" s="3">
        <v>0.86</v>
      </c>
      <c r="XEQ268" s="3">
        <v>0.8</v>
      </c>
      <c r="XER268" s="3">
        <v>0.77</v>
      </c>
      <c r="XES268" s="3">
        <v>0.72</v>
      </c>
      <c r="XET268" s="3">
        <v>0.67</v>
      </c>
      <c r="XEU268" s="3">
        <v>0.62</v>
      </c>
    </row>
    <row r="269" spans="16366:16375" ht="15.9" hidden="1" customHeight="1" x14ac:dyDescent="0.3">
      <c r="XEL269" s="3" t="s">
        <v>22</v>
      </c>
      <c r="XEM269" s="3" t="s">
        <v>26</v>
      </c>
      <c r="XEN269" s="3" t="s">
        <v>20</v>
      </c>
      <c r="XEO269" s="3">
        <v>18.899999999999999</v>
      </c>
      <c r="XEP269" s="3">
        <v>0.86</v>
      </c>
      <c r="XEQ269" s="3">
        <v>0.8</v>
      </c>
      <c r="XER269" s="3">
        <v>0.77</v>
      </c>
      <c r="XES269" s="3">
        <v>0.72</v>
      </c>
      <c r="XET269" s="3">
        <v>0.67</v>
      </c>
      <c r="XEU269" s="3">
        <v>0.62</v>
      </c>
    </row>
    <row r="270" spans="16366:16375" ht="15.9" hidden="1" customHeight="1" x14ac:dyDescent="0.3">
      <c r="XEL270" s="3" t="s">
        <v>22</v>
      </c>
      <c r="XEM270" s="3" t="s">
        <v>26</v>
      </c>
      <c r="XEN270" s="3" t="s">
        <v>20</v>
      </c>
      <c r="XEO270" s="3">
        <v>19</v>
      </c>
      <c r="XEP270" s="3">
        <v>0.86</v>
      </c>
      <c r="XEQ270" s="3">
        <v>0.8</v>
      </c>
      <c r="XER270" s="3">
        <v>0.77</v>
      </c>
      <c r="XES270" s="3">
        <v>0.72</v>
      </c>
      <c r="XET270" s="3">
        <v>0.67</v>
      </c>
      <c r="XEU270" s="3">
        <v>0.62</v>
      </c>
    </row>
    <row r="271" spans="16366:16375" ht="15.9" hidden="1" customHeight="1" x14ac:dyDescent="0.3">
      <c r="XEL271" s="3" t="s">
        <v>22</v>
      </c>
      <c r="XEM271" s="3" t="s">
        <v>26</v>
      </c>
      <c r="XEN271" s="3" t="s">
        <v>20</v>
      </c>
      <c r="XEO271" s="3">
        <v>19.100000000000001</v>
      </c>
      <c r="XEP271" s="3">
        <v>0.86</v>
      </c>
      <c r="XEQ271" s="3">
        <v>0.8</v>
      </c>
      <c r="XER271" s="3">
        <v>0.77</v>
      </c>
      <c r="XES271" s="3">
        <v>0.72</v>
      </c>
      <c r="XET271" s="3">
        <v>0.67</v>
      </c>
      <c r="XEU271" s="3">
        <v>0.62</v>
      </c>
    </row>
    <row r="272" spans="16366:16375" ht="15.9" hidden="1" customHeight="1" x14ac:dyDescent="0.3">
      <c r="XEL272" s="3" t="s">
        <v>22</v>
      </c>
      <c r="XEM272" s="3" t="s">
        <v>26</v>
      </c>
      <c r="XEN272" s="3" t="s">
        <v>20</v>
      </c>
      <c r="XEO272" s="3">
        <v>19.2</v>
      </c>
      <c r="XEP272" s="3">
        <v>0.86</v>
      </c>
      <c r="XEQ272" s="3">
        <v>0.8</v>
      </c>
      <c r="XER272" s="3">
        <v>0.77</v>
      </c>
      <c r="XES272" s="3">
        <v>0.72</v>
      </c>
      <c r="XET272" s="3">
        <v>0.67</v>
      </c>
      <c r="XEU272" s="3">
        <v>0.62</v>
      </c>
    </row>
    <row r="273" spans="16366:16375" ht="15.9" hidden="1" customHeight="1" x14ac:dyDescent="0.3">
      <c r="XEL273" s="3" t="s">
        <v>22</v>
      </c>
      <c r="XEM273" s="3" t="s">
        <v>26</v>
      </c>
      <c r="XEN273" s="3" t="s">
        <v>20</v>
      </c>
      <c r="XEO273" s="3">
        <v>19.3</v>
      </c>
      <c r="XEP273" s="3">
        <v>0.86</v>
      </c>
      <c r="XEQ273" s="3">
        <v>0.8</v>
      </c>
      <c r="XER273" s="3">
        <v>0.77</v>
      </c>
      <c r="XES273" s="3">
        <v>0.72</v>
      </c>
      <c r="XET273" s="3">
        <v>0.67</v>
      </c>
      <c r="XEU273" s="3">
        <v>0.62</v>
      </c>
    </row>
    <row r="274" spans="16366:16375" ht="15.9" hidden="1" customHeight="1" x14ac:dyDescent="0.3">
      <c r="XEL274" s="3" t="s">
        <v>22</v>
      </c>
      <c r="XEM274" s="3" t="s">
        <v>26</v>
      </c>
      <c r="XEN274" s="3" t="s">
        <v>20</v>
      </c>
      <c r="XEO274" s="3">
        <v>19.399999999999999</v>
      </c>
      <c r="XEP274" s="3">
        <v>0.86</v>
      </c>
      <c r="XEQ274" s="3">
        <v>0.8</v>
      </c>
      <c r="XER274" s="3">
        <v>0.77</v>
      </c>
      <c r="XES274" s="3">
        <v>0.72</v>
      </c>
      <c r="XET274" s="3">
        <v>0.67</v>
      </c>
      <c r="XEU274" s="3">
        <v>0.62</v>
      </c>
    </row>
    <row r="275" spans="16366:16375" ht="15.9" hidden="1" customHeight="1" x14ac:dyDescent="0.3">
      <c r="XEL275" s="3" t="s">
        <v>22</v>
      </c>
      <c r="XEM275" s="3" t="s">
        <v>26</v>
      </c>
      <c r="XEN275" s="3" t="s">
        <v>20</v>
      </c>
      <c r="XEO275" s="3">
        <v>19.5</v>
      </c>
      <c r="XEP275" s="3">
        <v>0.86</v>
      </c>
      <c r="XEQ275" s="3">
        <v>0.8</v>
      </c>
      <c r="XER275" s="3">
        <v>0.77</v>
      </c>
      <c r="XES275" s="3">
        <v>0.72</v>
      </c>
      <c r="XET275" s="3">
        <v>0.67</v>
      </c>
      <c r="XEU275" s="3">
        <v>0.62</v>
      </c>
    </row>
    <row r="276" spans="16366:16375" ht="15.9" hidden="1" customHeight="1" x14ac:dyDescent="0.3">
      <c r="XEL276" s="3" t="s">
        <v>22</v>
      </c>
      <c r="XEM276" s="3" t="s">
        <v>26</v>
      </c>
      <c r="XEN276" s="3" t="s">
        <v>20</v>
      </c>
      <c r="XEO276" s="3">
        <v>19.600000000000001</v>
      </c>
      <c r="XEP276" s="3">
        <v>0.86</v>
      </c>
      <c r="XEQ276" s="3">
        <v>0.8</v>
      </c>
      <c r="XER276" s="3">
        <v>0.77</v>
      </c>
      <c r="XES276" s="3">
        <v>0.72</v>
      </c>
      <c r="XET276" s="3">
        <v>0.67</v>
      </c>
      <c r="XEU276" s="3">
        <v>0.62</v>
      </c>
    </row>
    <row r="277" spans="16366:16375" ht="15.9" hidden="1" customHeight="1" x14ac:dyDescent="0.3">
      <c r="XEL277" s="3" t="s">
        <v>22</v>
      </c>
      <c r="XEM277" s="3" t="s">
        <v>26</v>
      </c>
      <c r="XEN277" s="3" t="s">
        <v>20</v>
      </c>
      <c r="XEO277" s="3">
        <v>19.7</v>
      </c>
      <c r="XEP277" s="3">
        <v>0.86</v>
      </c>
      <c r="XEQ277" s="3">
        <v>0.8</v>
      </c>
      <c r="XER277" s="3">
        <v>0.77</v>
      </c>
      <c r="XES277" s="3">
        <v>0.72</v>
      </c>
      <c r="XET277" s="3">
        <v>0.67</v>
      </c>
      <c r="XEU277" s="3">
        <v>0.62</v>
      </c>
    </row>
    <row r="278" spans="16366:16375" ht="15.9" hidden="1" customHeight="1" x14ac:dyDescent="0.3">
      <c r="XEL278" s="3" t="s">
        <v>22</v>
      </c>
      <c r="XEM278" s="3" t="s">
        <v>26</v>
      </c>
      <c r="XEN278" s="3" t="s">
        <v>20</v>
      </c>
      <c r="XEO278" s="3">
        <v>19.8</v>
      </c>
      <c r="XEP278" s="3">
        <v>0.86</v>
      </c>
      <c r="XEQ278" s="3">
        <v>0.8</v>
      </c>
      <c r="XER278" s="3">
        <v>0.77</v>
      </c>
      <c r="XES278" s="3">
        <v>0.72</v>
      </c>
      <c r="XET278" s="3">
        <v>0.67</v>
      </c>
      <c r="XEU278" s="3">
        <v>0.62</v>
      </c>
    </row>
    <row r="279" spans="16366:16375" ht="15.9" hidden="1" customHeight="1" x14ac:dyDescent="0.3">
      <c r="XEL279" s="3" t="s">
        <v>22</v>
      </c>
      <c r="XEM279" s="3" t="s">
        <v>26</v>
      </c>
      <c r="XEN279" s="3" t="s">
        <v>20</v>
      </c>
      <c r="XEO279" s="3">
        <v>19.899999999999999</v>
      </c>
      <c r="XEP279" s="3">
        <v>0.86</v>
      </c>
      <c r="XEQ279" s="3">
        <v>0.8</v>
      </c>
      <c r="XER279" s="3">
        <v>0.77</v>
      </c>
      <c r="XES279" s="3">
        <v>0.72</v>
      </c>
      <c r="XET279" s="3">
        <v>0.67</v>
      </c>
      <c r="XEU279" s="3">
        <v>0.62</v>
      </c>
    </row>
    <row r="280" spans="16366:16375" ht="15.9" hidden="1" customHeight="1" x14ac:dyDescent="0.3">
      <c r="XEL280" s="3" t="s">
        <v>22</v>
      </c>
      <c r="XEM280" s="3" t="s">
        <v>26</v>
      </c>
      <c r="XEN280" s="3" t="s">
        <v>20</v>
      </c>
      <c r="XEO280" s="3">
        <v>20</v>
      </c>
      <c r="XEP280" s="3">
        <v>0.86</v>
      </c>
      <c r="XEQ280" s="3">
        <v>0.8</v>
      </c>
      <c r="XER280" s="3">
        <v>0.77</v>
      </c>
      <c r="XES280" s="3">
        <v>0.72</v>
      </c>
      <c r="XET280" s="3">
        <v>0.67</v>
      </c>
      <c r="XEU280" s="3">
        <v>0.62</v>
      </c>
    </row>
    <row r="281" spans="16366:16375" ht="15.9" hidden="1" customHeight="1" x14ac:dyDescent="0.3">
      <c r="XEL281" s="3" t="s">
        <v>22</v>
      </c>
      <c r="XEM281" s="3" t="s">
        <v>26</v>
      </c>
      <c r="XEN281" s="3" t="s">
        <v>20</v>
      </c>
      <c r="XEO281" s="3">
        <v>20.100000000000001</v>
      </c>
      <c r="XEP281" s="3">
        <v>0.86</v>
      </c>
      <c r="XEQ281" s="3">
        <v>0.8</v>
      </c>
      <c r="XER281" s="3">
        <v>0.77</v>
      </c>
      <c r="XES281" s="3">
        <v>0.72</v>
      </c>
      <c r="XET281" s="3">
        <v>0.67</v>
      </c>
      <c r="XEU281" s="3">
        <v>0.62</v>
      </c>
    </row>
    <row r="282" spans="16366:16375" ht="15.9" hidden="1" customHeight="1" x14ac:dyDescent="0.3">
      <c r="XEL282" s="3" t="s">
        <v>22</v>
      </c>
      <c r="XEM282" s="3" t="s">
        <v>26</v>
      </c>
      <c r="XEN282" s="3" t="s">
        <v>20</v>
      </c>
      <c r="XEO282" s="3">
        <v>20.2</v>
      </c>
      <c r="XEP282" s="3">
        <v>0.86</v>
      </c>
      <c r="XEQ282" s="3">
        <v>0.8</v>
      </c>
      <c r="XER282" s="3">
        <v>0.77</v>
      </c>
      <c r="XES282" s="3">
        <v>0.72</v>
      </c>
      <c r="XET282" s="3">
        <v>0.67</v>
      </c>
      <c r="XEU282" s="3">
        <v>0.62</v>
      </c>
    </row>
    <row r="283" spans="16366:16375" ht="15.9" hidden="1" customHeight="1" x14ac:dyDescent="0.3">
      <c r="XEL283" s="3" t="s">
        <v>22</v>
      </c>
      <c r="XEM283" s="3" t="s">
        <v>26</v>
      </c>
      <c r="XEN283" s="3" t="s">
        <v>20</v>
      </c>
      <c r="XEO283" s="3">
        <v>20.3</v>
      </c>
      <c r="XEP283" s="3">
        <v>0.86</v>
      </c>
      <c r="XEQ283" s="3">
        <v>0.8</v>
      </c>
      <c r="XER283" s="3">
        <v>0.77</v>
      </c>
      <c r="XES283" s="3">
        <v>0.72</v>
      </c>
      <c r="XET283" s="3">
        <v>0.67</v>
      </c>
      <c r="XEU283" s="3">
        <v>0.62</v>
      </c>
    </row>
    <row r="284" spans="16366:16375" ht="15.9" hidden="1" customHeight="1" x14ac:dyDescent="0.3">
      <c r="XEL284" s="3" t="s">
        <v>22</v>
      </c>
      <c r="XEM284" s="3" t="s">
        <v>26</v>
      </c>
      <c r="XEN284" s="3" t="s">
        <v>20</v>
      </c>
      <c r="XEO284" s="3">
        <v>20.399999999999999</v>
      </c>
      <c r="XEP284" s="3">
        <v>0.86</v>
      </c>
      <c r="XEQ284" s="3">
        <v>0.8</v>
      </c>
      <c r="XER284" s="3">
        <v>0.77</v>
      </c>
      <c r="XES284" s="3">
        <v>0.72</v>
      </c>
      <c r="XET284" s="3">
        <v>0.67</v>
      </c>
      <c r="XEU284" s="3">
        <v>0.62</v>
      </c>
    </row>
    <row r="285" spans="16366:16375" ht="15.9" hidden="1" customHeight="1" x14ac:dyDescent="0.3">
      <c r="XEL285" s="3" t="s">
        <v>22</v>
      </c>
      <c r="XEM285" s="3" t="s">
        <v>26</v>
      </c>
      <c r="XEN285" s="3" t="s">
        <v>20</v>
      </c>
      <c r="XEO285" s="3">
        <v>20.5</v>
      </c>
      <c r="XEP285" s="3">
        <v>0.86</v>
      </c>
      <c r="XEQ285" s="3">
        <v>0.8</v>
      </c>
      <c r="XER285" s="3">
        <v>0.77</v>
      </c>
      <c r="XES285" s="3">
        <v>0.72</v>
      </c>
      <c r="XET285" s="3">
        <v>0.67</v>
      </c>
      <c r="XEU285" s="3">
        <v>0.62</v>
      </c>
    </row>
    <row r="286" spans="16366:16375" ht="15.9" hidden="1" customHeight="1" x14ac:dyDescent="0.3">
      <c r="XEL286" s="3" t="s">
        <v>22</v>
      </c>
      <c r="XEM286" s="3" t="s">
        <v>26</v>
      </c>
      <c r="XEN286" s="3" t="s">
        <v>20</v>
      </c>
      <c r="XEO286" s="3">
        <v>20.6</v>
      </c>
      <c r="XEP286" s="3">
        <v>0.86</v>
      </c>
      <c r="XEQ286" s="3">
        <v>0.8</v>
      </c>
      <c r="XER286" s="3">
        <v>0.77</v>
      </c>
      <c r="XES286" s="3">
        <v>0.72</v>
      </c>
      <c r="XET286" s="3">
        <v>0.67</v>
      </c>
      <c r="XEU286" s="3">
        <v>0.62</v>
      </c>
    </row>
    <row r="287" spans="16366:16375" ht="15.9" hidden="1" customHeight="1" x14ac:dyDescent="0.3">
      <c r="XEL287" s="3" t="s">
        <v>22</v>
      </c>
      <c r="XEM287" s="3" t="s">
        <v>26</v>
      </c>
      <c r="XEN287" s="3" t="s">
        <v>20</v>
      </c>
      <c r="XEO287" s="3">
        <v>20.7</v>
      </c>
      <c r="XEP287" s="3">
        <v>0.86</v>
      </c>
      <c r="XEQ287" s="3">
        <v>0.8</v>
      </c>
      <c r="XER287" s="3">
        <v>0.77</v>
      </c>
      <c r="XES287" s="3">
        <v>0.72</v>
      </c>
      <c r="XET287" s="3">
        <v>0.67</v>
      </c>
      <c r="XEU287" s="3">
        <v>0.62</v>
      </c>
    </row>
    <row r="288" spans="16366:16375" ht="15.9" hidden="1" customHeight="1" x14ac:dyDescent="0.3">
      <c r="XEL288" s="3" t="s">
        <v>22</v>
      </c>
      <c r="XEM288" s="3" t="s">
        <v>26</v>
      </c>
      <c r="XEN288" s="3" t="s">
        <v>20</v>
      </c>
      <c r="XEO288" s="3">
        <v>20.8</v>
      </c>
      <c r="XEP288" s="3">
        <v>0.86</v>
      </c>
      <c r="XEQ288" s="3">
        <v>0.8</v>
      </c>
      <c r="XER288" s="3">
        <v>0.77</v>
      </c>
      <c r="XES288" s="3">
        <v>0.72</v>
      </c>
      <c r="XET288" s="3">
        <v>0.67</v>
      </c>
      <c r="XEU288" s="3">
        <v>0.62</v>
      </c>
    </row>
    <row r="289" spans="16366:16375" ht="15.9" hidden="1" customHeight="1" x14ac:dyDescent="0.3">
      <c r="XEL289" s="3" t="s">
        <v>22</v>
      </c>
      <c r="XEM289" s="3" t="s">
        <v>26</v>
      </c>
      <c r="XEN289" s="3" t="s">
        <v>20</v>
      </c>
      <c r="XEO289" s="3">
        <v>20.9</v>
      </c>
      <c r="XEP289" s="3">
        <v>0.86</v>
      </c>
      <c r="XEQ289" s="3">
        <v>0.8</v>
      </c>
      <c r="XER289" s="3">
        <v>0.77</v>
      </c>
      <c r="XES289" s="3">
        <v>0.72</v>
      </c>
      <c r="XET289" s="3">
        <v>0.67</v>
      </c>
      <c r="XEU289" s="3">
        <v>0.62</v>
      </c>
    </row>
    <row r="290" spans="16366:16375" ht="15.9" hidden="1" customHeight="1" x14ac:dyDescent="0.3">
      <c r="XEL290" s="3" t="s">
        <v>22</v>
      </c>
      <c r="XEM290" s="3" t="s">
        <v>26</v>
      </c>
      <c r="XEN290" s="3" t="s">
        <v>20</v>
      </c>
      <c r="XEO290" s="3">
        <v>21</v>
      </c>
      <c r="XEP290" s="3">
        <v>0.86</v>
      </c>
      <c r="XEQ290" s="3">
        <v>0.8</v>
      </c>
      <c r="XER290" s="3">
        <v>0.77</v>
      </c>
      <c r="XES290" s="3">
        <v>0.72</v>
      </c>
      <c r="XET290" s="3">
        <v>0.67</v>
      </c>
      <c r="XEU290" s="3">
        <v>0.62</v>
      </c>
    </row>
    <row r="291" spans="16366:16375" ht="15.9" hidden="1" customHeight="1" x14ac:dyDescent="0.3">
      <c r="XEL291" s="3" t="s">
        <v>22</v>
      </c>
      <c r="XEM291" s="3" t="s">
        <v>26</v>
      </c>
      <c r="XEN291" s="3" t="s">
        <v>20</v>
      </c>
      <c r="XEO291" s="3">
        <v>21.1</v>
      </c>
      <c r="XEP291" s="3">
        <v>0.86</v>
      </c>
      <c r="XEQ291" s="3">
        <v>0.8</v>
      </c>
      <c r="XER291" s="3">
        <v>0.77</v>
      </c>
      <c r="XES291" s="3">
        <v>0.72</v>
      </c>
      <c r="XET291" s="3">
        <v>0.67</v>
      </c>
      <c r="XEU291" s="3">
        <v>0.62</v>
      </c>
    </row>
    <row r="292" spans="16366:16375" ht="15.9" hidden="1" customHeight="1" x14ac:dyDescent="0.3">
      <c r="XEL292" s="3" t="s">
        <v>22</v>
      </c>
      <c r="XEM292" s="3" t="s">
        <v>26</v>
      </c>
      <c r="XEN292" s="3" t="s">
        <v>20</v>
      </c>
      <c r="XEO292" s="3">
        <v>21.2</v>
      </c>
      <c r="XEP292" s="3">
        <v>0.86</v>
      </c>
      <c r="XEQ292" s="3">
        <v>0.8</v>
      </c>
      <c r="XER292" s="3">
        <v>0.77</v>
      </c>
      <c r="XES292" s="3">
        <v>0.72</v>
      </c>
      <c r="XET292" s="3">
        <v>0.67</v>
      </c>
      <c r="XEU292" s="3">
        <v>0.62</v>
      </c>
    </row>
    <row r="293" spans="16366:16375" ht="15.9" hidden="1" customHeight="1" x14ac:dyDescent="0.3">
      <c r="XEL293" s="3" t="s">
        <v>22</v>
      </c>
      <c r="XEM293" s="3" t="s">
        <v>26</v>
      </c>
      <c r="XEN293" s="3" t="s">
        <v>20</v>
      </c>
      <c r="XEO293" s="3">
        <v>21.3</v>
      </c>
      <c r="XEP293" s="3">
        <v>0.86</v>
      </c>
      <c r="XEQ293" s="3">
        <v>0.8</v>
      </c>
      <c r="XER293" s="3">
        <v>0.77</v>
      </c>
      <c r="XES293" s="3">
        <v>0.72</v>
      </c>
      <c r="XET293" s="3">
        <v>0.67</v>
      </c>
      <c r="XEU293" s="3">
        <v>0.62</v>
      </c>
    </row>
    <row r="294" spans="16366:16375" ht="15.9" hidden="1" customHeight="1" x14ac:dyDescent="0.3">
      <c r="XEL294" s="3" t="s">
        <v>22</v>
      </c>
      <c r="XEM294" s="3" t="s">
        <v>26</v>
      </c>
      <c r="XEN294" s="3" t="s">
        <v>20</v>
      </c>
      <c r="XEO294" s="3">
        <v>21.4</v>
      </c>
      <c r="XEP294" s="3">
        <v>0.86</v>
      </c>
      <c r="XEQ294" s="3">
        <v>0.8</v>
      </c>
      <c r="XER294" s="3">
        <v>0.77</v>
      </c>
      <c r="XES294" s="3">
        <v>0.72</v>
      </c>
      <c r="XET294" s="3">
        <v>0.67</v>
      </c>
      <c r="XEU294" s="3">
        <v>0.62</v>
      </c>
    </row>
    <row r="295" spans="16366:16375" ht="15.9" hidden="1" customHeight="1" x14ac:dyDescent="0.3">
      <c r="XEL295" s="3" t="s">
        <v>22</v>
      </c>
      <c r="XEM295" s="3" t="s">
        <v>26</v>
      </c>
      <c r="XEN295" s="3" t="s">
        <v>20</v>
      </c>
      <c r="XEO295" s="3">
        <v>21.5</v>
      </c>
      <c r="XEP295" s="3">
        <v>0.86</v>
      </c>
      <c r="XEQ295" s="3">
        <v>0.8</v>
      </c>
      <c r="XER295" s="3">
        <v>0.77</v>
      </c>
      <c r="XES295" s="3">
        <v>0.72</v>
      </c>
      <c r="XET295" s="3">
        <v>0.67</v>
      </c>
      <c r="XEU295" s="3">
        <v>0.62</v>
      </c>
    </row>
    <row r="296" spans="16366:16375" ht="15.9" hidden="1" customHeight="1" x14ac:dyDescent="0.3">
      <c r="XEL296" s="3" t="s">
        <v>22</v>
      </c>
      <c r="XEM296" s="3" t="s">
        <v>26</v>
      </c>
      <c r="XEN296" s="3" t="s">
        <v>20</v>
      </c>
      <c r="XEO296" s="3">
        <v>21.6</v>
      </c>
      <c r="XEP296" s="3">
        <v>0.86</v>
      </c>
      <c r="XEQ296" s="3">
        <v>0.8</v>
      </c>
      <c r="XER296" s="3">
        <v>0.77</v>
      </c>
      <c r="XES296" s="3">
        <v>0.72</v>
      </c>
      <c r="XET296" s="3">
        <v>0.67</v>
      </c>
      <c r="XEU296" s="3">
        <v>0.62</v>
      </c>
    </row>
    <row r="297" spans="16366:16375" ht="15.9" hidden="1" customHeight="1" x14ac:dyDescent="0.3">
      <c r="XEL297" s="3" t="s">
        <v>22</v>
      </c>
      <c r="XEM297" s="3" t="s">
        <v>26</v>
      </c>
      <c r="XEN297" s="3" t="s">
        <v>20</v>
      </c>
      <c r="XEO297" s="3">
        <v>21.7</v>
      </c>
      <c r="XEP297" s="3">
        <v>0.86</v>
      </c>
      <c r="XEQ297" s="3">
        <v>0.8</v>
      </c>
      <c r="XER297" s="3">
        <v>0.77</v>
      </c>
      <c r="XES297" s="3">
        <v>0.72</v>
      </c>
      <c r="XET297" s="3">
        <v>0.67</v>
      </c>
      <c r="XEU297" s="3">
        <v>0.62</v>
      </c>
    </row>
    <row r="298" spans="16366:16375" ht="15.9" hidden="1" customHeight="1" x14ac:dyDescent="0.3">
      <c r="XEL298" s="3" t="s">
        <v>22</v>
      </c>
      <c r="XEM298" s="3" t="s">
        <v>26</v>
      </c>
      <c r="XEN298" s="3" t="s">
        <v>20</v>
      </c>
      <c r="XEO298" s="3">
        <v>21.8</v>
      </c>
      <c r="XEP298" s="3">
        <v>0.86</v>
      </c>
      <c r="XEQ298" s="3">
        <v>0.8</v>
      </c>
      <c r="XER298" s="3">
        <v>0.77</v>
      </c>
      <c r="XES298" s="3">
        <v>0.72</v>
      </c>
      <c r="XET298" s="3">
        <v>0.67</v>
      </c>
      <c r="XEU298" s="3">
        <v>0.62</v>
      </c>
    </row>
    <row r="299" spans="16366:16375" ht="15.9" hidden="1" customHeight="1" x14ac:dyDescent="0.3">
      <c r="XEL299" s="3" t="s">
        <v>22</v>
      </c>
      <c r="XEM299" s="3" t="s">
        <v>26</v>
      </c>
      <c r="XEN299" s="3" t="s">
        <v>20</v>
      </c>
      <c r="XEO299" s="3">
        <v>21.9</v>
      </c>
      <c r="XEP299" s="3">
        <v>0.86</v>
      </c>
      <c r="XEQ299" s="3">
        <v>0.8</v>
      </c>
      <c r="XER299" s="3">
        <v>0.77</v>
      </c>
      <c r="XES299" s="3">
        <v>0.72</v>
      </c>
      <c r="XET299" s="3">
        <v>0.67</v>
      </c>
      <c r="XEU299" s="3">
        <v>0.62</v>
      </c>
    </row>
    <row r="300" spans="16366:16375" ht="15.9" hidden="1" customHeight="1" x14ac:dyDescent="0.3">
      <c r="XEL300" s="3" t="s">
        <v>22</v>
      </c>
      <c r="XEM300" s="3" t="s">
        <v>26</v>
      </c>
      <c r="XEN300" s="3" t="s">
        <v>20</v>
      </c>
      <c r="XEO300" s="3">
        <v>22</v>
      </c>
      <c r="XEP300" s="3">
        <v>0.86</v>
      </c>
      <c r="XEQ300" s="3">
        <v>0.8</v>
      </c>
      <c r="XER300" s="3">
        <v>0.77</v>
      </c>
      <c r="XES300" s="3">
        <v>0.72</v>
      </c>
      <c r="XET300" s="3">
        <v>0.67</v>
      </c>
      <c r="XEU300" s="3">
        <v>0.62</v>
      </c>
    </row>
    <row r="301" spans="16366:16375" ht="15.9" hidden="1" customHeight="1" x14ac:dyDescent="0.3">
      <c r="XEL301" s="3" t="s">
        <v>22</v>
      </c>
      <c r="XEM301" s="3" t="s">
        <v>26</v>
      </c>
      <c r="XEN301" s="3" t="s">
        <v>20</v>
      </c>
      <c r="XEO301" s="3">
        <v>22.1</v>
      </c>
      <c r="XEP301" s="3">
        <v>0.86</v>
      </c>
      <c r="XEQ301" s="3">
        <v>0.8</v>
      </c>
      <c r="XER301" s="3">
        <v>0.77</v>
      </c>
      <c r="XES301" s="3">
        <v>0.72</v>
      </c>
      <c r="XET301" s="3">
        <v>0.67</v>
      </c>
      <c r="XEU301" s="3">
        <v>0.62</v>
      </c>
    </row>
    <row r="302" spans="16366:16375" ht="15.9" hidden="1" customHeight="1" x14ac:dyDescent="0.3">
      <c r="XEL302" s="3" t="s">
        <v>22</v>
      </c>
      <c r="XEM302" s="3" t="s">
        <v>26</v>
      </c>
      <c r="XEN302" s="3" t="s">
        <v>20</v>
      </c>
      <c r="XEO302" s="3">
        <v>22.2</v>
      </c>
      <c r="XEP302" s="3">
        <v>0.86</v>
      </c>
      <c r="XEQ302" s="3">
        <v>0.8</v>
      </c>
      <c r="XER302" s="3">
        <v>0.77</v>
      </c>
      <c r="XES302" s="3">
        <v>0.72</v>
      </c>
      <c r="XET302" s="3">
        <v>0.67</v>
      </c>
      <c r="XEU302" s="3">
        <v>0.62</v>
      </c>
    </row>
    <row r="303" spans="16366:16375" ht="15.9" hidden="1" customHeight="1" x14ac:dyDescent="0.3">
      <c r="XEL303" s="3" t="s">
        <v>22</v>
      </c>
      <c r="XEM303" s="3" t="s">
        <v>26</v>
      </c>
      <c r="XEN303" s="3" t="s">
        <v>20</v>
      </c>
      <c r="XEO303" s="3">
        <v>22.3</v>
      </c>
      <c r="XEP303" s="3">
        <v>0.86</v>
      </c>
      <c r="XEQ303" s="3">
        <v>0.8</v>
      </c>
      <c r="XER303" s="3">
        <v>0.77</v>
      </c>
      <c r="XES303" s="3">
        <v>0.72</v>
      </c>
      <c r="XET303" s="3">
        <v>0.67</v>
      </c>
      <c r="XEU303" s="3">
        <v>0.62</v>
      </c>
    </row>
    <row r="304" spans="16366:16375" ht="15.9" hidden="1" customHeight="1" x14ac:dyDescent="0.3">
      <c r="XEL304" s="3" t="s">
        <v>22</v>
      </c>
      <c r="XEM304" s="3" t="s">
        <v>26</v>
      </c>
      <c r="XEN304" s="3" t="s">
        <v>20</v>
      </c>
      <c r="XEO304" s="3">
        <v>22.4</v>
      </c>
      <c r="XEP304" s="3">
        <v>0.86</v>
      </c>
      <c r="XEQ304" s="3">
        <v>0.8</v>
      </c>
      <c r="XER304" s="3">
        <v>0.77</v>
      </c>
      <c r="XES304" s="3">
        <v>0.72</v>
      </c>
      <c r="XET304" s="3">
        <v>0.67</v>
      </c>
      <c r="XEU304" s="3">
        <v>0.62</v>
      </c>
    </row>
    <row r="305" spans="16366:16375" ht="15.9" hidden="1" customHeight="1" x14ac:dyDescent="0.3">
      <c r="XEL305" s="3" t="s">
        <v>22</v>
      </c>
      <c r="XEM305" s="3" t="s">
        <v>26</v>
      </c>
      <c r="XEN305" s="3" t="s">
        <v>20</v>
      </c>
      <c r="XEO305" s="3">
        <v>22.5</v>
      </c>
      <c r="XEP305" s="3">
        <v>0.86</v>
      </c>
      <c r="XEQ305" s="3">
        <v>0.8</v>
      </c>
      <c r="XER305" s="3">
        <v>0.77</v>
      </c>
      <c r="XES305" s="3">
        <v>0.72</v>
      </c>
      <c r="XET305" s="3">
        <v>0.67</v>
      </c>
      <c r="XEU305" s="3">
        <v>0.62</v>
      </c>
    </row>
    <row r="306" spans="16366:16375" ht="15.9" hidden="1" customHeight="1" x14ac:dyDescent="0.3">
      <c r="XEL306" s="3" t="s">
        <v>22</v>
      </c>
      <c r="XEM306" s="3" t="s">
        <v>26</v>
      </c>
      <c r="XEN306" s="3" t="s">
        <v>20</v>
      </c>
      <c r="XEO306" s="3">
        <v>22.6</v>
      </c>
      <c r="XEP306" s="3">
        <v>0.86</v>
      </c>
      <c r="XEQ306" s="3">
        <v>0.8</v>
      </c>
      <c r="XER306" s="3">
        <v>0.77</v>
      </c>
      <c r="XES306" s="3">
        <v>0.72</v>
      </c>
      <c r="XET306" s="3">
        <v>0.67</v>
      </c>
      <c r="XEU306" s="3">
        <v>0.62</v>
      </c>
    </row>
    <row r="307" spans="16366:16375" ht="15.9" hidden="1" customHeight="1" x14ac:dyDescent="0.3">
      <c r="XEL307" s="3" t="s">
        <v>22</v>
      </c>
      <c r="XEM307" s="3" t="s">
        <v>26</v>
      </c>
      <c r="XEN307" s="3" t="s">
        <v>20</v>
      </c>
      <c r="XEO307" s="3">
        <v>22.7</v>
      </c>
      <c r="XEP307" s="3">
        <v>0.86</v>
      </c>
      <c r="XEQ307" s="3">
        <v>0.8</v>
      </c>
      <c r="XER307" s="3">
        <v>0.77</v>
      </c>
      <c r="XES307" s="3">
        <v>0.72</v>
      </c>
      <c r="XET307" s="3">
        <v>0.67</v>
      </c>
      <c r="XEU307" s="3">
        <v>0.62</v>
      </c>
    </row>
    <row r="308" spans="16366:16375" ht="15.9" hidden="1" customHeight="1" x14ac:dyDescent="0.3">
      <c r="XEL308" s="3" t="s">
        <v>22</v>
      </c>
      <c r="XEM308" s="3" t="s">
        <v>26</v>
      </c>
      <c r="XEN308" s="3" t="s">
        <v>20</v>
      </c>
      <c r="XEO308" s="3">
        <v>22.8</v>
      </c>
      <c r="XEP308" s="3">
        <v>0.86</v>
      </c>
      <c r="XEQ308" s="3">
        <v>0.8</v>
      </c>
      <c r="XER308" s="3">
        <v>0.77</v>
      </c>
      <c r="XES308" s="3">
        <v>0.72</v>
      </c>
      <c r="XET308" s="3">
        <v>0.67</v>
      </c>
      <c r="XEU308" s="3">
        <v>0.62</v>
      </c>
    </row>
    <row r="309" spans="16366:16375" ht="15.9" hidden="1" customHeight="1" x14ac:dyDescent="0.3">
      <c r="XEL309" s="3" t="s">
        <v>22</v>
      </c>
      <c r="XEM309" s="3" t="s">
        <v>26</v>
      </c>
      <c r="XEN309" s="3" t="s">
        <v>20</v>
      </c>
      <c r="XEO309" s="3">
        <v>22.9</v>
      </c>
      <c r="XEP309" s="3">
        <v>0.86</v>
      </c>
      <c r="XEQ309" s="3">
        <v>0.8</v>
      </c>
      <c r="XER309" s="3">
        <v>0.77</v>
      </c>
      <c r="XES309" s="3">
        <v>0.72</v>
      </c>
      <c r="XET309" s="3">
        <v>0.67</v>
      </c>
      <c r="XEU309" s="3">
        <v>0.62</v>
      </c>
    </row>
    <row r="310" spans="16366:16375" ht="15.9" hidden="1" customHeight="1" x14ac:dyDescent="0.3">
      <c r="XEL310" s="3" t="s">
        <v>22</v>
      </c>
      <c r="XEM310" s="3" t="s">
        <v>26</v>
      </c>
      <c r="XEN310" s="3" t="s">
        <v>20</v>
      </c>
      <c r="XEO310" s="3">
        <v>23</v>
      </c>
      <c r="XEP310" s="3">
        <v>0.86</v>
      </c>
      <c r="XEQ310" s="3">
        <v>0.8</v>
      </c>
      <c r="XER310" s="3">
        <v>0.77</v>
      </c>
      <c r="XES310" s="3">
        <v>0.72</v>
      </c>
      <c r="XET310" s="3">
        <v>0.67</v>
      </c>
      <c r="XEU310" s="3">
        <v>0.62</v>
      </c>
    </row>
    <row r="311" spans="16366:16375" ht="15.9" hidden="1" customHeight="1" x14ac:dyDescent="0.3">
      <c r="XEL311" s="3" t="s">
        <v>22</v>
      </c>
      <c r="XEM311" s="3" t="s">
        <v>26</v>
      </c>
      <c r="XEN311" s="3" t="s">
        <v>20</v>
      </c>
      <c r="XEO311" s="3">
        <v>23.1</v>
      </c>
      <c r="XEP311" s="3">
        <v>0.86</v>
      </c>
      <c r="XEQ311" s="3">
        <v>0.8</v>
      </c>
      <c r="XER311" s="3">
        <v>0.77</v>
      </c>
      <c r="XES311" s="3">
        <v>0.72</v>
      </c>
      <c r="XET311" s="3">
        <v>0.67</v>
      </c>
      <c r="XEU311" s="3">
        <v>0.62</v>
      </c>
    </row>
    <row r="312" spans="16366:16375" ht="15.9" hidden="1" customHeight="1" x14ac:dyDescent="0.3">
      <c r="XEL312" s="3" t="s">
        <v>22</v>
      </c>
      <c r="XEM312" s="3" t="s">
        <v>26</v>
      </c>
      <c r="XEN312" s="3" t="s">
        <v>20</v>
      </c>
      <c r="XEO312" s="3">
        <v>23.2</v>
      </c>
      <c r="XEP312" s="3">
        <v>0.86</v>
      </c>
      <c r="XEQ312" s="3">
        <v>0.8</v>
      </c>
      <c r="XER312" s="3">
        <v>0.77</v>
      </c>
      <c r="XES312" s="3">
        <v>0.72</v>
      </c>
      <c r="XET312" s="3">
        <v>0.67</v>
      </c>
      <c r="XEU312" s="3">
        <v>0.62</v>
      </c>
    </row>
    <row r="313" spans="16366:16375" ht="15.9" hidden="1" customHeight="1" x14ac:dyDescent="0.3">
      <c r="XEL313" s="3" t="s">
        <v>22</v>
      </c>
      <c r="XEM313" s="3" t="s">
        <v>26</v>
      </c>
      <c r="XEN313" s="3" t="s">
        <v>20</v>
      </c>
      <c r="XEO313" s="3">
        <v>23.3</v>
      </c>
      <c r="XEP313" s="3">
        <v>0.86</v>
      </c>
      <c r="XEQ313" s="3">
        <v>0.8</v>
      </c>
      <c r="XER313" s="3">
        <v>0.77</v>
      </c>
      <c r="XES313" s="3">
        <v>0.72</v>
      </c>
      <c r="XET313" s="3">
        <v>0.67</v>
      </c>
      <c r="XEU313" s="3">
        <v>0.62</v>
      </c>
    </row>
    <row r="314" spans="16366:16375" ht="15.9" hidden="1" customHeight="1" x14ac:dyDescent="0.3">
      <c r="XEL314" s="3" t="s">
        <v>22</v>
      </c>
      <c r="XEM314" s="3" t="s">
        <v>26</v>
      </c>
      <c r="XEN314" s="3" t="s">
        <v>20</v>
      </c>
      <c r="XEO314" s="3">
        <v>23.4</v>
      </c>
      <c r="XEP314" s="3">
        <v>0.86</v>
      </c>
      <c r="XEQ314" s="3">
        <v>0.8</v>
      </c>
      <c r="XER314" s="3">
        <v>0.77</v>
      </c>
      <c r="XES314" s="3">
        <v>0.72</v>
      </c>
      <c r="XET314" s="3">
        <v>0.67</v>
      </c>
      <c r="XEU314" s="3">
        <v>0.62</v>
      </c>
    </row>
    <row r="315" spans="16366:16375" ht="15.9" hidden="1" customHeight="1" x14ac:dyDescent="0.3">
      <c r="XEL315" s="3" t="s">
        <v>22</v>
      </c>
      <c r="XEM315" s="3" t="s">
        <v>26</v>
      </c>
      <c r="XEN315" s="3" t="s">
        <v>20</v>
      </c>
      <c r="XEO315" s="3">
        <v>23.5</v>
      </c>
      <c r="XEP315" s="3">
        <v>0.86</v>
      </c>
      <c r="XEQ315" s="3">
        <v>0.8</v>
      </c>
      <c r="XER315" s="3">
        <v>0.77</v>
      </c>
      <c r="XES315" s="3">
        <v>0.72</v>
      </c>
      <c r="XET315" s="3">
        <v>0.67</v>
      </c>
      <c r="XEU315" s="3">
        <v>0.62</v>
      </c>
    </row>
    <row r="316" spans="16366:16375" ht="15.9" hidden="1" customHeight="1" x14ac:dyDescent="0.3">
      <c r="XEL316" s="3" t="s">
        <v>22</v>
      </c>
      <c r="XEM316" s="3" t="s">
        <v>26</v>
      </c>
      <c r="XEN316" s="3" t="s">
        <v>20</v>
      </c>
      <c r="XEO316" s="3">
        <v>23.6</v>
      </c>
      <c r="XEP316" s="3">
        <v>0.86</v>
      </c>
      <c r="XEQ316" s="3">
        <v>0.8</v>
      </c>
      <c r="XER316" s="3">
        <v>0.77</v>
      </c>
      <c r="XES316" s="3">
        <v>0.72</v>
      </c>
      <c r="XET316" s="3">
        <v>0.67</v>
      </c>
      <c r="XEU316" s="3">
        <v>0.62</v>
      </c>
    </row>
    <row r="317" spans="16366:16375" ht="15.9" hidden="1" customHeight="1" x14ac:dyDescent="0.3">
      <c r="XEL317" s="3" t="s">
        <v>22</v>
      </c>
      <c r="XEM317" s="3" t="s">
        <v>26</v>
      </c>
      <c r="XEN317" s="3" t="s">
        <v>20</v>
      </c>
      <c r="XEO317" s="3">
        <v>23.7</v>
      </c>
      <c r="XEP317" s="3">
        <v>0.86</v>
      </c>
      <c r="XEQ317" s="3">
        <v>0.8</v>
      </c>
      <c r="XER317" s="3">
        <v>0.77</v>
      </c>
      <c r="XES317" s="3">
        <v>0.72</v>
      </c>
      <c r="XET317" s="3">
        <v>0.67</v>
      </c>
      <c r="XEU317" s="3">
        <v>0.62</v>
      </c>
    </row>
    <row r="318" spans="16366:16375" ht="15.9" hidden="1" customHeight="1" x14ac:dyDescent="0.3">
      <c r="XEL318" s="3" t="s">
        <v>22</v>
      </c>
      <c r="XEM318" s="3" t="s">
        <v>26</v>
      </c>
      <c r="XEN318" s="3" t="s">
        <v>20</v>
      </c>
      <c r="XEO318" s="3">
        <v>23.8</v>
      </c>
      <c r="XEP318" s="3">
        <v>0.86</v>
      </c>
      <c r="XEQ318" s="3">
        <v>0.8</v>
      </c>
      <c r="XER318" s="3">
        <v>0.77</v>
      </c>
      <c r="XES318" s="3">
        <v>0.72</v>
      </c>
      <c r="XET318" s="3">
        <v>0.67</v>
      </c>
      <c r="XEU318" s="3">
        <v>0.62</v>
      </c>
    </row>
    <row r="319" spans="16366:16375" ht="15.9" hidden="1" customHeight="1" x14ac:dyDescent="0.3">
      <c r="XEL319" s="3" t="s">
        <v>22</v>
      </c>
      <c r="XEM319" s="3" t="s">
        <v>26</v>
      </c>
      <c r="XEN319" s="3" t="s">
        <v>20</v>
      </c>
      <c r="XEO319" s="3">
        <v>23.9</v>
      </c>
      <c r="XEP319" s="3">
        <v>0.86</v>
      </c>
      <c r="XEQ319" s="3">
        <v>0.8</v>
      </c>
      <c r="XER319" s="3">
        <v>0.77</v>
      </c>
      <c r="XES319" s="3">
        <v>0.72</v>
      </c>
      <c r="XET319" s="3">
        <v>0.67</v>
      </c>
      <c r="XEU319" s="3">
        <v>0.62</v>
      </c>
    </row>
    <row r="320" spans="16366:16375" ht="15.9" hidden="1" customHeight="1" x14ac:dyDescent="0.3">
      <c r="XEL320" s="3" t="s">
        <v>22</v>
      </c>
      <c r="XEM320" s="3" t="s">
        <v>26</v>
      </c>
      <c r="XEN320" s="3" t="s">
        <v>20</v>
      </c>
      <c r="XEO320" s="3">
        <v>24</v>
      </c>
      <c r="XEP320" s="3">
        <v>0.86</v>
      </c>
      <c r="XEQ320" s="3">
        <v>0.8</v>
      </c>
      <c r="XER320" s="3">
        <v>0.77</v>
      </c>
      <c r="XES320" s="3">
        <v>0.72</v>
      </c>
      <c r="XET320" s="3">
        <v>0.67</v>
      </c>
      <c r="XEU320" s="3">
        <v>0.62</v>
      </c>
    </row>
    <row r="321" spans="16366:16375" ht="15.9" hidden="1" customHeight="1" x14ac:dyDescent="0.3">
      <c r="XEL321" s="3" t="s">
        <v>22</v>
      </c>
      <c r="XEM321" s="3" t="s">
        <v>26</v>
      </c>
      <c r="XEN321" s="3" t="s">
        <v>20</v>
      </c>
      <c r="XEO321" s="3">
        <v>24.1</v>
      </c>
      <c r="XEP321" s="3">
        <v>0.86</v>
      </c>
      <c r="XEQ321" s="3">
        <v>0.8</v>
      </c>
      <c r="XER321" s="3">
        <v>0.77</v>
      </c>
      <c r="XES321" s="3">
        <v>0.72</v>
      </c>
      <c r="XET321" s="3">
        <v>0.67</v>
      </c>
      <c r="XEU321" s="3">
        <v>0.62</v>
      </c>
    </row>
    <row r="322" spans="16366:16375" ht="15.9" hidden="1" customHeight="1" x14ac:dyDescent="0.3">
      <c r="XEL322" s="3" t="s">
        <v>22</v>
      </c>
      <c r="XEM322" s="3" t="s">
        <v>26</v>
      </c>
      <c r="XEN322" s="3" t="s">
        <v>20</v>
      </c>
      <c r="XEO322" s="3">
        <v>24.2</v>
      </c>
      <c r="XEP322" s="3">
        <v>0.86</v>
      </c>
      <c r="XEQ322" s="3">
        <v>0.8</v>
      </c>
      <c r="XER322" s="3">
        <v>0.77</v>
      </c>
      <c r="XES322" s="3">
        <v>0.72</v>
      </c>
      <c r="XET322" s="3">
        <v>0.67</v>
      </c>
      <c r="XEU322" s="3">
        <v>0.62</v>
      </c>
    </row>
    <row r="323" spans="16366:16375" ht="15.9" hidden="1" customHeight="1" x14ac:dyDescent="0.3">
      <c r="XEL323" s="3" t="s">
        <v>22</v>
      </c>
      <c r="XEM323" s="3" t="s">
        <v>26</v>
      </c>
      <c r="XEN323" s="3" t="s">
        <v>20</v>
      </c>
      <c r="XEO323" s="3">
        <v>24.3</v>
      </c>
      <c r="XEP323" s="3">
        <v>0.86</v>
      </c>
      <c r="XEQ323" s="3">
        <v>0.8</v>
      </c>
      <c r="XER323" s="3">
        <v>0.77</v>
      </c>
      <c r="XES323" s="3">
        <v>0.72</v>
      </c>
      <c r="XET323" s="3">
        <v>0.67</v>
      </c>
      <c r="XEU323" s="3">
        <v>0.62</v>
      </c>
    </row>
    <row r="324" spans="16366:16375" ht="15.9" hidden="1" customHeight="1" x14ac:dyDescent="0.3">
      <c r="XEL324" s="3" t="s">
        <v>22</v>
      </c>
      <c r="XEM324" s="3" t="s">
        <v>26</v>
      </c>
      <c r="XEN324" s="3" t="s">
        <v>20</v>
      </c>
      <c r="XEO324" s="3">
        <v>24.4</v>
      </c>
      <c r="XEP324" s="3">
        <v>0.86</v>
      </c>
      <c r="XEQ324" s="3">
        <v>0.8</v>
      </c>
      <c r="XER324" s="3">
        <v>0.77</v>
      </c>
      <c r="XES324" s="3">
        <v>0.72</v>
      </c>
      <c r="XET324" s="3">
        <v>0.67</v>
      </c>
      <c r="XEU324" s="3">
        <v>0.62</v>
      </c>
    </row>
    <row r="325" spans="16366:16375" ht="15.9" hidden="1" customHeight="1" x14ac:dyDescent="0.3">
      <c r="XEL325" s="3" t="s">
        <v>22</v>
      </c>
      <c r="XEM325" s="3" t="s">
        <v>26</v>
      </c>
      <c r="XEN325" s="3" t="s">
        <v>20</v>
      </c>
      <c r="XEO325" s="3">
        <v>24.5</v>
      </c>
      <c r="XEP325" s="3">
        <v>0.86</v>
      </c>
      <c r="XEQ325" s="3">
        <v>0.8</v>
      </c>
      <c r="XER325" s="3">
        <v>0.77</v>
      </c>
      <c r="XES325" s="3">
        <v>0.72</v>
      </c>
      <c r="XET325" s="3">
        <v>0.67</v>
      </c>
      <c r="XEU325" s="3">
        <v>0.62</v>
      </c>
    </row>
    <row r="326" spans="16366:16375" ht="15.9" hidden="1" customHeight="1" x14ac:dyDescent="0.3">
      <c r="XEL326" s="3" t="s">
        <v>22</v>
      </c>
      <c r="XEM326" s="3" t="s">
        <v>26</v>
      </c>
      <c r="XEN326" s="3" t="s">
        <v>20</v>
      </c>
      <c r="XEO326" s="3">
        <v>24.6</v>
      </c>
      <c r="XEP326" s="3">
        <v>0.86</v>
      </c>
      <c r="XEQ326" s="3">
        <v>0.8</v>
      </c>
      <c r="XER326" s="3">
        <v>0.77</v>
      </c>
      <c r="XES326" s="3">
        <v>0.72</v>
      </c>
      <c r="XET326" s="3">
        <v>0.67</v>
      </c>
      <c r="XEU326" s="3">
        <v>0.62</v>
      </c>
    </row>
    <row r="327" spans="16366:16375" ht="15.9" hidden="1" customHeight="1" x14ac:dyDescent="0.3">
      <c r="XEL327" s="3" t="s">
        <v>22</v>
      </c>
      <c r="XEM327" s="3" t="s">
        <v>26</v>
      </c>
      <c r="XEN327" s="3" t="s">
        <v>20</v>
      </c>
      <c r="XEO327" s="3">
        <v>24.7</v>
      </c>
      <c r="XEP327" s="3">
        <v>0.86</v>
      </c>
      <c r="XEQ327" s="3">
        <v>0.8</v>
      </c>
      <c r="XER327" s="3">
        <v>0.77</v>
      </c>
      <c r="XES327" s="3">
        <v>0.72</v>
      </c>
      <c r="XET327" s="3">
        <v>0.67</v>
      </c>
      <c r="XEU327" s="3">
        <v>0.62</v>
      </c>
    </row>
    <row r="328" spans="16366:16375" ht="15.9" hidden="1" customHeight="1" x14ac:dyDescent="0.3">
      <c r="XEL328" s="3" t="s">
        <v>22</v>
      </c>
      <c r="XEM328" s="3" t="s">
        <v>26</v>
      </c>
      <c r="XEN328" s="3" t="s">
        <v>20</v>
      </c>
      <c r="XEO328" s="3">
        <v>24.8</v>
      </c>
      <c r="XEP328" s="3">
        <v>0.86</v>
      </c>
      <c r="XEQ328" s="3">
        <v>0.8</v>
      </c>
      <c r="XER328" s="3">
        <v>0.77</v>
      </c>
      <c r="XES328" s="3">
        <v>0.72</v>
      </c>
      <c r="XET328" s="3">
        <v>0.67</v>
      </c>
      <c r="XEU328" s="3">
        <v>0.62</v>
      </c>
    </row>
    <row r="329" spans="16366:16375" ht="15.9" hidden="1" customHeight="1" x14ac:dyDescent="0.3">
      <c r="XEL329" s="3" t="s">
        <v>22</v>
      </c>
      <c r="XEM329" s="3" t="s">
        <v>26</v>
      </c>
      <c r="XEN329" s="3" t="s">
        <v>20</v>
      </c>
      <c r="XEO329" s="3">
        <v>24.9</v>
      </c>
      <c r="XEP329" s="3">
        <v>0.86</v>
      </c>
      <c r="XEQ329" s="3">
        <v>0.8</v>
      </c>
      <c r="XER329" s="3">
        <v>0.77</v>
      </c>
      <c r="XES329" s="3">
        <v>0.72</v>
      </c>
      <c r="XET329" s="3">
        <v>0.67</v>
      </c>
      <c r="XEU329" s="3">
        <v>0.62</v>
      </c>
    </row>
    <row r="330" spans="16366:16375" ht="15.9" hidden="1" customHeight="1" x14ac:dyDescent="0.3">
      <c r="XEL330" s="3" t="s">
        <v>22</v>
      </c>
      <c r="XEM330" s="3" t="s">
        <v>26</v>
      </c>
      <c r="XEN330" s="3" t="s">
        <v>20</v>
      </c>
      <c r="XEO330" s="3">
        <v>25</v>
      </c>
      <c r="XEP330" s="3">
        <v>0.86</v>
      </c>
      <c r="XEQ330" s="3">
        <v>0.8</v>
      </c>
      <c r="XER330" s="3">
        <v>0.77</v>
      </c>
      <c r="XES330" s="3">
        <v>0.72</v>
      </c>
      <c r="XET330" s="3">
        <v>0.67</v>
      </c>
      <c r="XEU330" s="3">
        <v>0.62</v>
      </c>
    </row>
    <row r="331" spans="16366:16375" ht="15.9" hidden="1" customHeight="1" x14ac:dyDescent="0.3">
      <c r="XEL331" s="3" t="s">
        <v>22</v>
      </c>
      <c r="XEM331" s="3" t="s">
        <v>26</v>
      </c>
      <c r="XEN331" s="3" t="s">
        <v>20</v>
      </c>
      <c r="XEO331" s="3">
        <v>25.1</v>
      </c>
      <c r="XEP331" s="3">
        <v>0.86</v>
      </c>
      <c r="XEQ331" s="3">
        <v>0.8</v>
      </c>
      <c r="XER331" s="3">
        <v>0.77</v>
      </c>
      <c r="XES331" s="3">
        <v>0.72</v>
      </c>
      <c r="XET331" s="3">
        <v>0.67</v>
      </c>
      <c r="XEU331" s="3">
        <v>0.62</v>
      </c>
    </row>
    <row r="332" spans="16366:16375" ht="15.9" hidden="1" customHeight="1" x14ac:dyDescent="0.3">
      <c r="XEL332" s="3" t="s">
        <v>22</v>
      </c>
      <c r="XEM332" s="3" t="s">
        <v>26</v>
      </c>
      <c r="XEN332" s="3" t="s">
        <v>20</v>
      </c>
      <c r="XEO332" s="3">
        <v>25.2</v>
      </c>
      <c r="XEP332" s="3">
        <v>0.86</v>
      </c>
      <c r="XEQ332" s="3">
        <v>0.8</v>
      </c>
      <c r="XER332" s="3">
        <v>0.77</v>
      </c>
      <c r="XES332" s="3">
        <v>0.72</v>
      </c>
      <c r="XET332" s="3">
        <v>0.67</v>
      </c>
      <c r="XEU332" s="3">
        <v>0.62</v>
      </c>
    </row>
    <row r="333" spans="16366:16375" ht="15.9" hidden="1" customHeight="1" x14ac:dyDescent="0.3">
      <c r="XEL333" s="3" t="s">
        <v>22</v>
      </c>
      <c r="XEM333" s="3" t="s">
        <v>26</v>
      </c>
      <c r="XEN333" s="3" t="s">
        <v>20</v>
      </c>
      <c r="XEO333" s="3">
        <v>25.3</v>
      </c>
      <c r="XEP333" s="3">
        <v>0.86</v>
      </c>
      <c r="XEQ333" s="3">
        <v>0.8</v>
      </c>
      <c r="XER333" s="3">
        <v>0.77</v>
      </c>
      <c r="XES333" s="3">
        <v>0.72</v>
      </c>
      <c r="XET333" s="3">
        <v>0.67</v>
      </c>
      <c r="XEU333" s="3">
        <v>0.62</v>
      </c>
    </row>
    <row r="334" spans="16366:16375" ht="15.9" hidden="1" customHeight="1" x14ac:dyDescent="0.3">
      <c r="XEL334" s="3" t="s">
        <v>22</v>
      </c>
      <c r="XEM334" s="3" t="s">
        <v>26</v>
      </c>
      <c r="XEN334" s="3" t="s">
        <v>20</v>
      </c>
      <c r="XEO334" s="3">
        <v>25.4</v>
      </c>
      <c r="XEP334" s="3">
        <v>0.86</v>
      </c>
      <c r="XEQ334" s="3">
        <v>0.8</v>
      </c>
      <c r="XER334" s="3">
        <v>0.77</v>
      </c>
      <c r="XES334" s="3">
        <v>0.72</v>
      </c>
      <c r="XET334" s="3">
        <v>0.67</v>
      </c>
      <c r="XEU334" s="3">
        <v>0.62</v>
      </c>
    </row>
    <row r="335" spans="16366:16375" ht="15.9" hidden="1" customHeight="1" x14ac:dyDescent="0.3">
      <c r="XEL335" s="3" t="s">
        <v>22</v>
      </c>
      <c r="XEM335" s="3" t="s">
        <v>26</v>
      </c>
      <c r="XEN335" s="3" t="s">
        <v>20</v>
      </c>
      <c r="XEO335" s="3">
        <v>25.5</v>
      </c>
      <c r="XEP335" s="3">
        <v>0.86</v>
      </c>
      <c r="XEQ335" s="3">
        <v>0.8</v>
      </c>
      <c r="XER335" s="3">
        <v>0.77</v>
      </c>
      <c r="XES335" s="3">
        <v>0.72</v>
      </c>
      <c r="XET335" s="3">
        <v>0.67</v>
      </c>
      <c r="XEU335" s="3">
        <v>0.62</v>
      </c>
    </row>
    <row r="336" spans="16366:16375" ht="15.9" hidden="1" customHeight="1" x14ac:dyDescent="0.3">
      <c r="XEL336" s="3" t="s">
        <v>22</v>
      </c>
      <c r="XEM336" s="3" t="s">
        <v>26</v>
      </c>
      <c r="XEN336" s="3" t="s">
        <v>20</v>
      </c>
      <c r="XEO336" s="3">
        <v>25.6</v>
      </c>
      <c r="XEP336" s="3">
        <v>0.86</v>
      </c>
      <c r="XEQ336" s="3">
        <v>0.8</v>
      </c>
      <c r="XER336" s="3">
        <v>0.77</v>
      </c>
      <c r="XES336" s="3">
        <v>0.72</v>
      </c>
      <c r="XET336" s="3">
        <v>0.67</v>
      </c>
      <c r="XEU336" s="3">
        <v>0.62</v>
      </c>
    </row>
    <row r="337" spans="16366:16375" ht="15.9" hidden="1" customHeight="1" x14ac:dyDescent="0.3">
      <c r="XEL337" s="3" t="s">
        <v>22</v>
      </c>
      <c r="XEM337" s="3" t="s">
        <v>26</v>
      </c>
      <c r="XEN337" s="3" t="s">
        <v>20</v>
      </c>
      <c r="XEO337" s="3">
        <v>25.7</v>
      </c>
      <c r="XEP337" s="3">
        <v>0.86</v>
      </c>
      <c r="XEQ337" s="3">
        <v>0.8</v>
      </c>
      <c r="XER337" s="3">
        <v>0.77</v>
      </c>
      <c r="XES337" s="3">
        <v>0.72</v>
      </c>
      <c r="XET337" s="3">
        <v>0.67</v>
      </c>
      <c r="XEU337" s="3">
        <v>0.62</v>
      </c>
    </row>
    <row r="338" spans="16366:16375" ht="15.9" hidden="1" customHeight="1" x14ac:dyDescent="0.3">
      <c r="XEL338" s="3" t="s">
        <v>22</v>
      </c>
      <c r="XEM338" s="3" t="s">
        <v>26</v>
      </c>
      <c r="XEN338" s="3" t="s">
        <v>20</v>
      </c>
      <c r="XEO338" s="3">
        <v>25.8</v>
      </c>
      <c r="XEP338" s="3">
        <v>0.86</v>
      </c>
      <c r="XEQ338" s="3">
        <v>0.8</v>
      </c>
      <c r="XER338" s="3">
        <v>0.77</v>
      </c>
      <c r="XES338" s="3">
        <v>0.72</v>
      </c>
      <c r="XET338" s="3">
        <v>0.67</v>
      </c>
      <c r="XEU338" s="3">
        <v>0.62</v>
      </c>
    </row>
    <row r="339" spans="16366:16375" ht="15.9" hidden="1" customHeight="1" x14ac:dyDescent="0.3">
      <c r="XEL339" s="3" t="s">
        <v>22</v>
      </c>
      <c r="XEM339" s="3" t="s">
        <v>26</v>
      </c>
      <c r="XEN339" s="3" t="s">
        <v>20</v>
      </c>
      <c r="XEO339" s="3">
        <v>25.9</v>
      </c>
      <c r="XEP339" s="3">
        <v>0.86</v>
      </c>
      <c r="XEQ339" s="3">
        <v>0.8</v>
      </c>
      <c r="XER339" s="3">
        <v>0.77</v>
      </c>
      <c r="XES339" s="3">
        <v>0.72</v>
      </c>
      <c r="XET339" s="3">
        <v>0.67</v>
      </c>
      <c r="XEU339" s="3">
        <v>0.62</v>
      </c>
    </row>
    <row r="340" spans="16366:16375" ht="15.9" hidden="1" customHeight="1" x14ac:dyDescent="0.3">
      <c r="XEL340" s="3" t="s">
        <v>22</v>
      </c>
      <c r="XEM340" s="3" t="s">
        <v>26</v>
      </c>
      <c r="XEN340" s="3" t="s">
        <v>20</v>
      </c>
      <c r="XEO340" s="3">
        <v>26</v>
      </c>
      <c r="XEP340" s="3">
        <v>0.86</v>
      </c>
      <c r="XEQ340" s="3">
        <v>0.8</v>
      </c>
      <c r="XER340" s="3">
        <v>0.77</v>
      </c>
      <c r="XES340" s="3">
        <v>0.72</v>
      </c>
      <c r="XET340" s="3">
        <v>0.67</v>
      </c>
      <c r="XEU340" s="3">
        <v>0.62</v>
      </c>
    </row>
    <row r="341" spans="16366:16375" ht="15.9" hidden="1" customHeight="1" x14ac:dyDescent="0.3">
      <c r="XEL341" s="3" t="s">
        <v>22</v>
      </c>
      <c r="XEM341" s="3" t="s">
        <v>26</v>
      </c>
      <c r="XEN341" s="3" t="s">
        <v>20</v>
      </c>
      <c r="XEO341" s="3">
        <v>26.1</v>
      </c>
      <c r="XEP341" s="3">
        <v>0.86</v>
      </c>
      <c r="XEQ341" s="3">
        <v>0.8</v>
      </c>
      <c r="XER341" s="3">
        <v>0.77</v>
      </c>
      <c r="XES341" s="3">
        <v>0.72</v>
      </c>
      <c r="XET341" s="3">
        <v>0.67</v>
      </c>
      <c r="XEU341" s="3">
        <v>0.62</v>
      </c>
    </row>
    <row r="342" spans="16366:16375" ht="15.9" hidden="1" customHeight="1" x14ac:dyDescent="0.3">
      <c r="XEL342" s="3" t="s">
        <v>22</v>
      </c>
      <c r="XEM342" s="3" t="s">
        <v>26</v>
      </c>
      <c r="XEN342" s="3" t="s">
        <v>20</v>
      </c>
      <c r="XEO342" s="3">
        <v>26.2</v>
      </c>
      <c r="XEP342" s="3">
        <v>0.86</v>
      </c>
      <c r="XEQ342" s="3">
        <v>0.8</v>
      </c>
      <c r="XER342" s="3">
        <v>0.77</v>
      </c>
      <c r="XES342" s="3">
        <v>0.72</v>
      </c>
      <c r="XET342" s="3">
        <v>0.67</v>
      </c>
      <c r="XEU342" s="3">
        <v>0.62</v>
      </c>
    </row>
    <row r="343" spans="16366:16375" ht="15.9" hidden="1" customHeight="1" x14ac:dyDescent="0.3">
      <c r="XEL343" s="3" t="s">
        <v>22</v>
      </c>
      <c r="XEM343" s="3" t="s">
        <v>26</v>
      </c>
      <c r="XEN343" s="3" t="s">
        <v>20</v>
      </c>
      <c r="XEO343" s="3">
        <v>26.3</v>
      </c>
      <c r="XEP343" s="3">
        <v>0.86</v>
      </c>
      <c r="XEQ343" s="3">
        <v>0.8</v>
      </c>
      <c r="XER343" s="3">
        <v>0.77</v>
      </c>
      <c r="XES343" s="3">
        <v>0.72</v>
      </c>
      <c r="XET343" s="3">
        <v>0.67</v>
      </c>
      <c r="XEU343" s="3">
        <v>0.62</v>
      </c>
    </row>
    <row r="344" spans="16366:16375" ht="15.9" hidden="1" customHeight="1" x14ac:dyDescent="0.3">
      <c r="XEL344" s="3" t="s">
        <v>22</v>
      </c>
      <c r="XEM344" s="3" t="s">
        <v>26</v>
      </c>
      <c r="XEN344" s="3" t="s">
        <v>20</v>
      </c>
      <c r="XEO344" s="3">
        <v>26.4</v>
      </c>
      <c r="XEP344" s="3">
        <v>0.86</v>
      </c>
      <c r="XEQ344" s="3">
        <v>0.8</v>
      </c>
      <c r="XER344" s="3">
        <v>0.77</v>
      </c>
      <c r="XES344" s="3">
        <v>0.72</v>
      </c>
      <c r="XET344" s="3">
        <v>0.67</v>
      </c>
      <c r="XEU344" s="3">
        <v>0.62</v>
      </c>
    </row>
    <row r="345" spans="16366:16375" ht="15.9" hidden="1" customHeight="1" x14ac:dyDescent="0.3">
      <c r="XEL345" s="3" t="s">
        <v>22</v>
      </c>
      <c r="XEM345" s="3" t="s">
        <v>26</v>
      </c>
      <c r="XEN345" s="3" t="s">
        <v>20</v>
      </c>
      <c r="XEO345" s="3">
        <v>26.5</v>
      </c>
      <c r="XEP345" s="3">
        <v>0.86</v>
      </c>
      <c r="XEQ345" s="3">
        <v>0.8</v>
      </c>
      <c r="XER345" s="3">
        <v>0.77</v>
      </c>
      <c r="XES345" s="3">
        <v>0.72</v>
      </c>
      <c r="XET345" s="3">
        <v>0.67</v>
      </c>
      <c r="XEU345" s="3">
        <v>0.62</v>
      </c>
    </row>
    <row r="346" spans="16366:16375" ht="15.9" hidden="1" customHeight="1" x14ac:dyDescent="0.3">
      <c r="XEL346" s="3" t="s">
        <v>22</v>
      </c>
      <c r="XEM346" s="3" t="s">
        <v>26</v>
      </c>
      <c r="XEN346" s="3" t="s">
        <v>20</v>
      </c>
      <c r="XEO346" s="3">
        <v>26.6</v>
      </c>
      <c r="XEP346" s="3">
        <v>0.86</v>
      </c>
      <c r="XEQ346" s="3">
        <v>0.8</v>
      </c>
      <c r="XER346" s="3">
        <v>0.77</v>
      </c>
      <c r="XES346" s="3">
        <v>0.72</v>
      </c>
      <c r="XET346" s="3">
        <v>0.67</v>
      </c>
      <c r="XEU346" s="3">
        <v>0.62</v>
      </c>
    </row>
    <row r="347" spans="16366:16375" ht="15.9" hidden="1" customHeight="1" x14ac:dyDescent="0.3">
      <c r="XEL347" s="3" t="s">
        <v>22</v>
      </c>
      <c r="XEM347" s="3" t="s">
        <v>26</v>
      </c>
      <c r="XEN347" s="3" t="s">
        <v>20</v>
      </c>
      <c r="XEO347" s="3">
        <v>26.7</v>
      </c>
      <c r="XEP347" s="3">
        <v>0.86</v>
      </c>
      <c r="XEQ347" s="3">
        <v>0.8</v>
      </c>
      <c r="XER347" s="3">
        <v>0.77</v>
      </c>
      <c r="XES347" s="3">
        <v>0.72</v>
      </c>
      <c r="XET347" s="3">
        <v>0.67</v>
      </c>
      <c r="XEU347" s="3">
        <v>0.62</v>
      </c>
    </row>
    <row r="348" spans="16366:16375" ht="15.9" hidden="1" customHeight="1" x14ac:dyDescent="0.3">
      <c r="XEL348" s="3" t="s">
        <v>22</v>
      </c>
      <c r="XEM348" s="3" t="s">
        <v>26</v>
      </c>
      <c r="XEN348" s="3" t="s">
        <v>20</v>
      </c>
      <c r="XEO348" s="3">
        <v>26.8</v>
      </c>
      <c r="XEP348" s="3">
        <v>0.86</v>
      </c>
      <c r="XEQ348" s="3">
        <v>0.8</v>
      </c>
      <c r="XER348" s="3">
        <v>0.77</v>
      </c>
      <c r="XES348" s="3">
        <v>0.72</v>
      </c>
      <c r="XET348" s="3">
        <v>0.67</v>
      </c>
      <c r="XEU348" s="3">
        <v>0.62</v>
      </c>
    </row>
    <row r="349" spans="16366:16375" ht="15.9" hidden="1" customHeight="1" x14ac:dyDescent="0.3">
      <c r="XEL349" s="3" t="s">
        <v>22</v>
      </c>
      <c r="XEM349" s="3" t="s">
        <v>26</v>
      </c>
      <c r="XEN349" s="3" t="s">
        <v>20</v>
      </c>
      <c r="XEO349" s="3">
        <v>26.9</v>
      </c>
      <c r="XEP349" s="3">
        <v>0.86</v>
      </c>
      <c r="XEQ349" s="3">
        <v>0.8</v>
      </c>
      <c r="XER349" s="3">
        <v>0.77</v>
      </c>
      <c r="XES349" s="3">
        <v>0.72</v>
      </c>
      <c r="XET349" s="3">
        <v>0.67</v>
      </c>
      <c r="XEU349" s="3">
        <v>0.62</v>
      </c>
    </row>
    <row r="350" spans="16366:16375" ht="15.9" hidden="1" customHeight="1" x14ac:dyDescent="0.3">
      <c r="XEL350" s="3" t="s">
        <v>22</v>
      </c>
      <c r="XEM350" s="3" t="s">
        <v>26</v>
      </c>
      <c r="XEN350" s="3" t="s">
        <v>20</v>
      </c>
      <c r="XEO350" s="3">
        <v>27</v>
      </c>
      <c r="XEP350" s="3">
        <v>0.86</v>
      </c>
      <c r="XEQ350" s="3">
        <v>0.8</v>
      </c>
      <c r="XER350" s="3">
        <v>0.77</v>
      </c>
      <c r="XES350" s="3">
        <v>0.72</v>
      </c>
      <c r="XET350" s="3">
        <v>0.67</v>
      </c>
      <c r="XEU350" s="3">
        <v>0.62</v>
      </c>
    </row>
    <row r="351" spans="16366:16375" ht="15.9" hidden="1" customHeight="1" x14ac:dyDescent="0.3">
      <c r="XEL351" s="3" t="s">
        <v>22</v>
      </c>
      <c r="XEM351" s="3" t="s">
        <v>26</v>
      </c>
      <c r="XEN351" s="3" t="s">
        <v>20</v>
      </c>
      <c r="XEO351" s="3">
        <v>27.1</v>
      </c>
      <c r="XEP351" s="3">
        <v>0.86</v>
      </c>
      <c r="XEQ351" s="3">
        <v>0.8</v>
      </c>
      <c r="XER351" s="3">
        <v>0.77</v>
      </c>
      <c r="XES351" s="3">
        <v>0.72</v>
      </c>
      <c r="XET351" s="3">
        <v>0.67</v>
      </c>
      <c r="XEU351" s="3">
        <v>0.62</v>
      </c>
    </row>
    <row r="352" spans="16366:16375" ht="15.9" hidden="1" customHeight="1" x14ac:dyDescent="0.3">
      <c r="XEL352" s="3" t="s">
        <v>22</v>
      </c>
      <c r="XEM352" s="3" t="s">
        <v>26</v>
      </c>
      <c r="XEN352" s="3" t="s">
        <v>20</v>
      </c>
      <c r="XEO352" s="3">
        <v>27.2</v>
      </c>
      <c r="XEP352" s="3">
        <v>0.86</v>
      </c>
      <c r="XEQ352" s="3">
        <v>0.8</v>
      </c>
      <c r="XER352" s="3">
        <v>0.77</v>
      </c>
      <c r="XES352" s="3">
        <v>0.72</v>
      </c>
      <c r="XET352" s="3">
        <v>0.67</v>
      </c>
      <c r="XEU352" s="3">
        <v>0.62</v>
      </c>
    </row>
    <row r="353" spans="16366:16375" ht="15.9" hidden="1" customHeight="1" x14ac:dyDescent="0.3">
      <c r="XEL353" s="3" t="s">
        <v>22</v>
      </c>
      <c r="XEM353" s="3" t="s">
        <v>26</v>
      </c>
      <c r="XEN353" s="3" t="s">
        <v>20</v>
      </c>
      <c r="XEO353" s="3">
        <v>27.3</v>
      </c>
      <c r="XEP353" s="3">
        <v>0.86</v>
      </c>
      <c r="XEQ353" s="3">
        <v>0.8</v>
      </c>
      <c r="XER353" s="3">
        <v>0.77</v>
      </c>
      <c r="XES353" s="3">
        <v>0.72</v>
      </c>
      <c r="XET353" s="3">
        <v>0.67</v>
      </c>
      <c r="XEU353" s="3">
        <v>0.62</v>
      </c>
    </row>
    <row r="354" spans="16366:16375" ht="15.9" hidden="1" customHeight="1" x14ac:dyDescent="0.3">
      <c r="XEL354" s="3" t="s">
        <v>22</v>
      </c>
      <c r="XEM354" s="3" t="s">
        <v>26</v>
      </c>
      <c r="XEN354" s="3" t="s">
        <v>20</v>
      </c>
      <c r="XEO354" s="3">
        <v>27.4</v>
      </c>
      <c r="XEP354" s="3">
        <v>0.86</v>
      </c>
      <c r="XEQ354" s="3">
        <v>0.8</v>
      </c>
      <c r="XER354" s="3">
        <v>0.77</v>
      </c>
      <c r="XES354" s="3">
        <v>0.72</v>
      </c>
      <c r="XET354" s="3">
        <v>0.67</v>
      </c>
      <c r="XEU354" s="3">
        <v>0.62</v>
      </c>
    </row>
    <row r="355" spans="16366:16375" ht="15.9" hidden="1" customHeight="1" x14ac:dyDescent="0.3">
      <c r="XEL355" s="3" t="s">
        <v>22</v>
      </c>
      <c r="XEM355" s="3" t="s">
        <v>26</v>
      </c>
      <c r="XEN355" s="3" t="s">
        <v>20</v>
      </c>
      <c r="XEO355" s="3">
        <v>27.5</v>
      </c>
      <c r="XEP355" s="3">
        <v>0.86</v>
      </c>
      <c r="XEQ355" s="3">
        <v>0.8</v>
      </c>
      <c r="XER355" s="3">
        <v>0.77</v>
      </c>
      <c r="XES355" s="3">
        <v>0.72</v>
      </c>
      <c r="XET355" s="3">
        <v>0.67</v>
      </c>
      <c r="XEU355" s="3">
        <v>0.62</v>
      </c>
    </row>
    <row r="356" spans="16366:16375" ht="15.9" hidden="1" customHeight="1" x14ac:dyDescent="0.3">
      <c r="XEL356" s="3" t="s">
        <v>22</v>
      </c>
      <c r="XEM356" s="3" t="s">
        <v>26</v>
      </c>
      <c r="XEN356" s="3" t="s">
        <v>20</v>
      </c>
      <c r="XEO356" s="3">
        <v>27.6</v>
      </c>
      <c r="XEP356" s="3">
        <v>0.86</v>
      </c>
      <c r="XEQ356" s="3">
        <v>0.8</v>
      </c>
      <c r="XER356" s="3">
        <v>0.77</v>
      </c>
      <c r="XES356" s="3">
        <v>0.72</v>
      </c>
      <c r="XET356" s="3">
        <v>0.67</v>
      </c>
      <c r="XEU356" s="3">
        <v>0.62</v>
      </c>
    </row>
    <row r="357" spans="16366:16375" ht="15.9" hidden="1" customHeight="1" x14ac:dyDescent="0.3">
      <c r="XEL357" s="3" t="s">
        <v>22</v>
      </c>
      <c r="XEM357" s="3" t="s">
        <v>26</v>
      </c>
      <c r="XEN357" s="3" t="s">
        <v>20</v>
      </c>
      <c r="XEO357" s="3">
        <v>27.7</v>
      </c>
      <c r="XEP357" s="3">
        <v>0.86</v>
      </c>
      <c r="XEQ357" s="3">
        <v>0.8</v>
      </c>
      <c r="XER357" s="3">
        <v>0.77</v>
      </c>
      <c r="XES357" s="3">
        <v>0.72</v>
      </c>
      <c r="XET357" s="3">
        <v>0.67</v>
      </c>
      <c r="XEU357" s="3">
        <v>0.62</v>
      </c>
    </row>
    <row r="358" spans="16366:16375" ht="15.9" hidden="1" customHeight="1" x14ac:dyDescent="0.3">
      <c r="XEL358" s="3" t="s">
        <v>22</v>
      </c>
      <c r="XEM358" s="3" t="s">
        <v>26</v>
      </c>
      <c r="XEN358" s="3" t="s">
        <v>20</v>
      </c>
      <c r="XEO358" s="3">
        <v>27.8</v>
      </c>
      <c r="XEP358" s="3">
        <v>0.86</v>
      </c>
      <c r="XEQ358" s="3">
        <v>0.8</v>
      </c>
      <c r="XER358" s="3">
        <v>0.77</v>
      </c>
      <c r="XES358" s="3">
        <v>0.72</v>
      </c>
      <c r="XET358" s="3">
        <v>0.67</v>
      </c>
      <c r="XEU358" s="3">
        <v>0.62</v>
      </c>
    </row>
    <row r="359" spans="16366:16375" ht="15.9" hidden="1" customHeight="1" x14ac:dyDescent="0.3">
      <c r="XEL359" s="3" t="s">
        <v>22</v>
      </c>
      <c r="XEM359" s="3" t="s">
        <v>26</v>
      </c>
      <c r="XEN359" s="3" t="s">
        <v>20</v>
      </c>
      <c r="XEO359" s="3">
        <v>27.9</v>
      </c>
      <c r="XEP359" s="3">
        <v>0.86</v>
      </c>
      <c r="XEQ359" s="3">
        <v>0.8</v>
      </c>
      <c r="XER359" s="3">
        <v>0.77</v>
      </c>
      <c r="XES359" s="3">
        <v>0.72</v>
      </c>
      <c r="XET359" s="3">
        <v>0.67</v>
      </c>
      <c r="XEU359" s="3">
        <v>0.62</v>
      </c>
    </row>
    <row r="360" spans="16366:16375" ht="15.9" hidden="1" customHeight="1" x14ac:dyDescent="0.3">
      <c r="XEL360" s="3" t="s">
        <v>22</v>
      </c>
      <c r="XEM360" s="3" t="s">
        <v>26</v>
      </c>
      <c r="XEN360" s="3" t="s">
        <v>20</v>
      </c>
      <c r="XEO360" s="3">
        <v>28</v>
      </c>
      <c r="XEP360" s="3">
        <v>0.86</v>
      </c>
      <c r="XEQ360" s="3">
        <v>0.8</v>
      </c>
      <c r="XER360" s="3">
        <v>0.77</v>
      </c>
      <c r="XES360" s="3">
        <v>0.72</v>
      </c>
      <c r="XET360" s="3">
        <v>0.67</v>
      </c>
      <c r="XEU360" s="3">
        <v>0.62</v>
      </c>
    </row>
    <row r="361" spans="16366:16375" ht="15.9" hidden="1" customHeight="1" x14ac:dyDescent="0.3">
      <c r="XEL361" s="3" t="s">
        <v>22</v>
      </c>
      <c r="XEM361" s="3" t="s">
        <v>26</v>
      </c>
      <c r="XEN361" s="3" t="s">
        <v>20</v>
      </c>
      <c r="XEO361" s="3">
        <v>28.1</v>
      </c>
      <c r="XEP361" s="3">
        <v>0.86</v>
      </c>
      <c r="XEQ361" s="3">
        <v>0.8</v>
      </c>
      <c r="XER361" s="3">
        <v>0.77</v>
      </c>
      <c r="XES361" s="3">
        <v>0.72</v>
      </c>
      <c r="XET361" s="3">
        <v>0.67</v>
      </c>
      <c r="XEU361" s="3">
        <v>0.62</v>
      </c>
    </row>
    <row r="362" spans="16366:16375" ht="15.9" hidden="1" customHeight="1" x14ac:dyDescent="0.3">
      <c r="XEL362" s="3" t="s">
        <v>22</v>
      </c>
      <c r="XEM362" s="3" t="s">
        <v>26</v>
      </c>
      <c r="XEN362" s="3" t="s">
        <v>20</v>
      </c>
      <c r="XEO362" s="3">
        <v>28.2</v>
      </c>
      <c r="XEP362" s="3">
        <v>0.86</v>
      </c>
      <c r="XEQ362" s="3">
        <v>0.8</v>
      </c>
      <c r="XER362" s="3">
        <v>0.77</v>
      </c>
      <c r="XES362" s="3">
        <v>0.72</v>
      </c>
      <c r="XET362" s="3">
        <v>0.67</v>
      </c>
      <c r="XEU362" s="3">
        <v>0.62</v>
      </c>
    </row>
    <row r="363" spans="16366:16375" ht="15.9" hidden="1" customHeight="1" x14ac:dyDescent="0.3">
      <c r="XEL363" s="3" t="s">
        <v>22</v>
      </c>
      <c r="XEM363" s="3" t="s">
        <v>26</v>
      </c>
      <c r="XEN363" s="3" t="s">
        <v>20</v>
      </c>
      <c r="XEO363" s="3">
        <v>28.3</v>
      </c>
      <c r="XEP363" s="3">
        <v>0.86</v>
      </c>
      <c r="XEQ363" s="3">
        <v>0.8</v>
      </c>
      <c r="XER363" s="3">
        <v>0.77</v>
      </c>
      <c r="XES363" s="3">
        <v>0.72</v>
      </c>
      <c r="XET363" s="3">
        <v>0.67</v>
      </c>
      <c r="XEU363" s="3">
        <v>0.62</v>
      </c>
    </row>
    <row r="364" spans="16366:16375" ht="15.9" hidden="1" customHeight="1" x14ac:dyDescent="0.3">
      <c r="XEL364" s="3" t="s">
        <v>22</v>
      </c>
      <c r="XEM364" s="3" t="s">
        <v>26</v>
      </c>
      <c r="XEN364" s="3" t="s">
        <v>20</v>
      </c>
      <c r="XEO364" s="3">
        <v>28.4</v>
      </c>
      <c r="XEP364" s="3">
        <v>0.86</v>
      </c>
      <c r="XEQ364" s="3">
        <v>0.8</v>
      </c>
      <c r="XER364" s="3">
        <v>0.77</v>
      </c>
      <c r="XES364" s="3">
        <v>0.72</v>
      </c>
      <c r="XET364" s="3">
        <v>0.67</v>
      </c>
      <c r="XEU364" s="3">
        <v>0.62</v>
      </c>
    </row>
    <row r="365" spans="16366:16375" ht="15.9" hidden="1" customHeight="1" x14ac:dyDescent="0.3">
      <c r="XEL365" s="3" t="s">
        <v>22</v>
      </c>
      <c r="XEM365" s="3" t="s">
        <v>26</v>
      </c>
      <c r="XEN365" s="3" t="s">
        <v>20</v>
      </c>
      <c r="XEO365" s="3">
        <v>28.5</v>
      </c>
      <c r="XEP365" s="3">
        <v>0.86</v>
      </c>
      <c r="XEQ365" s="3">
        <v>0.8</v>
      </c>
      <c r="XER365" s="3">
        <v>0.77</v>
      </c>
      <c r="XES365" s="3">
        <v>0.72</v>
      </c>
      <c r="XET365" s="3">
        <v>0.67</v>
      </c>
      <c r="XEU365" s="3">
        <v>0.62</v>
      </c>
    </row>
    <row r="366" spans="16366:16375" ht="15.9" hidden="1" customHeight="1" x14ac:dyDescent="0.3">
      <c r="XEL366" s="3" t="s">
        <v>22</v>
      </c>
      <c r="XEM366" s="3" t="s">
        <v>26</v>
      </c>
      <c r="XEN366" s="3" t="s">
        <v>20</v>
      </c>
      <c r="XEO366" s="3">
        <v>28.6</v>
      </c>
      <c r="XEP366" s="3">
        <v>0.86</v>
      </c>
      <c r="XEQ366" s="3">
        <v>0.8</v>
      </c>
      <c r="XER366" s="3">
        <v>0.77</v>
      </c>
      <c r="XES366" s="3">
        <v>0.72</v>
      </c>
      <c r="XET366" s="3">
        <v>0.67</v>
      </c>
      <c r="XEU366" s="3">
        <v>0.62</v>
      </c>
    </row>
    <row r="367" spans="16366:16375" ht="15.9" hidden="1" customHeight="1" x14ac:dyDescent="0.3">
      <c r="XEL367" s="3" t="s">
        <v>22</v>
      </c>
      <c r="XEM367" s="3" t="s">
        <v>26</v>
      </c>
      <c r="XEN367" s="3" t="s">
        <v>20</v>
      </c>
      <c r="XEO367" s="3">
        <v>28.7</v>
      </c>
      <c r="XEP367" s="3">
        <v>0.86</v>
      </c>
      <c r="XEQ367" s="3">
        <v>0.8</v>
      </c>
      <c r="XER367" s="3">
        <v>0.77</v>
      </c>
      <c r="XES367" s="3">
        <v>0.72</v>
      </c>
      <c r="XET367" s="3">
        <v>0.67</v>
      </c>
      <c r="XEU367" s="3">
        <v>0.62</v>
      </c>
    </row>
    <row r="368" spans="16366:16375" ht="15.9" hidden="1" customHeight="1" x14ac:dyDescent="0.3">
      <c r="XEL368" s="3" t="s">
        <v>22</v>
      </c>
      <c r="XEM368" s="3" t="s">
        <v>26</v>
      </c>
      <c r="XEN368" s="3" t="s">
        <v>20</v>
      </c>
      <c r="XEO368" s="3">
        <v>28.8</v>
      </c>
      <c r="XEP368" s="3">
        <v>0.86</v>
      </c>
      <c r="XEQ368" s="3">
        <v>0.8</v>
      </c>
      <c r="XER368" s="3">
        <v>0.77</v>
      </c>
      <c r="XES368" s="3">
        <v>0.72</v>
      </c>
      <c r="XET368" s="3">
        <v>0.67</v>
      </c>
      <c r="XEU368" s="3">
        <v>0.62</v>
      </c>
    </row>
    <row r="369" spans="16366:16375" ht="15.9" hidden="1" customHeight="1" x14ac:dyDescent="0.3">
      <c r="XEL369" s="3" t="s">
        <v>22</v>
      </c>
      <c r="XEM369" s="3" t="s">
        <v>26</v>
      </c>
      <c r="XEN369" s="3" t="s">
        <v>20</v>
      </c>
      <c r="XEO369" s="3">
        <v>28.9</v>
      </c>
      <c r="XEP369" s="3">
        <v>0.86</v>
      </c>
      <c r="XEQ369" s="3">
        <v>0.8</v>
      </c>
      <c r="XER369" s="3">
        <v>0.77</v>
      </c>
      <c r="XES369" s="3">
        <v>0.72</v>
      </c>
      <c r="XET369" s="3">
        <v>0.67</v>
      </c>
      <c r="XEU369" s="3">
        <v>0.62</v>
      </c>
    </row>
    <row r="370" spans="16366:16375" ht="15.9" hidden="1" customHeight="1" x14ac:dyDescent="0.3">
      <c r="XEL370" s="3" t="s">
        <v>22</v>
      </c>
      <c r="XEM370" s="3" t="s">
        <v>26</v>
      </c>
      <c r="XEN370" s="3" t="s">
        <v>20</v>
      </c>
      <c r="XEO370" s="3">
        <v>29</v>
      </c>
      <c r="XEP370" s="3">
        <v>0.86</v>
      </c>
      <c r="XEQ370" s="3">
        <v>0.8</v>
      </c>
      <c r="XER370" s="3">
        <v>0.77</v>
      </c>
      <c r="XES370" s="3">
        <v>0.72</v>
      </c>
      <c r="XET370" s="3">
        <v>0.67</v>
      </c>
      <c r="XEU370" s="3">
        <v>0.62</v>
      </c>
    </row>
    <row r="371" spans="16366:16375" ht="15.9" hidden="1" customHeight="1" x14ac:dyDescent="0.3">
      <c r="XEL371" s="3" t="s">
        <v>22</v>
      </c>
      <c r="XEM371" s="3" t="s">
        <v>26</v>
      </c>
      <c r="XEN371" s="3" t="s">
        <v>20</v>
      </c>
      <c r="XEO371" s="3">
        <v>29.1</v>
      </c>
      <c r="XEP371" s="3">
        <v>0.86</v>
      </c>
      <c r="XEQ371" s="3">
        <v>0.8</v>
      </c>
      <c r="XER371" s="3">
        <v>0.77</v>
      </c>
      <c r="XES371" s="3">
        <v>0.72</v>
      </c>
      <c r="XET371" s="3">
        <v>0.67</v>
      </c>
      <c r="XEU371" s="3">
        <v>0.62</v>
      </c>
    </row>
    <row r="372" spans="16366:16375" ht="15.9" hidden="1" customHeight="1" x14ac:dyDescent="0.3">
      <c r="XEL372" s="3" t="s">
        <v>22</v>
      </c>
      <c r="XEM372" s="3" t="s">
        <v>26</v>
      </c>
      <c r="XEN372" s="3" t="s">
        <v>20</v>
      </c>
      <c r="XEO372" s="3">
        <v>29.2</v>
      </c>
      <c r="XEP372" s="3">
        <v>0.86</v>
      </c>
      <c r="XEQ372" s="3">
        <v>0.8</v>
      </c>
      <c r="XER372" s="3">
        <v>0.77</v>
      </c>
      <c r="XES372" s="3">
        <v>0.72</v>
      </c>
      <c r="XET372" s="3">
        <v>0.67</v>
      </c>
      <c r="XEU372" s="3">
        <v>0.62</v>
      </c>
    </row>
    <row r="373" spans="16366:16375" ht="15.9" hidden="1" customHeight="1" x14ac:dyDescent="0.3">
      <c r="XEL373" s="3" t="s">
        <v>22</v>
      </c>
      <c r="XEM373" s="3" t="s">
        <v>26</v>
      </c>
      <c r="XEN373" s="3" t="s">
        <v>20</v>
      </c>
      <c r="XEO373" s="3">
        <v>29.3</v>
      </c>
      <c r="XEP373" s="3">
        <v>0.86</v>
      </c>
      <c r="XEQ373" s="3">
        <v>0.8</v>
      </c>
      <c r="XER373" s="3">
        <v>0.77</v>
      </c>
      <c r="XES373" s="3">
        <v>0.72</v>
      </c>
      <c r="XET373" s="3">
        <v>0.67</v>
      </c>
      <c r="XEU373" s="3">
        <v>0.62</v>
      </c>
    </row>
    <row r="374" spans="16366:16375" ht="15.9" hidden="1" customHeight="1" x14ac:dyDescent="0.3">
      <c r="XEL374" s="3" t="s">
        <v>22</v>
      </c>
      <c r="XEM374" s="3" t="s">
        <v>26</v>
      </c>
      <c r="XEN374" s="3" t="s">
        <v>20</v>
      </c>
      <c r="XEO374" s="3">
        <v>29.4</v>
      </c>
      <c r="XEP374" s="3">
        <v>0.86</v>
      </c>
      <c r="XEQ374" s="3">
        <v>0.8</v>
      </c>
      <c r="XER374" s="3">
        <v>0.77</v>
      </c>
      <c r="XES374" s="3">
        <v>0.72</v>
      </c>
      <c r="XET374" s="3">
        <v>0.67</v>
      </c>
      <c r="XEU374" s="3">
        <v>0.62</v>
      </c>
    </row>
    <row r="375" spans="16366:16375" ht="15.9" hidden="1" customHeight="1" x14ac:dyDescent="0.3">
      <c r="XEL375" s="3" t="s">
        <v>22</v>
      </c>
      <c r="XEM375" s="3" t="s">
        <v>26</v>
      </c>
      <c r="XEN375" s="3" t="s">
        <v>20</v>
      </c>
      <c r="XEO375" s="3">
        <v>29.5</v>
      </c>
      <c r="XEP375" s="3">
        <v>0.86</v>
      </c>
      <c r="XEQ375" s="3">
        <v>0.8</v>
      </c>
      <c r="XER375" s="3">
        <v>0.77</v>
      </c>
      <c r="XES375" s="3">
        <v>0.72</v>
      </c>
      <c r="XET375" s="3">
        <v>0.67</v>
      </c>
      <c r="XEU375" s="3">
        <v>0.62</v>
      </c>
    </row>
    <row r="376" spans="16366:16375" ht="15.9" hidden="1" customHeight="1" x14ac:dyDescent="0.3">
      <c r="XEL376" s="3" t="s">
        <v>22</v>
      </c>
      <c r="XEM376" s="3" t="s">
        <v>26</v>
      </c>
      <c r="XEN376" s="3" t="s">
        <v>20</v>
      </c>
      <c r="XEO376" s="3">
        <v>29.6</v>
      </c>
      <c r="XEP376" s="3">
        <v>0.86</v>
      </c>
      <c r="XEQ376" s="3">
        <v>0.8</v>
      </c>
      <c r="XER376" s="3">
        <v>0.77</v>
      </c>
      <c r="XES376" s="3">
        <v>0.72</v>
      </c>
      <c r="XET376" s="3">
        <v>0.67</v>
      </c>
      <c r="XEU376" s="3">
        <v>0.62</v>
      </c>
    </row>
    <row r="377" spans="16366:16375" ht="15.9" hidden="1" customHeight="1" x14ac:dyDescent="0.3">
      <c r="XEL377" s="3" t="s">
        <v>22</v>
      </c>
      <c r="XEM377" s="3" t="s">
        <v>26</v>
      </c>
      <c r="XEN377" s="3" t="s">
        <v>20</v>
      </c>
      <c r="XEO377" s="3">
        <v>29.7</v>
      </c>
      <c r="XEP377" s="3">
        <v>0.86</v>
      </c>
      <c r="XEQ377" s="3">
        <v>0.8</v>
      </c>
      <c r="XER377" s="3">
        <v>0.77</v>
      </c>
      <c r="XES377" s="3">
        <v>0.72</v>
      </c>
      <c r="XET377" s="3">
        <v>0.67</v>
      </c>
      <c r="XEU377" s="3">
        <v>0.62</v>
      </c>
    </row>
    <row r="378" spans="16366:16375" ht="15.9" hidden="1" customHeight="1" x14ac:dyDescent="0.3">
      <c r="XEL378" s="3" t="s">
        <v>22</v>
      </c>
      <c r="XEM378" s="3" t="s">
        <v>26</v>
      </c>
      <c r="XEN378" s="3" t="s">
        <v>20</v>
      </c>
      <c r="XEO378" s="3">
        <v>29.8</v>
      </c>
      <c r="XEP378" s="3">
        <v>0.86</v>
      </c>
      <c r="XEQ378" s="3">
        <v>0.8</v>
      </c>
      <c r="XER378" s="3">
        <v>0.77</v>
      </c>
      <c r="XES378" s="3">
        <v>0.72</v>
      </c>
      <c r="XET378" s="3">
        <v>0.67</v>
      </c>
      <c r="XEU378" s="3">
        <v>0.62</v>
      </c>
    </row>
    <row r="379" spans="16366:16375" ht="15.9" hidden="1" customHeight="1" x14ac:dyDescent="0.3">
      <c r="XEL379" s="3" t="s">
        <v>22</v>
      </c>
      <c r="XEM379" s="3" t="s">
        <v>26</v>
      </c>
      <c r="XEN379" s="3" t="s">
        <v>20</v>
      </c>
      <c r="XEO379" s="3">
        <v>29.9</v>
      </c>
      <c r="XEP379" s="3">
        <v>0.86</v>
      </c>
      <c r="XEQ379" s="3">
        <v>0.8</v>
      </c>
      <c r="XER379" s="3">
        <v>0.77</v>
      </c>
      <c r="XES379" s="3">
        <v>0.72</v>
      </c>
      <c r="XET379" s="3">
        <v>0.67</v>
      </c>
      <c r="XEU379" s="3">
        <v>0.62</v>
      </c>
    </row>
    <row r="380" spans="16366:16375" ht="15.9" hidden="1" customHeight="1" x14ac:dyDescent="0.3">
      <c r="XEL380" s="3" t="s">
        <v>22</v>
      </c>
      <c r="XEM380" s="3" t="s">
        <v>26</v>
      </c>
      <c r="XEN380" s="3" t="s">
        <v>20</v>
      </c>
      <c r="XEO380" s="3">
        <v>30</v>
      </c>
      <c r="XEP380" s="3">
        <v>0.86</v>
      </c>
      <c r="XEQ380" s="3">
        <v>0.8</v>
      </c>
      <c r="XER380" s="3">
        <v>0.77</v>
      </c>
      <c r="XES380" s="3">
        <v>0.72</v>
      </c>
      <c r="XET380" s="3">
        <v>0.67</v>
      </c>
      <c r="XEU380" s="3">
        <v>0.62</v>
      </c>
    </row>
  </sheetData>
  <sheetProtection insertColumns="0" insertRows="0" deleteColumns="0" deleteRows="0"/>
  <mergeCells count="2">
    <mergeCell ref="I2:R3"/>
    <mergeCell ref="A2:C2"/>
  </mergeCells>
  <dataValidations disablePrompts="1" count="1">
    <dataValidation type="list" allowBlank="1" showInputMessage="1" showErrorMessage="1" sqref="B4">
      <formula1>$M$6:$M$8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Inicio</vt:lpstr>
      <vt:lpstr>Locales habitables</vt:lpstr>
      <vt:lpstr>Locales no habitables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Usuario</cp:lastModifiedBy>
  <cp:revision/>
  <dcterms:created xsi:type="dcterms:W3CDTF">2015-06-05T18:19:34Z</dcterms:created>
  <dcterms:modified xsi:type="dcterms:W3CDTF">2024-03-18T08:13:38Z</dcterms:modified>
  <cp:category/>
  <cp:contentStatus/>
</cp:coreProperties>
</file>