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000 Docencia\Montaje hojas de cálculo\"/>
    </mc:Choice>
  </mc:AlternateContent>
  <xr:revisionPtr revIDLastSave="0" documentId="13_ncr:1_{6189F014-9946-4D59-A4DA-836BA55F0D63}" xr6:coauthVersionLast="47" xr6:coauthVersionMax="47" xr10:uidLastSave="{00000000-0000-0000-0000-000000000000}"/>
  <bookViews>
    <workbookView xWindow="-108" yWindow="-108" windowWidth="23256" windowHeight="12576" tabRatio="645" xr2:uid="{00000000-000D-0000-FFFF-FFFF00000000}"/>
  </bookViews>
  <sheets>
    <sheet name="Inicio" sheetId="17" r:id="rId1"/>
    <sheet name="Península" sheetId="26" r:id="rId2"/>
    <sheet name="Canarias" sheetId="30" r:id="rId3"/>
    <sheet name="Auxiliar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4" i="30" l="1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AD44" i="26"/>
  <c r="AB44" i="26"/>
  <c r="AF44" i="26" s="1"/>
  <c r="AH44" i="26" s="1"/>
  <c r="AA44" i="26"/>
  <c r="AE44" i="26" s="1"/>
  <c r="Z44" i="26"/>
  <c r="Y44" i="26"/>
  <c r="AC44" i="26" s="1"/>
  <c r="AG44" i="26" s="1"/>
  <c r="P44" i="26" s="1"/>
  <c r="AC43" i="26"/>
  <c r="AG43" i="26" s="1"/>
  <c r="P43" i="26" s="1"/>
  <c r="AB43" i="26"/>
  <c r="AF43" i="26" s="1"/>
  <c r="AA43" i="26"/>
  <c r="AE43" i="26" s="1"/>
  <c r="Z43" i="26"/>
  <c r="AD43" i="26" s="1"/>
  <c r="Y43" i="26"/>
  <c r="AF42" i="26"/>
  <c r="AH42" i="26" s="1"/>
  <c r="AB42" i="26"/>
  <c r="AA42" i="26"/>
  <c r="AE42" i="26" s="1"/>
  <c r="Z42" i="26"/>
  <c r="AD42" i="26" s="1"/>
  <c r="Y42" i="26"/>
  <c r="AC42" i="26" s="1"/>
  <c r="AG42" i="26" s="1"/>
  <c r="P42" i="26" s="1"/>
  <c r="AE41" i="26"/>
  <c r="AB41" i="26"/>
  <c r="AF41" i="26" s="1"/>
  <c r="AH41" i="26" s="1"/>
  <c r="AA41" i="26"/>
  <c r="Z41" i="26"/>
  <c r="AD41" i="26" s="1"/>
  <c r="Y41" i="26"/>
  <c r="AC41" i="26" s="1"/>
  <c r="AD40" i="26"/>
  <c r="AB40" i="26"/>
  <c r="AF40" i="26" s="1"/>
  <c r="AH40" i="26" s="1"/>
  <c r="AA40" i="26"/>
  <c r="AE40" i="26" s="1"/>
  <c r="Z40" i="26"/>
  <c r="Y40" i="26"/>
  <c r="AC40" i="26" s="1"/>
  <c r="AG40" i="26" s="1"/>
  <c r="P40" i="26" s="1"/>
  <c r="S40" i="26" s="1"/>
  <c r="AC39" i="26"/>
  <c r="AG39" i="26" s="1"/>
  <c r="P39" i="26" s="1"/>
  <c r="AB39" i="26"/>
  <c r="AF39" i="26" s="1"/>
  <c r="AA39" i="26"/>
  <c r="AE39" i="26" s="1"/>
  <c r="Z39" i="26"/>
  <c r="AD39" i="26" s="1"/>
  <c r="Y39" i="26"/>
  <c r="AF38" i="26"/>
  <c r="AH38" i="26" s="1"/>
  <c r="AB38" i="26"/>
  <c r="AA38" i="26"/>
  <c r="AE38" i="26" s="1"/>
  <c r="Z38" i="26"/>
  <c r="AD38" i="26" s="1"/>
  <c r="Y38" i="26"/>
  <c r="AC38" i="26" s="1"/>
  <c r="AG38" i="26" s="1"/>
  <c r="P38" i="26" s="1"/>
  <c r="S38" i="26" s="1"/>
  <c r="AE37" i="26"/>
  <c r="AB37" i="26"/>
  <c r="AF37" i="26" s="1"/>
  <c r="AH37" i="26" s="1"/>
  <c r="AA37" i="26"/>
  <c r="Z37" i="26"/>
  <c r="AD37" i="26" s="1"/>
  <c r="Y37" i="26"/>
  <c r="AC37" i="26" s="1"/>
  <c r="AD36" i="26"/>
  <c r="AB36" i="26"/>
  <c r="AF36" i="26" s="1"/>
  <c r="AH36" i="26" s="1"/>
  <c r="AA36" i="26"/>
  <c r="AE36" i="26" s="1"/>
  <c r="Z36" i="26"/>
  <c r="Y36" i="26"/>
  <c r="AC36" i="26" s="1"/>
  <c r="AG36" i="26" s="1"/>
  <c r="P36" i="26" s="1"/>
  <c r="AC35" i="26"/>
  <c r="AG35" i="26" s="1"/>
  <c r="P35" i="26" s="1"/>
  <c r="AB35" i="26"/>
  <c r="AF35" i="26" s="1"/>
  <c r="AA35" i="26"/>
  <c r="AE35" i="26" s="1"/>
  <c r="Z35" i="26"/>
  <c r="AD35" i="26" s="1"/>
  <c r="Y35" i="26"/>
  <c r="AF34" i="26"/>
  <c r="AH34" i="26" s="1"/>
  <c r="AB34" i="26"/>
  <c r="AA34" i="26"/>
  <c r="AE34" i="26" s="1"/>
  <c r="Z34" i="26"/>
  <c r="AD34" i="26" s="1"/>
  <c r="Y34" i="26"/>
  <c r="AC34" i="26" s="1"/>
  <c r="AG34" i="26" s="1"/>
  <c r="P34" i="26" s="1"/>
  <c r="AE33" i="26"/>
  <c r="AB33" i="26"/>
  <c r="AF33" i="26" s="1"/>
  <c r="AH33" i="26" s="1"/>
  <c r="AA33" i="26"/>
  <c r="Z33" i="26"/>
  <c r="AD33" i="26" s="1"/>
  <c r="Y33" i="26"/>
  <c r="AC33" i="26" s="1"/>
  <c r="AD32" i="26"/>
  <c r="AB32" i="26"/>
  <c r="AF32" i="26" s="1"/>
  <c r="AH32" i="26" s="1"/>
  <c r="AA32" i="26"/>
  <c r="AE32" i="26" s="1"/>
  <c r="Z32" i="26"/>
  <c r="Y32" i="26"/>
  <c r="AC32" i="26" s="1"/>
  <c r="AG32" i="26" s="1"/>
  <c r="P32" i="26" s="1"/>
  <c r="S32" i="26" s="1"/>
  <c r="AC31" i="26"/>
  <c r="AG31" i="26" s="1"/>
  <c r="P31" i="26" s="1"/>
  <c r="AB31" i="26"/>
  <c r="AF31" i="26" s="1"/>
  <c r="AA31" i="26"/>
  <c r="AE31" i="26" s="1"/>
  <c r="Z31" i="26"/>
  <c r="AD31" i="26" s="1"/>
  <c r="Y31" i="26"/>
  <c r="AB30" i="26"/>
  <c r="AF30" i="26" s="1"/>
  <c r="AH30" i="26" s="1"/>
  <c r="AA30" i="26"/>
  <c r="AE30" i="26" s="1"/>
  <c r="Z30" i="26"/>
  <c r="AD30" i="26" s="1"/>
  <c r="Y30" i="26"/>
  <c r="AC30" i="26" s="1"/>
  <c r="AG30" i="26" s="1"/>
  <c r="P30" i="26" s="1"/>
  <c r="AB29" i="26"/>
  <c r="AF29" i="26" s="1"/>
  <c r="AH29" i="26" s="1"/>
  <c r="AA29" i="26"/>
  <c r="AE29" i="26" s="1"/>
  <c r="Z29" i="26"/>
  <c r="AD29" i="26" s="1"/>
  <c r="Y29" i="26"/>
  <c r="AC29" i="26" s="1"/>
  <c r="AD28" i="26"/>
  <c r="AB28" i="26"/>
  <c r="AF28" i="26" s="1"/>
  <c r="AH28" i="26" s="1"/>
  <c r="AA28" i="26"/>
  <c r="AE28" i="26" s="1"/>
  <c r="Z28" i="26"/>
  <c r="Y28" i="26"/>
  <c r="AC28" i="26" s="1"/>
  <c r="AG28" i="26" s="1"/>
  <c r="P28" i="26" s="1"/>
  <c r="AC27" i="26"/>
  <c r="AG27" i="26" s="1"/>
  <c r="P27" i="26" s="1"/>
  <c r="AB27" i="26"/>
  <c r="AF27" i="26" s="1"/>
  <c r="AA27" i="26"/>
  <c r="AE27" i="26" s="1"/>
  <c r="Z27" i="26"/>
  <c r="AD27" i="26" s="1"/>
  <c r="Y27" i="26"/>
  <c r="AF26" i="26"/>
  <c r="AH26" i="26" s="1"/>
  <c r="AB26" i="26"/>
  <c r="AA26" i="26"/>
  <c r="AE26" i="26" s="1"/>
  <c r="Z26" i="26"/>
  <c r="AD26" i="26" s="1"/>
  <c r="Y26" i="26"/>
  <c r="AC26" i="26" s="1"/>
  <c r="AG26" i="26" s="1"/>
  <c r="P26" i="26" s="1"/>
  <c r="AB25" i="26"/>
  <c r="AF25" i="26" s="1"/>
  <c r="AH25" i="26" s="1"/>
  <c r="AA25" i="26"/>
  <c r="AE25" i="26" s="1"/>
  <c r="Z25" i="26"/>
  <c r="AD25" i="26" s="1"/>
  <c r="Y25" i="26"/>
  <c r="AC25" i="26" s="1"/>
  <c r="AD24" i="26"/>
  <c r="AB24" i="26"/>
  <c r="AF24" i="26" s="1"/>
  <c r="AH24" i="26" s="1"/>
  <c r="AA24" i="26"/>
  <c r="AE24" i="26" s="1"/>
  <c r="Z24" i="26"/>
  <c r="Y24" i="26"/>
  <c r="AC24" i="26" s="1"/>
  <c r="AG24" i="26" s="1"/>
  <c r="P24" i="26" s="1"/>
  <c r="AC23" i="26"/>
  <c r="AG23" i="26" s="1"/>
  <c r="P23" i="26" s="1"/>
  <c r="AB23" i="26"/>
  <c r="AF23" i="26" s="1"/>
  <c r="AA23" i="26"/>
  <c r="AE23" i="26" s="1"/>
  <c r="Z23" i="26"/>
  <c r="AD23" i="26" s="1"/>
  <c r="Y23" i="26"/>
  <c r="AF22" i="26"/>
  <c r="AH22" i="26" s="1"/>
  <c r="AB22" i="26"/>
  <c r="AA22" i="26"/>
  <c r="AE22" i="26" s="1"/>
  <c r="Z22" i="26"/>
  <c r="AD22" i="26" s="1"/>
  <c r="Y22" i="26"/>
  <c r="AC22" i="26" s="1"/>
  <c r="AG22" i="26" s="1"/>
  <c r="P22" i="26" s="1"/>
  <c r="S22" i="26" s="1"/>
  <c r="AE21" i="26"/>
  <c r="AB21" i="26"/>
  <c r="AF21" i="26" s="1"/>
  <c r="AH21" i="26" s="1"/>
  <c r="AA21" i="26"/>
  <c r="Z21" i="26"/>
  <c r="AD21" i="26" s="1"/>
  <c r="Y21" i="26"/>
  <c r="AC21" i="26" s="1"/>
  <c r="AG21" i="26" s="1"/>
  <c r="P21" i="26" s="1"/>
  <c r="AD20" i="26"/>
  <c r="AB20" i="26"/>
  <c r="AF20" i="26" s="1"/>
  <c r="AH20" i="26" s="1"/>
  <c r="AA20" i="26"/>
  <c r="AE20" i="26" s="1"/>
  <c r="Z20" i="26"/>
  <c r="Y20" i="26"/>
  <c r="AC20" i="26" s="1"/>
  <c r="AG20" i="26" s="1"/>
  <c r="P20" i="26" s="1"/>
  <c r="AC19" i="26"/>
  <c r="AG19" i="26" s="1"/>
  <c r="P19" i="26" s="1"/>
  <c r="AB19" i="26"/>
  <c r="AF19" i="26" s="1"/>
  <c r="AA19" i="26"/>
  <c r="AE19" i="26" s="1"/>
  <c r="Z19" i="26"/>
  <c r="AD19" i="26" s="1"/>
  <c r="Y19" i="26"/>
  <c r="AB18" i="26"/>
  <c r="AF18" i="26" s="1"/>
  <c r="AH18" i="26" s="1"/>
  <c r="AA18" i="26"/>
  <c r="AE18" i="26" s="1"/>
  <c r="Z18" i="26"/>
  <c r="AD18" i="26" s="1"/>
  <c r="Y18" i="26"/>
  <c r="AC18" i="26" s="1"/>
  <c r="AG18" i="26" s="1"/>
  <c r="P18" i="26" s="1"/>
  <c r="AE17" i="26"/>
  <c r="AB17" i="26"/>
  <c r="AF17" i="26" s="1"/>
  <c r="AH17" i="26" s="1"/>
  <c r="AA17" i="26"/>
  <c r="Z17" i="26"/>
  <c r="AD17" i="26" s="1"/>
  <c r="Y17" i="26"/>
  <c r="AC17" i="26" s="1"/>
  <c r="AG17" i="26" s="1"/>
  <c r="P17" i="26" s="1"/>
  <c r="AD16" i="26"/>
  <c r="AB16" i="26"/>
  <c r="AF16" i="26" s="1"/>
  <c r="AH16" i="26" s="1"/>
  <c r="AA16" i="26"/>
  <c r="AE16" i="26" s="1"/>
  <c r="Z16" i="26"/>
  <c r="Y16" i="26"/>
  <c r="AC16" i="26" s="1"/>
  <c r="AG16" i="26" s="1"/>
  <c r="P16" i="26" s="1"/>
  <c r="AC15" i="26"/>
  <c r="AG15" i="26" s="1"/>
  <c r="P15" i="26" s="1"/>
  <c r="AB15" i="26"/>
  <c r="AF15" i="26" s="1"/>
  <c r="AA15" i="26"/>
  <c r="AE15" i="26" s="1"/>
  <c r="Z15" i="26"/>
  <c r="AD15" i="26" s="1"/>
  <c r="Y15" i="26"/>
  <c r="AB14" i="26"/>
  <c r="AF14" i="26" s="1"/>
  <c r="AH14" i="26" s="1"/>
  <c r="AA14" i="26"/>
  <c r="AE14" i="26" s="1"/>
  <c r="Z14" i="26"/>
  <c r="AD14" i="26" s="1"/>
  <c r="Y14" i="26"/>
  <c r="AC14" i="26" s="1"/>
  <c r="AG14" i="26" s="1"/>
  <c r="P14" i="26" s="1"/>
  <c r="AB44" i="30"/>
  <c r="AF44" i="30" s="1"/>
  <c r="AH44" i="30" s="1"/>
  <c r="AA44" i="30"/>
  <c r="AE44" i="30" s="1"/>
  <c r="Z44" i="30"/>
  <c r="AD44" i="30" s="1"/>
  <c r="Y44" i="30"/>
  <c r="AC44" i="30" s="1"/>
  <c r="AG44" i="30" s="1"/>
  <c r="P44" i="30" s="1"/>
  <c r="AB43" i="30"/>
  <c r="AF43" i="30" s="1"/>
  <c r="AA43" i="30"/>
  <c r="AE43" i="30" s="1"/>
  <c r="Z43" i="30"/>
  <c r="AD43" i="30" s="1"/>
  <c r="Y43" i="30"/>
  <c r="AC43" i="30" s="1"/>
  <c r="AG43" i="30" s="1"/>
  <c r="P43" i="30" s="1"/>
  <c r="S43" i="30" s="1"/>
  <c r="AE42" i="30"/>
  <c r="AB42" i="30"/>
  <c r="AF42" i="30" s="1"/>
  <c r="AH42" i="30" s="1"/>
  <c r="AA42" i="30"/>
  <c r="Z42" i="30"/>
  <c r="AD42" i="30" s="1"/>
  <c r="Y42" i="30"/>
  <c r="AC42" i="30" s="1"/>
  <c r="AG42" i="30" s="1"/>
  <c r="P42" i="30" s="1"/>
  <c r="S42" i="30" s="1"/>
  <c r="AF41" i="30"/>
  <c r="AH41" i="30" s="1"/>
  <c r="AE41" i="30"/>
  <c r="AB41" i="30"/>
  <c r="AA41" i="30"/>
  <c r="Z41" i="30"/>
  <c r="AD41" i="30" s="1"/>
  <c r="Y41" i="30"/>
  <c r="AC41" i="30" s="1"/>
  <c r="AG41" i="30" s="1"/>
  <c r="P41" i="30" s="1"/>
  <c r="AB40" i="30"/>
  <c r="AF40" i="30" s="1"/>
  <c r="AH40" i="30" s="1"/>
  <c r="AA40" i="30"/>
  <c r="AE40" i="30" s="1"/>
  <c r="Z40" i="30"/>
  <c r="AD40" i="30" s="1"/>
  <c r="Y40" i="30"/>
  <c r="AC40" i="30" s="1"/>
  <c r="AG40" i="30" s="1"/>
  <c r="P40" i="30" s="1"/>
  <c r="AB39" i="30"/>
  <c r="AF39" i="30" s="1"/>
  <c r="AA39" i="30"/>
  <c r="AE39" i="30" s="1"/>
  <c r="Z39" i="30"/>
  <c r="AD39" i="30" s="1"/>
  <c r="Y39" i="30"/>
  <c r="AC39" i="30" s="1"/>
  <c r="AG39" i="30" s="1"/>
  <c r="P39" i="30" s="1"/>
  <c r="AE38" i="30"/>
  <c r="AB38" i="30"/>
  <c r="AF38" i="30" s="1"/>
  <c r="AH38" i="30" s="1"/>
  <c r="AA38" i="30"/>
  <c r="Z38" i="30"/>
  <c r="AD38" i="30" s="1"/>
  <c r="Y38" i="30"/>
  <c r="AC38" i="30" s="1"/>
  <c r="AG38" i="30" s="1"/>
  <c r="P38" i="30" s="1"/>
  <c r="AF37" i="30"/>
  <c r="AH37" i="30" s="1"/>
  <c r="AE37" i="30"/>
  <c r="AB37" i="30"/>
  <c r="AA37" i="30"/>
  <c r="Z37" i="30"/>
  <c r="AD37" i="30" s="1"/>
  <c r="Y37" i="30"/>
  <c r="AC37" i="30" s="1"/>
  <c r="AG37" i="30" s="1"/>
  <c r="P37" i="30" s="1"/>
  <c r="AB36" i="30"/>
  <c r="AF36" i="30" s="1"/>
  <c r="AH36" i="30" s="1"/>
  <c r="AA36" i="30"/>
  <c r="AE36" i="30" s="1"/>
  <c r="Z36" i="30"/>
  <c r="AD36" i="30" s="1"/>
  <c r="Y36" i="30"/>
  <c r="AC36" i="30" s="1"/>
  <c r="AG36" i="30" s="1"/>
  <c r="P36" i="30" s="1"/>
  <c r="AB35" i="30"/>
  <c r="AF35" i="30" s="1"/>
  <c r="AA35" i="30"/>
  <c r="AE35" i="30" s="1"/>
  <c r="Z35" i="30"/>
  <c r="AD35" i="30" s="1"/>
  <c r="Y35" i="30"/>
  <c r="AC35" i="30" s="1"/>
  <c r="AG35" i="30" s="1"/>
  <c r="P35" i="30" s="1"/>
  <c r="AE34" i="30"/>
  <c r="AB34" i="30"/>
  <c r="AF34" i="30" s="1"/>
  <c r="AH34" i="30" s="1"/>
  <c r="AA34" i="30"/>
  <c r="Z34" i="30"/>
  <c r="AD34" i="30" s="1"/>
  <c r="Y34" i="30"/>
  <c r="AC34" i="30" s="1"/>
  <c r="AG34" i="30" s="1"/>
  <c r="P34" i="30" s="1"/>
  <c r="S34" i="30" s="1"/>
  <c r="AF33" i="30"/>
  <c r="AH33" i="30" s="1"/>
  <c r="AE33" i="30"/>
  <c r="AB33" i="30"/>
  <c r="AA33" i="30"/>
  <c r="Z33" i="30"/>
  <c r="AD33" i="30" s="1"/>
  <c r="Y33" i="30"/>
  <c r="AC33" i="30" s="1"/>
  <c r="AG33" i="30" s="1"/>
  <c r="P33" i="30" s="1"/>
  <c r="AB32" i="30"/>
  <c r="AF32" i="30" s="1"/>
  <c r="AH32" i="30" s="1"/>
  <c r="AA32" i="30"/>
  <c r="AE32" i="30" s="1"/>
  <c r="Z32" i="30"/>
  <c r="AD32" i="30" s="1"/>
  <c r="Y32" i="30"/>
  <c r="AC32" i="30" s="1"/>
  <c r="AG32" i="30" s="1"/>
  <c r="P32" i="30" s="1"/>
  <c r="AB31" i="30"/>
  <c r="AF31" i="30" s="1"/>
  <c r="AA31" i="30"/>
  <c r="AE31" i="30" s="1"/>
  <c r="Z31" i="30"/>
  <c r="AD31" i="30" s="1"/>
  <c r="Y31" i="30"/>
  <c r="AC31" i="30" s="1"/>
  <c r="AG31" i="30" s="1"/>
  <c r="P31" i="30" s="1"/>
  <c r="AE30" i="30"/>
  <c r="AB30" i="30"/>
  <c r="AF30" i="30" s="1"/>
  <c r="AH30" i="30" s="1"/>
  <c r="AA30" i="30"/>
  <c r="Z30" i="30"/>
  <c r="AD30" i="30" s="1"/>
  <c r="Y30" i="30"/>
  <c r="AC30" i="30" s="1"/>
  <c r="AG30" i="30" s="1"/>
  <c r="P30" i="30" s="1"/>
  <c r="AF29" i="30"/>
  <c r="AH29" i="30" s="1"/>
  <c r="AE29" i="30"/>
  <c r="AB29" i="30"/>
  <c r="AA29" i="30"/>
  <c r="Z29" i="30"/>
  <c r="AD29" i="30" s="1"/>
  <c r="Y29" i="30"/>
  <c r="AC29" i="30" s="1"/>
  <c r="AG29" i="30" s="1"/>
  <c r="P29" i="30" s="1"/>
  <c r="AB28" i="30"/>
  <c r="AF28" i="30" s="1"/>
  <c r="AH28" i="30" s="1"/>
  <c r="AA28" i="30"/>
  <c r="AE28" i="30" s="1"/>
  <c r="Z28" i="30"/>
  <c r="AD28" i="30" s="1"/>
  <c r="Y28" i="30"/>
  <c r="AC28" i="30" s="1"/>
  <c r="AG28" i="30" s="1"/>
  <c r="P28" i="30" s="1"/>
  <c r="AB27" i="30"/>
  <c r="AF27" i="30" s="1"/>
  <c r="AA27" i="30"/>
  <c r="AE27" i="30" s="1"/>
  <c r="Z27" i="30"/>
  <c r="AD27" i="30" s="1"/>
  <c r="Y27" i="30"/>
  <c r="AC27" i="30" s="1"/>
  <c r="AG27" i="30" s="1"/>
  <c r="P27" i="30" s="1"/>
  <c r="AE26" i="30"/>
  <c r="AB26" i="30"/>
  <c r="AF26" i="30" s="1"/>
  <c r="AH26" i="30" s="1"/>
  <c r="AA26" i="30"/>
  <c r="Z26" i="30"/>
  <c r="AD26" i="30" s="1"/>
  <c r="Y26" i="30"/>
  <c r="AC26" i="30" s="1"/>
  <c r="AG26" i="30" s="1"/>
  <c r="P26" i="30" s="1"/>
  <c r="S26" i="30" s="1"/>
  <c r="AF25" i="30"/>
  <c r="AH25" i="30" s="1"/>
  <c r="AE25" i="30"/>
  <c r="AB25" i="30"/>
  <c r="AA25" i="30"/>
  <c r="Z25" i="30"/>
  <c r="AD25" i="30" s="1"/>
  <c r="Y25" i="30"/>
  <c r="AC25" i="30" s="1"/>
  <c r="AG25" i="30" s="1"/>
  <c r="P25" i="30" s="1"/>
  <c r="AB24" i="30"/>
  <c r="AF24" i="30" s="1"/>
  <c r="AH24" i="30" s="1"/>
  <c r="AA24" i="30"/>
  <c r="AE24" i="30" s="1"/>
  <c r="Z24" i="30"/>
  <c r="AD24" i="30" s="1"/>
  <c r="Y24" i="30"/>
  <c r="AC24" i="30" s="1"/>
  <c r="AG24" i="30" s="1"/>
  <c r="P24" i="30" s="1"/>
  <c r="AB23" i="30"/>
  <c r="AF23" i="30" s="1"/>
  <c r="AA23" i="30"/>
  <c r="AE23" i="30" s="1"/>
  <c r="Z23" i="30"/>
  <c r="AD23" i="30" s="1"/>
  <c r="Y23" i="30"/>
  <c r="AC23" i="30" s="1"/>
  <c r="AG23" i="30" s="1"/>
  <c r="P23" i="30" s="1"/>
  <c r="AE22" i="30"/>
  <c r="AB22" i="30"/>
  <c r="AF22" i="30" s="1"/>
  <c r="AH22" i="30" s="1"/>
  <c r="AA22" i="30"/>
  <c r="Z22" i="30"/>
  <c r="AD22" i="30" s="1"/>
  <c r="Y22" i="30"/>
  <c r="AC22" i="30" s="1"/>
  <c r="AG22" i="30" s="1"/>
  <c r="P22" i="30" s="1"/>
  <c r="AF21" i="30"/>
  <c r="AH21" i="30" s="1"/>
  <c r="AE21" i="30"/>
  <c r="AB21" i="30"/>
  <c r="AA21" i="30"/>
  <c r="Z21" i="30"/>
  <c r="AD21" i="30" s="1"/>
  <c r="Y21" i="30"/>
  <c r="AC21" i="30" s="1"/>
  <c r="AG21" i="30" s="1"/>
  <c r="P21" i="30" s="1"/>
  <c r="AB20" i="30"/>
  <c r="AF20" i="30" s="1"/>
  <c r="AH20" i="30" s="1"/>
  <c r="AA20" i="30"/>
  <c r="AE20" i="30" s="1"/>
  <c r="Z20" i="30"/>
  <c r="AD20" i="30" s="1"/>
  <c r="Y20" i="30"/>
  <c r="AC20" i="30" s="1"/>
  <c r="AG20" i="30" s="1"/>
  <c r="P20" i="30" s="1"/>
  <c r="AB19" i="30"/>
  <c r="AF19" i="30" s="1"/>
  <c r="AA19" i="30"/>
  <c r="AE19" i="30" s="1"/>
  <c r="Z19" i="30"/>
  <c r="AD19" i="30" s="1"/>
  <c r="Y19" i="30"/>
  <c r="AC19" i="30" s="1"/>
  <c r="AG19" i="30" s="1"/>
  <c r="P19" i="30" s="1"/>
  <c r="AE18" i="30"/>
  <c r="AB18" i="30"/>
  <c r="AF18" i="30" s="1"/>
  <c r="AH18" i="30" s="1"/>
  <c r="AA18" i="30"/>
  <c r="Z18" i="30"/>
  <c r="AD18" i="30" s="1"/>
  <c r="Y18" i="30"/>
  <c r="AC18" i="30" s="1"/>
  <c r="AG18" i="30" s="1"/>
  <c r="P18" i="30" s="1"/>
  <c r="S18" i="30" s="1"/>
  <c r="AF17" i="30"/>
  <c r="AH17" i="30" s="1"/>
  <c r="AE17" i="30"/>
  <c r="AB17" i="30"/>
  <c r="AA17" i="30"/>
  <c r="Z17" i="30"/>
  <c r="AD17" i="30" s="1"/>
  <c r="Y17" i="30"/>
  <c r="AC17" i="30" s="1"/>
  <c r="AG17" i="30" s="1"/>
  <c r="P17" i="30" s="1"/>
  <c r="AB16" i="30"/>
  <c r="AF16" i="30" s="1"/>
  <c r="AH16" i="30" s="1"/>
  <c r="AA16" i="30"/>
  <c r="AE16" i="30" s="1"/>
  <c r="Z16" i="30"/>
  <c r="AD16" i="30" s="1"/>
  <c r="Y16" i="30"/>
  <c r="AC16" i="30" s="1"/>
  <c r="AG16" i="30" s="1"/>
  <c r="P16" i="30" s="1"/>
  <c r="AB15" i="30"/>
  <c r="AF15" i="30" s="1"/>
  <c r="AA15" i="30"/>
  <c r="AE15" i="30" s="1"/>
  <c r="Z15" i="30"/>
  <c r="AD15" i="30" s="1"/>
  <c r="Y15" i="30"/>
  <c r="AC15" i="30" s="1"/>
  <c r="AG15" i="30" s="1"/>
  <c r="P15" i="30" s="1"/>
  <c r="AE14" i="30"/>
  <c r="AB14" i="30"/>
  <c r="AF14" i="30" s="1"/>
  <c r="AH14" i="30" s="1"/>
  <c r="AA14" i="30"/>
  <c r="Z14" i="30"/>
  <c r="AD14" i="30" s="1"/>
  <c r="Y14" i="30"/>
  <c r="AC14" i="30" s="1"/>
  <c r="AG14" i="30" s="1"/>
  <c r="P14" i="30" s="1"/>
  <c r="B48" i="30"/>
  <c r="Q44" i="30"/>
  <c r="Q43" i="30"/>
  <c r="Q42" i="30"/>
  <c r="Q41" i="30"/>
  <c r="Q40" i="30"/>
  <c r="Q39" i="30"/>
  <c r="Q38" i="30"/>
  <c r="Q37" i="30"/>
  <c r="Q36" i="30"/>
  <c r="Q35" i="30"/>
  <c r="Q34" i="30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AB13" i="30"/>
  <c r="AF13" i="30" s="1"/>
  <c r="AA13" i="30"/>
  <c r="AE13" i="30" s="1"/>
  <c r="Z13" i="30"/>
  <c r="AD13" i="30" s="1"/>
  <c r="Y13" i="30"/>
  <c r="AC13" i="30" s="1"/>
  <c r="AG13" i="30" s="1"/>
  <c r="P13" i="30" s="1"/>
  <c r="Q13" i="30"/>
  <c r="B48" i="26"/>
  <c r="Q44" i="26"/>
  <c r="Q43" i="26"/>
  <c r="Q42" i="26"/>
  <c r="Q41" i="26"/>
  <c r="Q40" i="26"/>
  <c r="Q39" i="26"/>
  <c r="Q38" i="26"/>
  <c r="Q37" i="26"/>
  <c r="Q36" i="26"/>
  <c r="Q35" i="26"/>
  <c r="Q34" i="26"/>
  <c r="Q33" i="26"/>
  <c r="Q32" i="26"/>
  <c r="Q31" i="26"/>
  <c r="Q30" i="26"/>
  <c r="Q29" i="26"/>
  <c r="Q28" i="26"/>
  <c r="Q27" i="26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2" i="26"/>
  <c r="R31" i="26"/>
  <c r="R30" i="26"/>
  <c r="R29" i="26"/>
  <c r="R28" i="26"/>
  <c r="R27" i="26"/>
  <c r="R26" i="26"/>
  <c r="R25" i="26"/>
  <c r="R24" i="26"/>
  <c r="R23" i="26"/>
  <c r="R22" i="26"/>
  <c r="R21" i="26"/>
  <c r="R20" i="26"/>
  <c r="R19" i="26"/>
  <c r="R18" i="26"/>
  <c r="R17" i="26"/>
  <c r="R16" i="26"/>
  <c r="R15" i="26"/>
  <c r="R14" i="26"/>
  <c r="R13" i="26"/>
  <c r="AH13" i="26"/>
  <c r="AF13" i="26"/>
  <c r="AB13" i="26"/>
  <c r="AE13" i="26"/>
  <c r="AD13" i="26"/>
  <c r="Y13" i="26"/>
  <c r="AC13" i="26" s="1"/>
  <c r="AG13" i="26" s="1"/>
  <c r="P13" i="26" s="1"/>
  <c r="AA13" i="26"/>
  <c r="Z13" i="26"/>
  <c r="S20" i="30" l="1"/>
  <c r="S28" i="30"/>
  <c r="S36" i="30"/>
  <c r="S44" i="30"/>
  <c r="S15" i="30"/>
  <c r="S22" i="30"/>
  <c r="S30" i="30"/>
  <c r="S38" i="30"/>
  <c r="S14" i="30"/>
  <c r="S30" i="26"/>
  <c r="S31" i="26"/>
  <c r="S39" i="26"/>
  <c r="S16" i="30"/>
  <c r="S24" i="30"/>
  <c r="S32" i="30"/>
  <c r="S40" i="30"/>
  <c r="S41" i="30"/>
  <c r="S13" i="30"/>
  <c r="AG25" i="26"/>
  <c r="P25" i="26" s="1"/>
  <c r="S25" i="26" s="1"/>
  <c r="AG29" i="26"/>
  <c r="P29" i="26" s="1"/>
  <c r="S29" i="26" s="1"/>
  <c r="AG33" i="26"/>
  <c r="P33" i="26" s="1"/>
  <c r="AG37" i="26"/>
  <c r="P37" i="26" s="1"/>
  <c r="S37" i="26" s="1"/>
  <c r="AG41" i="26"/>
  <c r="P41" i="26" s="1"/>
  <c r="AH15" i="26"/>
  <c r="AH19" i="26"/>
  <c r="AH23" i="26"/>
  <c r="AH27" i="26"/>
  <c r="AH31" i="26"/>
  <c r="AH35" i="26"/>
  <c r="AH39" i="26"/>
  <c r="AH43" i="26"/>
  <c r="AH15" i="30"/>
  <c r="AH19" i="30"/>
  <c r="AH23" i="30"/>
  <c r="AH27" i="30"/>
  <c r="AH31" i="30"/>
  <c r="AH35" i="30"/>
  <c r="AH39" i="30"/>
  <c r="AH43" i="30"/>
  <c r="S23" i="30"/>
  <c r="S31" i="30"/>
  <c r="S19" i="30"/>
  <c r="S27" i="30"/>
  <c r="S35" i="30"/>
  <c r="S21" i="30"/>
  <c r="S37" i="30"/>
  <c r="S17" i="30"/>
  <c r="S25" i="30"/>
  <c r="S33" i="30"/>
  <c r="S39" i="30"/>
  <c r="S29" i="30"/>
  <c r="AH13" i="30"/>
  <c r="S24" i="26"/>
  <c r="S23" i="26"/>
  <c r="S13" i="26"/>
  <c r="S17" i="26"/>
  <c r="S16" i="26"/>
  <c r="S15" i="26"/>
  <c r="S14" i="26"/>
  <c r="S19" i="26"/>
  <c r="S27" i="26"/>
  <c r="S35" i="26"/>
  <c r="S43" i="26"/>
  <c r="S33" i="26"/>
  <c r="S41" i="26"/>
  <c r="S20" i="26"/>
  <c r="S28" i="26"/>
  <c r="S36" i="26"/>
  <c r="S44" i="26"/>
  <c r="S21" i="26"/>
  <c r="S18" i="26"/>
  <c r="S26" i="26"/>
  <c r="S34" i="26"/>
  <c r="S42" i="26"/>
  <c r="B47" i="30" l="1"/>
  <c r="B49" i="30" s="1"/>
  <c r="B47" i="26"/>
  <c r="B49" i="26" s="1"/>
</calcChain>
</file>

<file path=xl/sharedStrings.xml><?xml version="1.0" encoding="utf-8"?>
<sst xmlns="http://schemas.openxmlformats.org/spreadsheetml/2006/main" count="2857" uniqueCount="224">
  <si>
    <t>Horizontal</t>
  </si>
  <si>
    <t>Ascendente</t>
  </si>
  <si>
    <t>Descendente</t>
  </si>
  <si>
    <t>Uno</t>
  </si>
  <si>
    <t>Dos</t>
  </si>
  <si>
    <t>Tres</t>
  </si>
  <si>
    <t>Cuatro</t>
  </si>
  <si>
    <t>Cinco</t>
  </si>
  <si>
    <t>Seis</t>
  </si>
  <si>
    <t>Siete</t>
  </si>
  <si>
    <t>Ocho</t>
  </si>
  <si>
    <t>ETS
ARQUITECTURA</t>
  </si>
  <si>
    <t>INSTALACIONES 2</t>
  </si>
  <si>
    <t>David Bienvenido Huertas</t>
  </si>
  <si>
    <t>A</t>
  </si>
  <si>
    <t>B</t>
  </si>
  <si>
    <t>C</t>
  </si>
  <si>
    <t>D</t>
  </si>
  <si>
    <t>E</t>
  </si>
  <si>
    <t>Cumplimiento</t>
  </si>
  <si>
    <t>alfa</t>
  </si>
  <si>
    <t>Compacidad</t>
  </si>
  <si>
    <t>Residencial privado</t>
  </si>
  <si>
    <t>Diferente de residencial privado</t>
  </si>
  <si>
    <t>Edificios nuevos y ampliaciones</t>
  </si>
  <si>
    <t>Cambios de uso, reformas de más del 25 de la envolvente</t>
  </si>
  <si>
    <t>Edificio nuevo</t>
  </si>
  <si>
    <t>Zona invierno</t>
  </si>
  <si>
    <t>SI(Y(B40="A";B41="Residencial privado";B42="Edificios nuevos y ampliaciones");BUSCARV(B39;Tabla4;2);</t>
  </si>
  <si>
    <t>SI(Y(B40="B";B41="Residencial privado";B42="Edificios nuevos y ampliaciones");BUSCARV(B39;Tabla5;2);</t>
  </si>
  <si>
    <t>SI(Y(B40="C";B41="Residencial privado";B42="Edificios nuevos y ampliaciones");BUSCARV(B39;Tabla6;2);</t>
  </si>
  <si>
    <t>SI(Y(B40="D";B41="Residencial privado";B42="Edificios nuevos y ampliaciones");BUSCARV(B39;Tabla7;2);</t>
  </si>
  <si>
    <t>SI(Y(B40="E";B41="Residencial privado";B42="Edificios nuevos y ampliaciones");BUSCARV(B39;Tabla8;2);</t>
  </si>
  <si>
    <t>SI(Y(B40="alfa";B41="Residencial privado";B42="Edificios nuevos y ampliaciones");BUSCARV(B39;Tabla3;2);</t>
  </si>
  <si>
    <t>SI(Y(B40="alfa";B41="Residencial privado";B42="Cambios de uso, reformas de más del 25 de la envolvente");BUSCARV(B39;Tabla9;2);</t>
  </si>
  <si>
    <t>SI(Y(B40="A";B41="Residencial privado";B42="Cambios de uso, reformas de más del 25 de la envolvente");BUSCARV(B39;Tabla10;2);</t>
  </si>
  <si>
    <t>SI(Y(B40="B";B41="Residencial privado";B42="Cambios de uso, reformas de más del 25 de la envolvente");BUSCARV(B39;Tabla11;2);</t>
  </si>
  <si>
    <t>SI(Y(B40="C";B41="Residencial privado";B42="Cambios de uso, reformas de más del 25 de la envolvente");BUSCARV(B39;Tabla12;2);</t>
  </si>
  <si>
    <t>SI(Y(B40="D";B41="Residencial privado";B42="Cambios de uso, reformas de más del 25 de la envolvente");BUSCARV(B39;Tabla13;2);</t>
  </si>
  <si>
    <t>SI(Y(B40="E";B41="Residencial privado";B42="Cambios de uso, reformas de más del 25 de la envolvente");BUSCARV(B39;Tabla14;2);</t>
  </si>
  <si>
    <t>SI(Y(B40="alfa";B41="Diferente de residencial privado";B42="Edificios nuevos y ampliaciones");BUSCARV(B39;Tabla15;2);</t>
  </si>
  <si>
    <t>SI(Y(B40="A";B41="Diferente de residencial privado";B42="Edificios nuevos y ampliaciones");BUSCARV(B39;Tabla16;2);</t>
  </si>
  <si>
    <t>SI(Y(B40="B";B41="Diferente de residencial privado";B42="Edificios nuevos y ampliaciones");BUSCARV(B39;Tabla17;2);</t>
  </si>
  <si>
    <t>SI(Y(B40="C";B41="Diferente de residencial privado";B42="Edificios nuevos y ampliaciones");BUSCARV(B39;Tabla18;2);</t>
  </si>
  <si>
    <t>SI(Y(B40="D";B41="Diferente de residencial privado";B42="Edificios nuevos y ampliaciones");BUSCARV(B39;Tabla19;2);</t>
  </si>
  <si>
    <t>SI(Y(B40="E";B41="Diferente de residencial privado";B42="Edificios nuevos y ampliaciones");BUSCARV(B39;Tabla20;2);</t>
  </si>
  <si>
    <t>SI(Y(B40="alfa";B41="Diferente de residencial privado";B42="Cambios de uso, reformas de más del 25 de la envolvente");BUSCARV(B39;Tabla15;2);</t>
  </si>
  <si>
    <t>SI(Y(B40="A";B41="Diferente de residencial privado";B42="Cambios de uso, reformas de más del 25 de la envolvente");BUSCARV(B39;Tabla16;2);</t>
  </si>
  <si>
    <t>SI(Y(B40="B";B41="Diferente de residencial privado";B42="Cambios de uso, reformas de más del 25 de la envolvente");BUSCARV(B39;Tabla17;2);</t>
  </si>
  <si>
    <t>SI(Y(B40="C";B41="Diferente de residencial privado";B42="Cambios de uso, reformas de más del 25 de la envolvente");BUSCARV(B39;Tabla18;2);</t>
  </si>
  <si>
    <t>SI(Y(B40="D";B41="Diferente de residencial privado";B42="Cambios de uso, reformas de más del 25 de la envolvente");BUSCARV(B39;Tabla19;2);</t>
  </si>
  <si>
    <t>SI(Y(B40="E";B41="Diferente de residencial privado";B42="Cambios de uso, reformas de más del 25 de la envolvente");BUSCARV(B39;Tabla20;2);"0"</t>
  </si>
  <si>
    <t>m²</t>
  </si>
  <si>
    <t>z &gt; 3,0</t>
  </si>
  <si>
    <t>0,5 &lt; z ≤ 1,0</t>
  </si>
  <si>
    <t>1,0 &lt; z ≤ 2,0</t>
  </si>
  <si>
    <t>2,0 &lt; z ≤ 3,0</t>
  </si>
  <si>
    <t>CASO 1</t>
  </si>
  <si>
    <t>CASO 2</t>
  </si>
  <si>
    <t>No aisladonh-e- Aisladoh-nh</t>
  </si>
  <si>
    <t>No aisladonh-e-No aisladoh-nh</t>
  </si>
  <si>
    <t>Aisladonh-e-No aisladoh-nh</t>
  </si>
  <si>
    <t>&lt; 0,25</t>
  </si>
  <si>
    <r>
      <t xml:space="preserve">0,25 </t>
    </r>
    <r>
      <rPr>
        <sz val="11"/>
        <color theme="1"/>
        <rFont val="Calibri"/>
        <family val="2"/>
      </rPr>
      <t>≤ 0,50</t>
    </r>
  </si>
  <si>
    <r>
      <t xml:space="preserve">0,50 </t>
    </r>
    <r>
      <rPr>
        <sz val="11"/>
        <color theme="1"/>
        <rFont val="Calibri"/>
        <family val="2"/>
      </rPr>
      <t>≤ 0,75</t>
    </r>
  </si>
  <si>
    <r>
      <t xml:space="preserve">0,75 </t>
    </r>
    <r>
      <rPr>
        <sz val="11"/>
        <color theme="1"/>
        <rFont val="Calibri"/>
        <family val="2"/>
      </rPr>
      <t>≤ 1,00</t>
    </r>
  </si>
  <si>
    <r>
      <t xml:space="preserve">1,00 </t>
    </r>
    <r>
      <rPr>
        <sz val="11"/>
        <color theme="1"/>
        <rFont val="Calibri"/>
        <family val="2"/>
      </rPr>
      <t>≤ 1,25</t>
    </r>
  </si>
  <si>
    <r>
      <t xml:space="preserve">1,25 </t>
    </r>
    <r>
      <rPr>
        <sz val="11"/>
        <color theme="1"/>
        <rFont val="Calibri"/>
        <family val="2"/>
      </rPr>
      <t>≤ 2,00</t>
    </r>
  </si>
  <si>
    <r>
      <t xml:space="preserve">2,00 </t>
    </r>
    <r>
      <rPr>
        <sz val="11"/>
        <color theme="1"/>
        <rFont val="Calibri"/>
        <family val="2"/>
      </rPr>
      <t>≤ 2,50</t>
    </r>
  </si>
  <si>
    <r>
      <t xml:space="preserve">2,50 </t>
    </r>
    <r>
      <rPr>
        <sz val="11"/>
        <color theme="1"/>
        <rFont val="Calibri"/>
        <family val="2"/>
      </rPr>
      <t>≤ 3,00</t>
    </r>
  </si>
  <si>
    <t>&gt; 3,00</t>
  </si>
  <si>
    <t>Valor</t>
  </si>
  <si>
    <t>Persianas</t>
  </si>
  <si>
    <t>Vidrio sencillo</t>
  </si>
  <si>
    <t>Vidrio doble</t>
  </si>
  <si>
    <t>Vidrio doble bajo emisivo</t>
  </si>
  <si>
    <t>Vidrio triple bajo emisivo</t>
  </si>
  <si>
    <t>Toldos</t>
  </si>
  <si>
    <t>Cortinas</t>
  </si>
  <si>
    <t>Exterior-persianas-blanco</t>
  </si>
  <si>
    <t>Exterior-persianas-pastel</t>
  </si>
  <si>
    <t>Exterior-persianas-oscuro</t>
  </si>
  <si>
    <t>Exterior-persianas-negro</t>
  </si>
  <si>
    <t>Interior-persianas-blanco</t>
  </si>
  <si>
    <t>Interior-persianas-pastel</t>
  </si>
  <si>
    <t>Interior-persianas-oscuro</t>
  </si>
  <si>
    <t>Interior-persianas-negro</t>
  </si>
  <si>
    <t>Exterior-Toldos-blanco</t>
  </si>
  <si>
    <t>Exterior-Toldos-pastel</t>
  </si>
  <si>
    <t>Exterior-Toldos-oscuro</t>
  </si>
  <si>
    <t>Exterior-Toldos-negro</t>
  </si>
  <si>
    <t>Interior-Toldos-blanco</t>
  </si>
  <si>
    <t>Interior-Toldos-pastel</t>
  </si>
  <si>
    <t>Interior-Toldos-oscuro</t>
  </si>
  <si>
    <t>Interior-Toldos-negro</t>
  </si>
  <si>
    <t>Exterior-Cortinas-blanco</t>
  </si>
  <si>
    <t>Exterior-Cortinas-pastel</t>
  </si>
  <si>
    <t>Exterior-Cortinas-oscuro</t>
  </si>
  <si>
    <t>Exterior-Cortinas-negro</t>
  </si>
  <si>
    <t>Interior-Cortinas-blanco</t>
  </si>
  <si>
    <t>Interior-Cortinas-pastel</t>
  </si>
  <si>
    <t>Interior-Cortinas-oscuro</t>
  </si>
  <si>
    <t>Interior-Cortinas-negro</t>
  </si>
  <si>
    <t>SE/SO</t>
  </si>
  <si>
    <t>E/O</t>
  </si>
  <si>
    <t>S</t>
  </si>
  <si>
    <t>N</t>
  </si>
  <si>
    <t>VOLADIZO</t>
  </si>
  <si>
    <t>RETRANQUEO</t>
  </si>
  <si>
    <t>SE</t>
  </si>
  <si>
    <t>LAMAS HORIZONTALES</t>
  </si>
  <si>
    <t>LAMAS VERTICALES</t>
  </si>
  <si>
    <t>O</t>
  </si>
  <si>
    <t>SO</t>
  </si>
  <si>
    <t>.45</t>
  </si>
  <si>
    <t>.30</t>
  </si>
  <si>
    <t>LUCERNARIOS</t>
  </si>
  <si>
    <t>X/Z</t>
  </si>
  <si>
    <t>ZC</t>
  </si>
  <si>
    <t>B3</t>
  </si>
  <si>
    <t>B4</t>
  </si>
  <si>
    <t>C1</t>
  </si>
  <si>
    <t>A3</t>
  </si>
  <si>
    <t>A4</t>
  </si>
  <si>
    <t>C2</t>
  </si>
  <si>
    <t>C3</t>
  </si>
  <si>
    <t>C4</t>
  </si>
  <si>
    <t>D1</t>
  </si>
  <si>
    <t>D2</t>
  </si>
  <si>
    <t>D3</t>
  </si>
  <si>
    <t>E1</t>
  </si>
  <si>
    <t>NE</t>
  </si>
  <si>
    <t>NO</t>
  </si>
  <si>
    <t>A1</t>
  </si>
  <si>
    <t>A2</t>
  </si>
  <si>
    <r>
      <rPr>
        <sz val="11"/>
        <color theme="1"/>
        <rFont val="Calibri"/>
        <family val="2"/>
      </rPr>
      <t>α</t>
    </r>
    <r>
      <rPr>
        <sz val="6.05"/>
        <color theme="1"/>
        <rFont val="Calibri"/>
        <family val="2"/>
      </rPr>
      <t>1</t>
    </r>
  </si>
  <si>
    <t>α2</t>
  </si>
  <si>
    <r>
      <rPr>
        <sz val="11"/>
        <color theme="1"/>
        <rFont val="Calibri"/>
        <family val="2"/>
      </rPr>
      <t>α</t>
    </r>
    <r>
      <rPr>
        <sz val="6.05"/>
        <color theme="1"/>
        <rFont val="Calibri"/>
        <family val="2"/>
      </rPr>
      <t>3</t>
    </r>
    <r>
      <rPr>
        <sz val="11"/>
        <color theme="1"/>
        <rFont val="Calibri"/>
        <family val="2"/>
        <scheme val="minor"/>
      </rPr>
      <t/>
    </r>
  </si>
  <si>
    <t>B1</t>
  </si>
  <si>
    <t>B2</t>
  </si>
  <si>
    <t>PENINSULA-HOR</t>
  </si>
  <si>
    <t>PENINSULA-NE</t>
  </si>
  <si>
    <t>PENINSULA-E</t>
  </si>
  <si>
    <t>PENINSULA-SE</t>
  </si>
  <si>
    <t>PENINSULA-S</t>
  </si>
  <si>
    <t>PENINSULA-SO</t>
  </si>
  <si>
    <t>PENINSULA-O</t>
  </si>
  <si>
    <t>PENINSULA-NO</t>
  </si>
  <si>
    <t>PENINSULA-N</t>
  </si>
  <si>
    <t>CANARIAS-HOR</t>
  </si>
  <si>
    <t>CANARIAS-NE</t>
  </si>
  <si>
    <t>CANARIAS-E</t>
  </si>
  <si>
    <t>CANARIAS-SE</t>
  </si>
  <si>
    <t>CANARIAS-S</t>
  </si>
  <si>
    <t>CANARIAS-SO</t>
  </si>
  <si>
    <t>CANARIAS-O</t>
  </si>
  <si>
    <t>CANARIAS-NO</t>
  </si>
  <si>
    <t>CANARIAS-N</t>
  </si>
  <si>
    <t>VALOR</t>
  </si>
  <si>
    <t>Identificador</t>
  </si>
  <si>
    <t>Fracción de marco</t>
  </si>
  <si>
    <t>Área de ventana
m²</t>
  </si>
  <si>
    <t>Orientación</t>
  </si>
  <si>
    <t>Cantidad</t>
  </si>
  <si>
    <t>ggl;sh;wi</t>
  </si>
  <si>
    <t>Hsol;jul</t>
  </si>
  <si>
    <t>Sistema de sombreado móvil</t>
  </si>
  <si>
    <t>Ubicación del sistema de sombreado móvil</t>
  </si>
  <si>
    <t>Tonalidad del sistema de sombreado móvil</t>
  </si>
  <si>
    <t>Tipo de obstáculos externos</t>
  </si>
  <si>
    <t>Obstáculos externos - R
m</t>
  </si>
  <si>
    <t>Obstáculos externos - L
m</t>
  </si>
  <si>
    <t>Obstáculos externos - D
m</t>
  </si>
  <si>
    <t>Obstáculos externos - H
m</t>
  </si>
  <si>
    <t>Fsh;obst</t>
  </si>
  <si>
    <t>Inventario de huecos de la envolvente térmica</t>
  </si>
  <si>
    <t>No dispone</t>
  </si>
  <si>
    <t>Exterior</t>
  </si>
  <si>
    <t>Interior</t>
  </si>
  <si>
    <t>Blanco</t>
  </si>
  <si>
    <t>Pastel</t>
  </si>
  <si>
    <t>Oscuro</t>
  </si>
  <si>
    <t>Negro</t>
  </si>
  <si>
    <t>Voladizo</t>
  </si>
  <si>
    <t>Retranqueo</t>
  </si>
  <si>
    <t>Lamas horizontales</t>
  </si>
  <si>
    <t>Lamas verticales</t>
  </si>
  <si>
    <t>Lucernarios</t>
  </si>
  <si>
    <t>Tipo de vidrio</t>
  </si>
  <si>
    <t/>
  </si>
  <si>
    <t>R/W</t>
  </si>
  <si>
    <t>R/H</t>
  </si>
  <si>
    <t>D/H</t>
  </si>
  <si>
    <t>L/H</t>
  </si>
  <si>
    <t>Obstáculos externos - W
m</t>
  </si>
  <si>
    <t>0,05&lt;R/W≤0,1</t>
  </si>
  <si>
    <t>0,1&lt;R/W≤0,2</t>
  </si>
  <si>
    <t>0,2&lt;R/W≤0,5</t>
  </si>
  <si>
    <t>R/W&gt;0,5</t>
  </si>
  <si>
    <t>0,05&lt;R/H≤0,1</t>
  </si>
  <si>
    <t>0,1&lt;R/H≤0,2</t>
  </si>
  <si>
    <t>0,2&lt;R/H≤0,5</t>
  </si>
  <si>
    <t>RH&gt;0,5</t>
  </si>
  <si>
    <t>0&lt;D/H≤0,2</t>
  </si>
  <si>
    <t>0,2&lt;D/H≤0,5</t>
  </si>
  <si>
    <t>D/H&gt;0,5</t>
  </si>
  <si>
    <t>0,2&lt;L/H≤0,5</t>
  </si>
  <si>
    <t>0,5&lt;L/H≤1</t>
  </si>
  <si>
    <t>1&lt;L/H≤2</t>
  </si>
  <si>
    <t>L/H&gt;2</t>
  </si>
  <si>
    <t>FSH</t>
  </si>
  <si>
    <t>Qsol;jul
kWh/mes</t>
  </si>
  <si>
    <t>Zona climática</t>
  </si>
  <si>
    <t>Uso del edificio</t>
  </si>
  <si>
    <t>Otros usos</t>
  </si>
  <si>
    <t>Superficie útil del edificio</t>
  </si>
  <si>
    <t>Control solar del edificio</t>
  </si>
  <si>
    <t>Valor límite de control solar</t>
  </si>
  <si>
    <t>kWh/m²mes</t>
  </si>
  <si>
    <t>SI(C13="Horizontal";BUSCARX(B$4;Tabla32[ZC];Tabla32[VALOR]);</t>
  </si>
  <si>
    <t>SI(C13="Horizontal";BUSCARX(B$4;Tabla41[ZC];Tabla41[VALOR]);SI(C13="NE";BUSCARX(B$4;Tabla42[ZC];Tabla42[VALOR]);SI(C13="E";BUSCARX(B$4;Tabla43[ZC];Tabla43[VALOR]);SI(C13="SE";BUSCARX(B$4;Tabla44[ZC];Tabla44[VALOR]);SI(C13="S";BUSCARX(B$4;Tabla45[ZC];Tabla45[VALOR]);SI(C13="SO";BUSCARX(B$4;Tabla46[ZC];Tabla46[VALOR]);SI(C13="O";BUSCARX(B$4;Tabla47[ZC];Tabla47[VALOR]);SI(C13="NO";BUSCARX(B$4;Tabla48[ZC];Tabla48[VALOR]);SI(C13="N";BUSCARX(B$4;Tabla49[ZC];Tabla49[VALOR]);0)))))))))</t>
  </si>
  <si>
    <t>Cálculo para climas peninsulares, de las Islas Baleares, Ceuta y Melilla</t>
  </si>
  <si>
    <t>Cálculo para climas de las Islas Canarias</t>
  </si>
  <si>
    <t>CÁLCULO DE CONTROL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</si>
</sst>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6"/>
      <color theme="1"/>
      <name val="Calibri"/>
      <family val="2"/>
      <scheme val="minor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6.05"/>
      <color theme="1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0" fillId="3" borderId="0" xfId="0" applyFill="1"/>
    <xf numFmtId="0" fontId="6" fillId="3" borderId="0" xfId="0" applyFont="1" applyFill="1"/>
    <xf numFmtId="0" fontId="1" fillId="3" borderId="0" xfId="1" applyFill="1" applyAlignment="1" applyProtection="1">
      <alignment vertical="center"/>
      <protection locked="0"/>
    </xf>
    <xf numFmtId="3" fontId="1" fillId="3" borderId="0" xfId="1" applyNumberFormat="1" applyFill="1" applyAlignment="1" applyProtection="1">
      <alignment vertical="center"/>
      <protection locked="0"/>
    </xf>
    <xf numFmtId="164" fontId="1" fillId="3" borderId="0" xfId="1" applyNumberFormat="1" applyFill="1" applyAlignment="1" applyProtection="1">
      <alignment vertical="center"/>
      <protection locked="0"/>
    </xf>
    <xf numFmtId="0" fontId="2" fillId="3" borderId="0" xfId="1" quotePrefix="1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3" borderId="1" xfId="1" quotePrefix="1" applyFont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vertical="center"/>
      <protection locked="0"/>
    </xf>
    <xf numFmtId="0" fontId="2" fillId="3" borderId="0" xfId="1" quotePrefix="1" applyFont="1" applyFill="1" applyAlignment="1" applyProtection="1">
      <alignment horizontal="left" vertical="center" wrapText="1"/>
      <protection locked="0"/>
    </xf>
    <xf numFmtId="0" fontId="2" fillId="2" borderId="1" xfId="1" quotePrefix="1" applyFont="1" applyFill="1" applyBorder="1" applyAlignment="1">
      <alignment horizontal="center" vertical="center"/>
    </xf>
    <xf numFmtId="0" fontId="10" fillId="2" borderId="1" xfId="1" quotePrefix="1" applyFont="1" applyFill="1" applyBorder="1" applyAlignment="1">
      <alignment horizontal="center" vertical="center"/>
    </xf>
    <xf numFmtId="0" fontId="2" fillId="4" borderId="1" xfId="1" quotePrefix="1" applyFont="1" applyFill="1" applyBorder="1" applyAlignment="1">
      <alignment horizontal="left" vertical="center"/>
    </xf>
    <xf numFmtId="1" fontId="3" fillId="5" borderId="2" xfId="1" applyNumberFormat="1" applyFont="1" applyFill="1" applyBorder="1" applyAlignment="1">
      <alignment horizontal="center" vertical="center" wrapText="1"/>
    </xf>
    <xf numFmtId="2" fontId="2" fillId="2" borderId="1" xfId="1" quotePrefix="1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vertical="center"/>
    </xf>
    <xf numFmtId="0" fontId="2" fillId="4" borderId="1" xfId="1" quotePrefix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13" fillId="3" borderId="0" xfId="0" applyFont="1" applyFill="1"/>
    <xf numFmtId="0" fontId="0" fillId="3" borderId="3" xfId="0" applyFill="1" applyBorder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0" fontId="2" fillId="3" borderId="1" xfId="1" quotePrefix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/>
    <xf numFmtId="0" fontId="13" fillId="3" borderId="3" xfId="0" applyFont="1" applyFill="1" applyBorder="1"/>
    <xf numFmtId="0" fontId="7" fillId="3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1" xr:uid="{7DDB8AEB-33AA-427B-8BEF-1BB29F70972F}"/>
    <cellStyle name="Normal 3" xfId="2" xr:uid="{BA0A7F5A-0B0F-4469-ABA2-634ED08E422F}"/>
  </cellStyles>
  <dxfs count="264"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en&#237;nsula!A1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64642</xdr:colOff>
      <xdr:row>1</xdr:row>
      <xdr:rowOff>56859</xdr:rowOff>
    </xdr:from>
    <xdr:to>
      <xdr:col>3</xdr:col>
      <xdr:colOff>18107</xdr:colOff>
      <xdr:row>7</xdr:row>
      <xdr:rowOff>44677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22" y="239739"/>
          <a:ext cx="1538425" cy="143997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213756</xdr:colOff>
      <xdr:row>19</xdr:row>
      <xdr:rowOff>95003</xdr:rowOff>
    </xdr:from>
    <xdr:to>
      <xdr:col>6</xdr:col>
      <xdr:colOff>368135</xdr:colOff>
      <xdr:row>24</xdr:row>
      <xdr:rowOff>89067</xdr:rowOff>
    </xdr:to>
    <xdr:pic>
      <xdr:nvPicPr>
        <xdr:cNvPr id="4" name="Gráfico 3" descr="Reproducir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176156" y="4301243"/>
          <a:ext cx="946859" cy="908464"/>
        </a:xfrm>
        <a:prstGeom prst="rect">
          <a:avLst/>
        </a:prstGeom>
      </xdr:spPr>
    </xdr:pic>
    <xdr:clientData/>
  </xdr:twoCellAnchor>
  <xdr:twoCellAnchor editAs="oneCell">
    <xdr:from>
      <xdr:col>8</xdr:col>
      <xdr:colOff>457201</xdr:colOff>
      <xdr:row>23</xdr:row>
      <xdr:rowOff>87086</xdr:rowOff>
    </xdr:from>
    <xdr:to>
      <xdr:col>9</xdr:col>
      <xdr:colOff>780004</xdr:colOff>
      <xdr:row>25</xdr:row>
      <xdr:rowOff>110623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4458" y="5421086"/>
          <a:ext cx="1117460" cy="393651"/>
        </a:xfrm>
        <a:prstGeom prst="rect">
          <a:avLst/>
        </a:prstGeom>
      </xdr:spPr>
    </xdr:pic>
    <xdr:clientData/>
  </xdr:twoCellAnchor>
  <xdr:twoCellAnchor editAs="oneCell">
    <xdr:from>
      <xdr:col>9</xdr:col>
      <xdr:colOff>732292</xdr:colOff>
      <xdr:row>2</xdr:row>
      <xdr:rowOff>119742</xdr:rowOff>
    </xdr:from>
    <xdr:to>
      <xdr:col>11</xdr:col>
      <xdr:colOff>304680</xdr:colOff>
      <xdr:row>6</xdr:row>
      <xdr:rowOff>174172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206" y="489856"/>
          <a:ext cx="1161703" cy="115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323335B-A2BA-4879-9F85-6CF7EAD905A2}" name="Tabla1" displayName="Tabla1" ref="A1:B5" totalsRowShown="0" headerRowDxfId="261" dataDxfId="260">
  <autoFilter ref="A1:B5" xr:uid="{B323335B-A2BA-4879-9F85-6CF7EAD905A2}"/>
  <tableColumns count="2">
    <tableColumn id="1" xr3:uid="{B3850AB1-5793-439C-A40D-DDF797169B23}" name="Exterior-persianas-blanco" dataDxfId="263"/>
    <tableColumn id="2" xr3:uid="{BB56B255-D3CA-4761-860E-DA02686DF585}" name="Valor" dataDxfId="26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BF58D6-D742-48E4-BE17-6669A634A13E}" name="Tabla2" displayName="Tabla2" ref="D1:E5" totalsRowShown="0" headerRowDxfId="257" dataDxfId="256">
  <autoFilter ref="D1:E5" xr:uid="{9CBF58D6-D742-48E4-BE17-6669A634A13E}"/>
  <tableColumns count="2">
    <tableColumn id="1" xr3:uid="{ADA2F57A-4050-444C-B433-429AD27566CA}" name="Exterior-persianas-pastel" dataDxfId="259"/>
    <tableColumn id="2" xr3:uid="{2093F2FA-137B-40F0-AFBE-73AFA8C9339B}" name="Valor" dataDxfId="25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63471A-E44B-4327-ADBF-A0E88936D5AD}" name="Tabla3" displayName="Tabla3" ref="G1:H5" totalsRowShown="0" headerRowDxfId="253" dataDxfId="252">
  <autoFilter ref="G1:H5" xr:uid="{E563471A-E44B-4327-ADBF-A0E88936D5AD}"/>
  <tableColumns count="2">
    <tableColumn id="1" xr3:uid="{13B3612F-A834-41F0-A709-B3702644138A}" name="Exterior-persianas-oscuro" dataDxfId="255"/>
    <tableColumn id="2" xr3:uid="{CE70422A-92B1-4CC7-AADE-0CC8696D365B}" name="Valor" dataDxfId="25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90E4332-1E58-4CD2-9FAE-7B7CBE2B5C74}" name="Tabla4" displayName="Tabla4" ref="J1:K5" totalsRowShown="0" headerRowDxfId="249" dataDxfId="248">
  <autoFilter ref="J1:K5" xr:uid="{490E4332-1E58-4CD2-9FAE-7B7CBE2B5C74}"/>
  <tableColumns count="2">
    <tableColumn id="1" xr3:uid="{4E19F1A9-1F12-44BB-AC4F-E60BD6C031B7}" name="Exterior-persianas-negro" dataDxfId="251"/>
    <tableColumn id="2" xr3:uid="{048A0E98-42F8-4FD6-9816-D92D1BCCD5C2}" name="Valor" dataDxfId="25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83891EE-9FFC-4D26-94C5-DC5A49985A37}" name="Tabla5" displayName="Tabla5" ref="M1:N5" totalsRowShown="0" headerRowDxfId="245" dataDxfId="244">
  <autoFilter ref="M1:N5" xr:uid="{A83891EE-9FFC-4D26-94C5-DC5A49985A37}"/>
  <tableColumns count="2">
    <tableColumn id="1" xr3:uid="{66EAEFA5-EF16-4A49-B84F-7F1E58F75159}" name="Interior-persianas-blanco" dataDxfId="247"/>
    <tableColumn id="2" xr3:uid="{584B8BCE-31CC-4A52-9408-FD42289514F6}" name="Valor" dataDxfId="2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891259D-831C-4A1F-9C41-A696388506F3}" name="Tabla6" displayName="Tabla6" ref="P1:Q5" totalsRowShown="0" headerRowDxfId="241" dataDxfId="240">
  <autoFilter ref="P1:Q5" xr:uid="{1891259D-831C-4A1F-9C41-A696388506F3}"/>
  <tableColumns count="2">
    <tableColumn id="1" xr3:uid="{3570491D-B4B6-44C4-AA74-07E0D5DACC4A}" name="Interior-persianas-pastel" dataDxfId="243"/>
    <tableColumn id="2" xr3:uid="{AFC66443-7F1F-49D4-AF79-4F89A599021B}" name="Valor" dataDxfId="2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BD9C0D5-8F44-4A11-A0D4-AC4E931863BA}" name="Tabla7" displayName="Tabla7" ref="S1:T5" totalsRowShown="0" headerRowDxfId="237" dataDxfId="236">
  <autoFilter ref="S1:T5" xr:uid="{4BD9C0D5-8F44-4A11-A0D4-AC4E931863BA}"/>
  <tableColumns count="2">
    <tableColumn id="1" xr3:uid="{77ED1078-01D2-408B-B3EF-236F1968BB8E}" name="Interior-persianas-oscuro" dataDxfId="239"/>
    <tableColumn id="2" xr3:uid="{08F1A784-9AE9-4F51-8EDE-C68115796631}" name="Valor" dataDxfId="2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269806-6774-4B5A-8A78-6EA8E387CFEB}" name="Tabla8" displayName="Tabla8" ref="V1:W5" totalsRowShown="0" headerRowDxfId="233" dataDxfId="232">
  <autoFilter ref="V1:W5" xr:uid="{3A269806-6774-4B5A-8A78-6EA8E387CFEB}"/>
  <tableColumns count="2">
    <tableColumn id="1" xr3:uid="{DCFA1EEA-0EFF-413B-9EB7-CC18F80551EB}" name="Interior-persianas-negro" dataDxfId="235"/>
    <tableColumn id="2" xr3:uid="{4187923D-FCAD-43EB-908A-B5D7D98103A4}" name="Valor" dataDxfId="2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04AFC11-2E72-4527-9AB6-95A606BCD36C}" name="Tabla9" displayName="Tabla9" ref="A8:B12" totalsRowShown="0" headerRowDxfId="229" dataDxfId="228">
  <autoFilter ref="A8:B12" xr:uid="{D04AFC11-2E72-4527-9AB6-95A606BCD36C}"/>
  <tableColumns count="2">
    <tableColumn id="1" xr3:uid="{B75E3502-B3BC-42B4-86F3-DE848D9B27AB}" name="Exterior-Toldos-blanco" dataDxfId="231"/>
    <tableColumn id="2" xr3:uid="{E6A73BC8-7135-456A-A3E9-A2793FA9EAC1}" name="Valor" dataDxfId="2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ABF245-AFFD-426C-90F6-15EF59F97243}" name="Tabla10" displayName="Tabla10" ref="D8:E12" totalsRowShown="0" headerRowDxfId="225" dataDxfId="224">
  <autoFilter ref="D8:E12" xr:uid="{CDABF245-AFFD-426C-90F6-15EF59F97243}"/>
  <tableColumns count="2">
    <tableColumn id="1" xr3:uid="{F37EAB78-D1AE-4C39-A2BB-C0588B8A88DE}" name="Exterior-Toldos-pastel" dataDxfId="227"/>
    <tableColumn id="2" xr3:uid="{F14ED0A5-167E-421A-9FBD-1B48F251AEF7}" name="Valor" dataDxfId="22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2D90C33-B863-4F3C-A951-E7B7F8993C26}" name="Tabla11" displayName="Tabla11" ref="G8:H12" totalsRowShown="0" headerRowDxfId="221" dataDxfId="220">
  <autoFilter ref="G8:H12" xr:uid="{62D90C33-B863-4F3C-A951-E7B7F8993C26}"/>
  <tableColumns count="2">
    <tableColumn id="1" xr3:uid="{36A58E5B-8E03-49DB-A349-F8B275EC7211}" name="Exterior-Toldos-oscuro" dataDxfId="223"/>
    <tableColumn id="2" xr3:uid="{7C3109FA-260C-4076-8590-3A16C06F37DC}" name="Valor" dataDxfId="22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17FDF27-6FC9-46C5-B2B6-5D1BB465E3B6}" name="Tabla12" displayName="Tabla12" ref="J8:K12" totalsRowShown="0" headerRowDxfId="217" dataDxfId="216">
  <autoFilter ref="J8:K12" xr:uid="{517FDF27-6FC9-46C5-B2B6-5D1BB465E3B6}"/>
  <tableColumns count="2">
    <tableColumn id="1" xr3:uid="{F2316CDB-93BB-4442-8025-CF2BA51975F4}" name="Exterior-Toldos-negro" dataDxfId="219"/>
    <tableColumn id="2" xr3:uid="{E767845B-2DF2-460C-8210-1B9D5280B7BD}" name="Valor" dataDxfId="21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5DBF0E3-0814-4225-ABA8-C42C9954C4E0}" name="Tabla13" displayName="Tabla13" ref="M8:N12" totalsRowShown="0" headerRowDxfId="213" dataDxfId="212">
  <autoFilter ref="M8:N12" xr:uid="{35DBF0E3-0814-4225-ABA8-C42C9954C4E0}"/>
  <tableColumns count="2">
    <tableColumn id="1" xr3:uid="{5569F7DC-6EC5-486A-A429-B97E27ED3F1C}" name="Interior-Toldos-blanco" dataDxfId="215"/>
    <tableColumn id="2" xr3:uid="{F3AF2E4E-58AA-40AA-BDAA-A0319DC0F6FB}" name="Valor" dataDxfId="21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AF484E-B1EF-4C03-8278-89C1A8CBF084}" name="Tabla14" displayName="Tabla14" ref="P8:Q12" totalsRowShown="0" headerRowDxfId="209" dataDxfId="208">
  <autoFilter ref="P8:Q12" xr:uid="{99AF484E-B1EF-4C03-8278-89C1A8CBF084}"/>
  <tableColumns count="2">
    <tableColumn id="1" xr3:uid="{357B67D9-85FC-42E1-A7BD-B46C9F5CC448}" name="Interior-Toldos-pastel" dataDxfId="211"/>
    <tableColumn id="2" xr3:uid="{5CD74905-484C-4745-B297-8EAE33FC1A9F}" name="Valor" dataDxfId="21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B03D3DE-2BEB-495E-ADCB-92D038FEDE4A}" name="Tabla15" displayName="Tabla15" ref="S8:T12" totalsRowShown="0" headerRowDxfId="205" dataDxfId="204">
  <autoFilter ref="S8:T12" xr:uid="{4B03D3DE-2BEB-495E-ADCB-92D038FEDE4A}"/>
  <tableColumns count="2">
    <tableColumn id="1" xr3:uid="{AEC29336-6EE6-49D2-991C-18926ED970C5}" name="Interior-Toldos-oscuro" dataDxfId="207"/>
    <tableColumn id="2" xr3:uid="{D5FB93AC-509B-4D58-BEAC-9672E6DF4011}" name="Valor" dataDxfId="20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396EAAC-31FB-463F-A201-76910AE43A9D}" name="Tabla16" displayName="Tabla16" ref="V8:W12" totalsRowShown="0" headerRowDxfId="201" dataDxfId="200">
  <autoFilter ref="V8:W12" xr:uid="{F396EAAC-31FB-463F-A201-76910AE43A9D}"/>
  <tableColumns count="2">
    <tableColumn id="1" xr3:uid="{0883D9C1-E5B9-4C51-A1FE-16763BAC6288}" name="Interior-Toldos-negro" dataDxfId="203"/>
    <tableColumn id="2" xr3:uid="{75EDC2C9-24AF-47F3-A72E-ED4D04B54CC8}" name="Valor" dataDxfId="20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BEFD560-C46E-453D-929C-05403EB0F474}" name="Tabla17" displayName="Tabla17" ref="A15:B19" totalsRowShown="0" headerRowDxfId="197" dataDxfId="196">
  <autoFilter ref="A15:B19" xr:uid="{9BEFD560-C46E-453D-929C-05403EB0F474}"/>
  <tableColumns count="2">
    <tableColumn id="1" xr3:uid="{6DBAEED6-914A-43C3-ADFA-0621A94738D9}" name="Exterior-Cortinas-blanco" dataDxfId="199"/>
    <tableColumn id="2" xr3:uid="{5DD451B2-CAE1-45CC-896E-922F2F3106B5}" name="Valor" dataDxfId="19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78484F3-D455-445C-92BB-4FACCCF4EAF0}" name="Tabla18" displayName="Tabla18" ref="D15:E19" totalsRowShown="0" headerRowDxfId="193" dataDxfId="192">
  <autoFilter ref="D15:E19" xr:uid="{778484F3-D455-445C-92BB-4FACCCF4EAF0}"/>
  <tableColumns count="2">
    <tableColumn id="1" xr3:uid="{4CDBEA2F-E91B-47D2-B2A7-AC28F57A9D7B}" name="Exterior-Cortinas-pastel" dataDxfId="195"/>
    <tableColumn id="2" xr3:uid="{36D54CC5-C59B-44D5-94A2-09D12F0F439C}" name="Valor" dataDxfId="194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55D14E7-4B0E-4E6D-BC4B-DE26D0DB6095}" name="Tabla19" displayName="Tabla19" ref="G15:H19" totalsRowShown="0" headerRowDxfId="189" dataDxfId="188">
  <autoFilter ref="G15:H19" xr:uid="{155D14E7-4B0E-4E6D-BC4B-DE26D0DB6095}"/>
  <tableColumns count="2">
    <tableColumn id="1" xr3:uid="{0E40316C-C938-4531-A0FB-0B1624B5F454}" name="Exterior-Cortinas-oscuro" dataDxfId="191"/>
    <tableColumn id="2" xr3:uid="{9FFE641A-91E5-48FA-ABBE-2454B8A90515}" name="Valor" dataDxfId="19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C78FAD7-513F-4F14-8986-EFA89B762BBB}" name="Tabla20" displayName="Tabla20" ref="J15:K19" totalsRowShown="0" headerRowDxfId="185" dataDxfId="184">
  <autoFilter ref="J15:K19" xr:uid="{1C78FAD7-513F-4F14-8986-EFA89B762BBB}"/>
  <tableColumns count="2">
    <tableColumn id="1" xr3:uid="{B1C19734-8C51-4375-9CB4-BEAA370F6936}" name="Exterior-Cortinas-negro" dataDxfId="187"/>
    <tableColumn id="2" xr3:uid="{65C195E8-CFE4-4CA5-BE7A-8CFBFF5D9E54}" name="Valor" dataDxfId="18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E6FA8EB-AA59-4DD6-892A-466E98F56954}" name="Tabla21" displayName="Tabla21" ref="M15:N19" totalsRowShown="0" headerRowDxfId="181" dataDxfId="180">
  <autoFilter ref="M15:N19" xr:uid="{4E6FA8EB-AA59-4DD6-892A-466E98F56954}"/>
  <tableColumns count="2">
    <tableColumn id="1" xr3:uid="{62F74FE1-A8FD-4038-9674-819769F161B8}" name="Interior-Cortinas-blanco" dataDxfId="183"/>
    <tableColumn id="2" xr3:uid="{D78881CA-9610-4821-A526-90E082702747}" name="Valor" dataDxfId="18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8C1449-FFDD-41CA-AD26-60A9BA0A4259}" name="Tabla22" displayName="Tabla22" ref="P15:Q19" totalsRowShown="0" headerRowDxfId="177" dataDxfId="176">
  <autoFilter ref="P15:Q19" xr:uid="{608C1449-FFDD-41CA-AD26-60A9BA0A4259}"/>
  <tableColumns count="2">
    <tableColumn id="1" xr3:uid="{E1C81394-D263-4EB1-82FB-CBCC0C51A6E4}" name="Interior-Cortinas-pastel" dataDxfId="179"/>
    <tableColumn id="2" xr3:uid="{CF02418C-6EAD-4FF7-8AAD-0B6A51ECC44A}" name="Valor" dataDxfId="178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DBB4C9F-7502-407E-A66E-76C9F63E538F}" name="Tabla23" displayName="Tabla23" ref="S15:T19" totalsRowShown="0" headerRowDxfId="173" dataDxfId="172">
  <autoFilter ref="S15:T19" xr:uid="{0DBB4C9F-7502-407E-A66E-76C9F63E538F}"/>
  <tableColumns count="2">
    <tableColumn id="1" xr3:uid="{EF3F0E63-7518-43C2-90D5-56EF49A8C406}" name="Interior-Cortinas-oscuro" dataDxfId="175"/>
    <tableColumn id="2" xr3:uid="{FB8A9BF3-E98F-4135-B787-1B418C268033}" name="Valor" dataDxfId="17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D57AA3-FDEA-427F-945E-4E259029F789}" name="Tabla24" displayName="Tabla24" ref="V15:W19" totalsRowShown="0" headerRowDxfId="169" dataDxfId="168">
  <autoFilter ref="V15:W19" xr:uid="{F1D57AA3-FDEA-427F-945E-4E259029F789}"/>
  <tableColumns count="2">
    <tableColumn id="1" xr3:uid="{555511C0-3211-4C23-94CC-2DBB65F2629E}" name="Interior-Cortinas-negro" dataDxfId="171"/>
    <tableColumn id="2" xr3:uid="{5C164BF2-95DE-45A3-8B01-9E1A62A5ADA9}" name="Valor" dataDxfId="170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C60B100-BBF7-48FC-80E3-D71E5A1E822B}" name="Tabla32" displayName="Tabla32" ref="A104:B116" totalsRowShown="0" headerRowDxfId="165" dataDxfId="164">
  <autoFilter ref="A104:B116" xr:uid="{6C60B100-BBF7-48FC-80E3-D71E5A1E822B}"/>
  <tableColumns count="2">
    <tableColumn id="1" xr3:uid="{AD24AE04-0147-4CBF-AD14-9C0CA5A3E4ED}" name="ZC" dataDxfId="167"/>
    <tableColumn id="2" xr3:uid="{F375FE73-8FB2-440F-B157-1339E5362D41}" name="VALOR" dataDxfId="16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6DC46B1-88AF-4761-81F9-DB317B1A2AD2}" name="Tabla33" displayName="Tabla33" ref="D104:E116" totalsRowShown="0" headerRowDxfId="161" dataDxfId="160">
  <autoFilter ref="D104:E116" xr:uid="{96DC46B1-88AF-4761-81F9-DB317B1A2AD2}"/>
  <tableColumns count="2">
    <tableColumn id="1" xr3:uid="{1D931420-1FFA-423A-B351-31C08A5FD1CD}" name="ZC" dataDxfId="163"/>
    <tableColumn id="2" xr3:uid="{3F6130F4-2DE9-4A19-BF82-E75F5A55C48B}" name="VALOR" dataDxfId="162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FA43A81-0676-4EF9-9CDD-4669BD6F3EC7}" name="Tabla34" displayName="Tabla34" ref="G104:H116" totalsRowShown="0" headerRowDxfId="157" dataDxfId="156">
  <autoFilter ref="G104:H116" xr:uid="{DFA43A81-0676-4EF9-9CDD-4669BD6F3EC7}"/>
  <tableColumns count="2">
    <tableColumn id="1" xr3:uid="{8665AAD6-76C6-49FA-B3D4-1E611D49549D}" name="ZC" dataDxfId="159"/>
    <tableColumn id="2" xr3:uid="{F7B249ED-7264-4346-827C-5133D969D9A1}" name="VALOR" dataDxfId="158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C2F88EB-0CD0-498B-8B5F-656B2C4086E4}" name="Tabla35" displayName="Tabla35" ref="J104:K116" totalsRowShown="0" headerRowDxfId="153" dataDxfId="152">
  <autoFilter ref="J104:K116" xr:uid="{EC2F88EB-0CD0-498B-8B5F-656B2C4086E4}"/>
  <tableColumns count="2">
    <tableColumn id="1" xr3:uid="{D2AC62B7-1876-4852-960A-388619E31E88}" name="ZC" dataDxfId="155"/>
    <tableColumn id="2" xr3:uid="{8B6D1F2D-A594-4BC1-BC3F-1DE415DF7223}" name="VALOR" dataDxfId="154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499E97B-434E-4F4F-A7B2-A4A1572A11C1}" name="Tabla36" displayName="Tabla36" ref="M104:N116" totalsRowShown="0" headerRowDxfId="149" dataDxfId="148">
  <autoFilter ref="M104:N116" xr:uid="{3499E97B-434E-4F4F-A7B2-A4A1572A11C1}"/>
  <tableColumns count="2">
    <tableColumn id="1" xr3:uid="{1B20D370-0AEE-43AE-A4B7-8BBFE486E53F}" name="ZC" dataDxfId="151"/>
    <tableColumn id="2" xr3:uid="{87E43704-EF81-4905-9D25-6ACED3A43F79}" name="VALOR" dataDxfId="15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2C00701-2929-4C7B-9C7C-811C32D32822}" name="Tabla37" displayName="Tabla37" ref="P104:Q116" totalsRowShown="0" headerRowDxfId="145" dataDxfId="144">
  <autoFilter ref="P104:Q116" xr:uid="{E2C00701-2929-4C7B-9C7C-811C32D32822}"/>
  <tableColumns count="2">
    <tableColumn id="1" xr3:uid="{31B0B6D0-CE46-4FBB-A5D2-E949B584733A}" name="ZC" dataDxfId="147"/>
    <tableColumn id="2" xr3:uid="{7E4637FA-D00B-426A-95EB-7146FA7A2F48}" name="VALOR" dataDxfId="14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9372B8E-20BB-46EA-93D3-67A6181AA79F}" name="Tabla38" displayName="Tabla38" ref="S104:T116" totalsRowShown="0" headerRowDxfId="141" dataDxfId="140">
  <autoFilter ref="S104:T116" xr:uid="{F9372B8E-20BB-46EA-93D3-67A6181AA79F}"/>
  <tableColumns count="2">
    <tableColumn id="1" xr3:uid="{FA2C1746-C7BD-4B80-94AF-3368F9A1100B}" name="ZC" dataDxfId="143"/>
    <tableColumn id="2" xr3:uid="{2D79358D-3C61-4E67-8436-9BCD9B778F0A}" name="VALOR" dataDxfId="14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EC7E308-C028-47FE-9FF5-62D725E5AB5C}" name="Tabla39" displayName="Tabla39" ref="V104:W116" totalsRowShown="0" headerRowDxfId="137" dataDxfId="136">
  <autoFilter ref="V104:W116" xr:uid="{9EC7E308-C028-47FE-9FF5-62D725E5AB5C}"/>
  <tableColumns count="2">
    <tableColumn id="1" xr3:uid="{112FD070-F2CD-45DC-B090-836DD7805E48}" name="ZC" dataDxfId="139"/>
    <tableColumn id="2" xr3:uid="{65139208-6BAD-4541-BD4E-3A3D43A05D09}" name="VALOR" dataDxfId="138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3E3286D-1592-42C5-A3E9-B4F1B7FA51F7}" name="Tabla40" displayName="Tabla40" ref="Y104:Z116" totalsRowShown="0" headerRowDxfId="133" dataDxfId="132">
  <autoFilter ref="Y104:Z116" xr:uid="{23E3286D-1592-42C5-A3E9-B4F1B7FA51F7}"/>
  <tableColumns count="2">
    <tableColumn id="1" xr3:uid="{CBBCB273-7E58-4F4D-BA1E-11B3F23AEF8B}" name="ZC" dataDxfId="135"/>
    <tableColumn id="2" xr3:uid="{E76352AA-E654-4A52-9203-84E6FA90524C}" name="VALOR" dataDxfId="13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23DED16-D5CB-4DBA-8CCE-BD84CABFB9D8}" name="Tabla41" displayName="Tabla41" ref="A119:B138" totalsRowShown="0" headerRowDxfId="129" dataDxfId="128">
  <autoFilter ref="A119:B138" xr:uid="{B23DED16-D5CB-4DBA-8CCE-BD84CABFB9D8}"/>
  <tableColumns count="2">
    <tableColumn id="1" xr3:uid="{901050CA-3421-424D-BBC4-E444987ADBB2}" name="ZC" dataDxfId="131"/>
    <tableColumn id="2" xr3:uid="{A4B61F7C-B759-409D-9D9E-2E39B84940A5}" name="VALOR" dataDxfId="130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F3A0FBD-8D94-4507-A28E-A5421527C18F}" name="Tabla42" displayName="Tabla42" ref="D119:E138" totalsRowShown="0" headerRowDxfId="125" dataDxfId="124">
  <autoFilter ref="D119:E138" xr:uid="{8F3A0FBD-8D94-4507-A28E-A5421527C18F}"/>
  <tableColumns count="2">
    <tableColumn id="1" xr3:uid="{28A7B10A-D222-46C3-9453-797F7D8DA878}" name="ZC" dataDxfId="127"/>
    <tableColumn id="2" xr3:uid="{70FA8B81-88EF-4F7F-BEB7-9982981F9602}" name="VALOR" dataDxfId="12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1251022-7F7A-42C1-9056-1603B0A4809A}" name="Tabla43" displayName="Tabla43" ref="G119:H138" totalsRowShown="0" headerRowDxfId="121" dataDxfId="120">
  <autoFilter ref="G119:H138" xr:uid="{71251022-7F7A-42C1-9056-1603B0A4809A}"/>
  <tableColumns count="2">
    <tableColumn id="1" xr3:uid="{F1058A1D-9810-448C-8A35-D09C44CA41F6}" name="ZC" dataDxfId="123"/>
    <tableColumn id="2" xr3:uid="{BE321CC9-1925-472A-92B5-1549633A8DF9}" name="VALOR" dataDxfId="12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AED8B35-692B-47B7-A40D-360F44B225AF}" name="Tabla44" displayName="Tabla44" ref="J119:K138" totalsRowShown="0" headerRowDxfId="117" dataDxfId="116">
  <autoFilter ref="J119:K138" xr:uid="{FAED8B35-692B-47B7-A40D-360F44B225AF}"/>
  <tableColumns count="2">
    <tableColumn id="1" xr3:uid="{7FD885EF-5349-475D-8759-5584A210F4C6}" name="ZC" dataDxfId="119"/>
    <tableColumn id="2" xr3:uid="{9B7C3290-C4D2-4D63-BC72-00C97CD078B4}" name="VALOR" dataDxfId="118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686201A-08BF-4AB1-8907-F2A35A1AAA06}" name="Tabla45" displayName="Tabla45" ref="M119:N138" totalsRowShown="0" headerRowDxfId="113" dataDxfId="112">
  <autoFilter ref="M119:N138" xr:uid="{4686201A-08BF-4AB1-8907-F2A35A1AAA06}"/>
  <tableColumns count="2">
    <tableColumn id="1" xr3:uid="{D99D5637-3D3F-4BDE-B8E8-0F09209B2735}" name="ZC" dataDxfId="115"/>
    <tableColumn id="2" xr3:uid="{9A8AF2A1-E50B-416B-AEDB-AFEC59B647CB}" name="VALOR" dataDxfId="114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A8A323F-CDD1-4F5F-B437-4925D2F15E9F}" name="Tabla46" displayName="Tabla46" ref="P119:Q138" totalsRowShown="0" headerRowDxfId="109" dataDxfId="108">
  <autoFilter ref="P119:Q138" xr:uid="{4A8A323F-CDD1-4F5F-B437-4925D2F15E9F}"/>
  <tableColumns count="2">
    <tableColumn id="1" xr3:uid="{D97CD61C-F3A1-47F8-9143-617535A7982D}" name="ZC" dataDxfId="111"/>
    <tableColumn id="2" xr3:uid="{10643888-B0D5-4061-99D8-C242C2D858FA}" name="VALOR" dataDxfId="110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89BB900-BCC2-44DB-B9B5-6B79B67BAE51}" name="Tabla47" displayName="Tabla47" ref="S119:T138" totalsRowShown="0" headerRowDxfId="105" dataDxfId="104">
  <autoFilter ref="S119:T138" xr:uid="{E89BB900-BCC2-44DB-B9B5-6B79B67BAE51}"/>
  <tableColumns count="2">
    <tableColumn id="1" xr3:uid="{3DA3437D-2483-4160-8AB1-5BD2FD5540BA}" name="ZC" dataDxfId="107"/>
    <tableColumn id="2" xr3:uid="{7C3E7294-C7B4-4FF6-995E-E3A0F31B845A}" name="VALOR" dataDxfId="106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2A5FECC-CA53-4EE8-9DAA-5813984273E0}" name="Tabla48" displayName="Tabla48" ref="V119:W138" totalsRowShown="0" headerRowDxfId="101" dataDxfId="100">
  <autoFilter ref="V119:W138" xr:uid="{C2A5FECC-CA53-4EE8-9DAA-5813984273E0}"/>
  <tableColumns count="2">
    <tableColumn id="1" xr3:uid="{6D2173F9-D82C-4806-BE93-BA52714BD591}" name="ZC" dataDxfId="103"/>
    <tableColumn id="2" xr3:uid="{4BA85C6D-2E6E-4803-8342-FBDD147F9C12}" name="VALOR" dataDxfId="10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69D30FC-45F5-4D07-83AF-598DE032DFB6}" name="Tabla49" displayName="Tabla49" ref="Y119:Z138" totalsRowShown="0" headerRowDxfId="97" dataDxfId="96">
  <autoFilter ref="Y119:Z138" xr:uid="{D69D30FC-45F5-4D07-83AF-598DE032DFB6}"/>
  <tableColumns count="2">
    <tableColumn id="1" xr3:uid="{1CC4D9F3-CBD4-46E5-AF01-A47A6FB21577}" name="ZC" dataDxfId="99"/>
    <tableColumn id="2" xr3:uid="{593E8CBE-2A3E-418A-8B7B-4CFB1C218838}" name="VALOR" dataDxfId="9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D5BE8E-B5BD-4E15-9FAC-25E38EE73C79}" name="Tabla25" displayName="Tabla25" ref="B27:C30" totalsRowShown="0" headerRowDxfId="93" dataDxfId="92">
  <autoFilter ref="B27:C30" xr:uid="{BCD5BE8E-B5BD-4E15-9FAC-25E38EE73C79}"/>
  <tableColumns count="2">
    <tableColumn id="1" xr3:uid="{D8E75B5E-535B-4252-BA95-403AC1F00527}" name="VALOR" dataDxfId="95"/>
    <tableColumn id="2" xr3:uid="{7EEAD044-0C8D-440E-AA6A-0FCC8447C9D4}" name="FSH" dataDxfId="9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430B77-1892-4888-89FC-799191659443}" name="Tabla26" displayName="Tabla26" ref="E27:F30" totalsRowShown="0" headerRowDxfId="89" dataDxfId="88">
  <autoFilter ref="E27:F30" xr:uid="{FD430B77-1892-4888-89FC-799191659443}"/>
  <tableColumns count="2">
    <tableColumn id="1" xr3:uid="{3FBF626F-E06B-4829-B7B0-E6EC29EC2873}" name="VALOR" dataDxfId="91"/>
    <tableColumn id="2" xr3:uid="{05EBB1D1-B2C7-41C0-9431-A7988F50ACCB}" name="FSH" dataDxfId="90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2F7D7C-FC2C-40C8-A289-791BE7975878}" name="Tabla27" displayName="Tabla27" ref="I27:J30" totalsRowShown="0" headerRowDxfId="85" dataDxfId="84">
  <autoFilter ref="I27:J30" xr:uid="{102F7D7C-FC2C-40C8-A289-791BE7975878}"/>
  <tableColumns count="2">
    <tableColumn id="1" xr3:uid="{522238B7-05A6-41BF-8C87-B93D29EB2905}" name="VALOR" dataDxfId="87"/>
    <tableColumn id="2" xr3:uid="{E07413E1-8047-428C-846C-BC8FC9B03B10}" name="FSH" dataDxfId="86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5AB816-D9D5-4938-A56A-B64CE64CBD34}" name="Tabla28" displayName="Tabla28" ref="M27:N30" totalsRowShown="0" headerRowDxfId="81" dataDxfId="80">
  <autoFilter ref="M27:N30" xr:uid="{925AB816-D9D5-4938-A56A-B64CE64CBD34}"/>
  <tableColumns count="2">
    <tableColumn id="1" xr3:uid="{4D567BFE-46C6-4513-B876-A2A7258A2D0D}" name="VALOR" dataDxfId="83"/>
    <tableColumn id="2" xr3:uid="{E0CF3B3C-AB80-4A97-96E8-FA38822C9D4A}" name="FSH" dataDxfId="82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A092F70-45C0-44F8-B8A2-0F111F0957DD}" name="Tabla29" displayName="Tabla29" ref="B32:C35" totalsRowShown="0" headerRowDxfId="77" dataDxfId="76">
  <autoFilter ref="B32:C35" xr:uid="{EA092F70-45C0-44F8-B8A2-0F111F0957DD}"/>
  <tableColumns count="2">
    <tableColumn id="1" xr3:uid="{84789E71-379C-4104-94F6-6E46E100A534}" name="VALOR" dataDxfId="79"/>
    <tableColumn id="2" xr3:uid="{AE58DBEE-9CC3-44BA-B665-D578049F3F06}" name="FSH" dataDxfId="78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1A38451-86E1-4AFA-B7B2-40270673869F}" name="Tabla30" displayName="Tabla30" ref="E32:F35" totalsRowShown="0" headerRowDxfId="73" dataDxfId="72">
  <autoFilter ref="E32:F35" xr:uid="{F1A38451-86E1-4AFA-B7B2-40270673869F}"/>
  <tableColumns count="2">
    <tableColumn id="1" xr3:uid="{08EC92C8-7C0B-4D72-B34F-6838E150ED93}" name="VALOR" dataDxfId="75"/>
    <tableColumn id="2" xr3:uid="{062A811C-9A32-4D23-82F0-A76B9E11AAFC}" name="FSH" dataDxfId="74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F6382F-E341-41DB-89A2-0C4C4AECCBC7}" name="Tabla31" displayName="Tabla31" ref="I32:J35" totalsRowShown="0" headerRowDxfId="69" dataDxfId="68">
  <autoFilter ref="I32:J35" xr:uid="{32F6382F-E341-41DB-89A2-0C4C4AECCBC7}"/>
  <tableColumns count="2">
    <tableColumn id="1" xr3:uid="{1A7E92BB-EF6F-4884-B502-45E52F8B1F5C}" name="VALOR" dataDxfId="71"/>
    <tableColumn id="2" xr3:uid="{28E62C18-CB44-43E2-9189-2690095145D8}" name="FSH" dataDxfId="7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3BA03E6-78E5-495F-A772-B4218BFA0A1F}" name="Tabla50" displayName="Tabla50" ref="M32:N35" totalsRowShown="0" headerRowDxfId="65" dataDxfId="64">
  <autoFilter ref="M32:N35" xr:uid="{33BA03E6-78E5-495F-A772-B4218BFA0A1F}"/>
  <tableColumns count="2">
    <tableColumn id="1" xr3:uid="{9AA49B06-3F7C-4DB6-9774-AF18A8EC54DC}" name="VALOR" dataDxfId="67"/>
    <tableColumn id="2" xr3:uid="{B0276039-03FB-4899-AD88-F5FF776A1695}" name="FSH" dataDxfId="66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36AAC5D-BEF2-4F0A-825C-184A9BBFA7D6}" name="Tabla51" displayName="Tabla51" ref="B37:C40" totalsRowShown="0" headerRowDxfId="61" dataDxfId="60">
  <autoFilter ref="B37:C40" xr:uid="{936AAC5D-BEF2-4F0A-825C-184A9BBFA7D6}"/>
  <tableColumns count="2">
    <tableColumn id="1" xr3:uid="{07CC270E-477B-489E-B388-865CA8ADFEE8}" name="VALOR" dataDxfId="63"/>
    <tableColumn id="2" xr3:uid="{D4F2B7EA-7A36-48F3-8818-E8DF8A6FBE2F}" name="FSH" dataDxfId="62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BBFC80F-7077-4A89-8647-14AE30A5DA05}" name="Tabla52" displayName="Tabla52" ref="E37:F40" totalsRowShown="0" headerRowDxfId="57" dataDxfId="56">
  <autoFilter ref="E37:F40" xr:uid="{BBBFC80F-7077-4A89-8647-14AE30A5DA05}"/>
  <tableColumns count="2">
    <tableColumn id="1" xr3:uid="{EAF0D78C-978E-48F8-8AC4-E8A0B1D1733E}" name="VALOR" dataDxfId="59"/>
    <tableColumn id="2" xr3:uid="{C5EE12BD-79CB-44E1-9BDE-A42F66979867}" name="FSH" dataDxfId="58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74463B7-596A-4351-AA57-CEAEB5E31111}" name="Tabla53" displayName="Tabla53" ref="I37:J40" totalsRowShown="0" headerRowDxfId="53" dataDxfId="52">
  <autoFilter ref="I37:J40" xr:uid="{B74463B7-596A-4351-AA57-CEAEB5E31111}"/>
  <tableColumns count="2">
    <tableColumn id="1" xr3:uid="{ED9FC9A8-54FE-4C95-9054-4B73E8CDF715}" name="VALOR" dataDxfId="55"/>
    <tableColumn id="2" xr3:uid="{18BEC5BF-54BA-4FDC-B377-F6B74B26F3F1}" name="FSH" dataDxfId="5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528567D-8B5C-4C10-BE67-B1EA2F413CAC}" name="Tabla54" displayName="Tabla54" ref="M37:N40" totalsRowShown="0" headerRowDxfId="49" dataDxfId="48">
  <autoFilter ref="M37:N40" xr:uid="{4528567D-8B5C-4C10-BE67-B1EA2F413CAC}"/>
  <tableColumns count="2">
    <tableColumn id="1" xr3:uid="{2E806CD3-F866-4FA5-A2E1-FE9CD3A73890}" name="VALOR" dataDxfId="51"/>
    <tableColumn id="2" xr3:uid="{1ADE15F4-9C1C-4441-B967-C811688A3F72}" name="FSH" dataDxfId="50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460AA33-0A83-4AE2-9AFB-CCD233B9C077}" name="Tabla55" displayName="Tabla55" ref="B49:C53" totalsRowShown="0" headerRowDxfId="45" dataDxfId="44">
  <autoFilter ref="B49:C53" xr:uid="{7460AA33-0A83-4AE2-9AFB-CCD233B9C077}"/>
  <tableColumns count="2">
    <tableColumn id="1" xr3:uid="{D11056CB-7B90-42BB-8218-E5CF33B9504A}" name="VALOR" dataDxfId="47"/>
    <tableColumn id="2" xr3:uid="{B1283901-E19E-442C-92AD-F6D743896905}" name="FSH" dataDxfId="46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EE63B20-80AE-4090-958C-816BAE2B225F}" name="Tabla56" displayName="Tabla56" ref="E49:F53" totalsRowShown="0" headerRowDxfId="41" dataDxfId="40">
  <autoFilter ref="E49:F53" xr:uid="{0EE63B20-80AE-4090-958C-816BAE2B225F}"/>
  <tableColumns count="2">
    <tableColumn id="1" xr3:uid="{291D7AAA-428E-408A-903A-F19F780473A0}" name="VALOR" dataDxfId="43"/>
    <tableColumn id="2" xr3:uid="{5B11C785-5436-4C71-87DD-8D636B00E085}" name="FSH" dataDxfId="42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BA1A2DA-CE35-4F45-9AE7-12694CC2886B}" name="Tabla57" displayName="Tabla57" ref="I49:J53" totalsRowShown="0" headerRowDxfId="37" dataDxfId="36">
  <autoFilter ref="I49:J53" xr:uid="{FBA1A2DA-CE35-4F45-9AE7-12694CC2886B}"/>
  <tableColumns count="2">
    <tableColumn id="1" xr3:uid="{9EB94B3D-EBD7-403A-A379-869079F6F53B}" name="VALOR" dataDxfId="39"/>
    <tableColumn id="2" xr3:uid="{CE03ECAF-4D33-4214-B9CF-BA6ABD0CFFAF}" name="FSH" dataDxfId="38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9E8F5A7-E110-4E79-827F-4297DD929FBF}" name="Tabla58" displayName="Tabla58" ref="M49:N53" totalsRowShown="0" headerRowDxfId="33" dataDxfId="32">
  <autoFilter ref="M49:N53" xr:uid="{99E8F5A7-E110-4E79-827F-4297DD929FBF}"/>
  <tableColumns count="2">
    <tableColumn id="1" xr3:uid="{B6B9676D-B8C1-4435-8E3E-98A5A36B9F02}" name="VALOR" dataDxfId="35"/>
    <tableColumn id="2" xr3:uid="{6ACCAA9F-4BBE-4ADE-89A0-ED20946EB4B3}" name="FSH" dataDxfId="34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A61EBFC-795A-4B6F-B5EE-D733D3C88CC6}" name="Tabla59" displayName="Tabla59" ref="B55:C59" totalsRowShown="0" headerRowDxfId="29" dataDxfId="28">
  <autoFilter ref="B55:C59" xr:uid="{AA61EBFC-795A-4B6F-B5EE-D733D3C88CC6}"/>
  <tableColumns count="2">
    <tableColumn id="1" xr3:uid="{191B9E57-B59C-4C1B-B2CB-90CF47E094DA}" name="VALOR" dataDxfId="31"/>
    <tableColumn id="2" xr3:uid="{FF24EE41-6A31-458B-AA06-49A88068DA74}" name="FSH" dataDxfId="30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AF354E8-5A30-436B-9C54-5EDA0D0B4418}" name="Tabla60" displayName="Tabla60" ref="E55:F59" totalsRowShown="0" headerRowDxfId="25" dataDxfId="24">
  <autoFilter ref="E55:F59" xr:uid="{1AF354E8-5A30-436B-9C54-5EDA0D0B4418}"/>
  <tableColumns count="2">
    <tableColumn id="1" xr3:uid="{E74CE1CB-7781-41F3-B1A4-414171ED4638}" name="VALOR" dataDxfId="27"/>
    <tableColumn id="2" xr3:uid="{A13AA115-AE29-4698-BF44-B96384174ADC}" name="FSH" dataDxfId="26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17DC7E7-9BB0-4B4B-B4CC-6A651F625557}" name="Tabla61" displayName="Tabla61" ref="I55:J59" totalsRowShown="0" headerRowDxfId="21" dataDxfId="20">
  <autoFilter ref="I55:J59" xr:uid="{E17DC7E7-9BB0-4B4B-B4CC-6A651F625557}"/>
  <tableColumns count="2">
    <tableColumn id="1" xr3:uid="{9BA1547F-859D-487A-A639-C1EF3D4D53B7}" name="VALOR" dataDxfId="23"/>
    <tableColumn id="2" xr3:uid="{66642935-F2DA-49B7-888C-854BCAFB98A1}" name="FSH" dataDxfId="22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CDFF8FC-7A47-4B1B-8F8B-9132C1F5D184}" name="Tabla62" displayName="Tabla62" ref="M55:N59" totalsRowShown="0" headerRowDxfId="17" dataDxfId="16">
  <autoFilter ref="M55:N59" xr:uid="{4CDFF8FC-7A47-4B1B-8F8B-9132C1F5D184}"/>
  <tableColumns count="2">
    <tableColumn id="1" xr3:uid="{A4A34F29-9ADB-4E31-BD60-4607F8F76FA3}" name="VALOR" dataDxfId="19"/>
    <tableColumn id="2" xr3:uid="{EF231F52-E3CE-4E40-BA02-2DAD201582EF}" name="FSH" dataDxfId="18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5C6F4A9B-D3C5-43BB-96F5-82034FDF641A}" name="Tabla63" displayName="Tabla63" ref="B61:C65" totalsRowShown="0" headerRowDxfId="13" dataDxfId="12">
  <autoFilter ref="B61:C65" xr:uid="{5C6F4A9B-D3C5-43BB-96F5-82034FDF641A}"/>
  <tableColumns count="2">
    <tableColumn id="1" xr3:uid="{EAD5645B-5C3F-4DB9-B285-2C4C8BF7CBD7}" name="VALOR" dataDxfId="15"/>
    <tableColumn id="2" xr3:uid="{4B344AB3-E2EB-4B50-B389-A70980051F4F}" name="FSH" dataDxfId="14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FF2F3B3-2484-4FA6-BFC3-C86327F12D7C}" name="Tabla64" displayName="Tabla64" ref="E61:F65" totalsRowShown="0" headerRowDxfId="9" dataDxfId="8">
  <autoFilter ref="E61:F65" xr:uid="{FFF2F3B3-2484-4FA6-BFC3-C86327F12D7C}"/>
  <tableColumns count="2">
    <tableColumn id="1" xr3:uid="{E8EE70D1-85C4-4B6C-A239-5DDE487ADAAE}" name="VALOR" dataDxfId="11"/>
    <tableColumn id="2" xr3:uid="{F115D4CE-436F-41D6-8D53-C0E4DE9D0611}" name="FSH" dataDxfId="10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4C1A7122-39B3-4AD9-91CA-B6538A2657A7}" name="Tabla65" displayName="Tabla65" ref="I61:J65" totalsRowShown="0" headerRowDxfId="5" dataDxfId="4">
  <autoFilter ref="I61:J65" xr:uid="{4C1A7122-39B3-4AD9-91CA-B6538A2657A7}"/>
  <tableColumns count="2">
    <tableColumn id="1" xr3:uid="{E72AACB1-3D15-4CB8-9AB8-D18003EAD9F8}" name="VALOR" dataDxfId="7"/>
    <tableColumn id="2" xr3:uid="{D6EDC55E-458E-454C-A614-B6A677A9BCFC}" name="FSH" dataDxfId="6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0959956-C44D-4AEA-8897-3EDEC17A74C9}" name="Tabla66" displayName="Tabla66" ref="M61:N65" totalsRowShown="0" headerRowDxfId="1" dataDxfId="0">
  <autoFilter ref="M61:N65" xr:uid="{F0959956-C44D-4AEA-8897-3EDEC17A74C9}"/>
  <tableColumns count="2">
    <tableColumn id="1" xr3:uid="{7058F9C4-8CF4-49BB-BB9D-532E0FACA15E}" name="VALOR" dataDxfId="3"/>
    <tableColumn id="2" xr3:uid="{77205DF4-409D-4FA0-8D6F-4D7F10830F6D}" name="FS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63" Type="http://schemas.openxmlformats.org/officeDocument/2006/relationships/table" Target="../tables/table6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66" Type="http://schemas.openxmlformats.org/officeDocument/2006/relationships/table" Target="../tables/table66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066E-D901-47DC-9134-E34E82D2BC4B}">
  <sheetPr codeName="Hoja1">
    <tabColor theme="5" tint="0.79998168889431442"/>
  </sheetPr>
  <dimension ref="A1:L27"/>
  <sheetViews>
    <sheetView tabSelected="1" topLeftCell="B1" zoomScale="70" zoomScaleNormal="70" workbookViewId="0">
      <selection activeCell="L15" sqref="L15"/>
    </sheetView>
  </sheetViews>
  <sheetFormatPr baseColWidth="10" defaultColWidth="0" defaultRowHeight="14.4" zeroHeight="1" x14ac:dyDescent="0.3"/>
  <cols>
    <col min="1" max="12" width="11.5546875" style="1" customWidth="1"/>
    <col min="13" max="13" width="11.5546875" style="1" hidden="1" customWidth="1"/>
    <col min="14" max="16384" width="11.5546875" style="1" hidden="1"/>
  </cols>
  <sheetData>
    <row r="1" spans="3:10" x14ac:dyDescent="0.3"/>
    <row r="2" spans="3:10" x14ac:dyDescent="0.3"/>
    <row r="3" spans="3:10" x14ac:dyDescent="0.3"/>
    <row r="4" spans="3:10" ht="43.2" customHeight="1" x14ac:dyDescent="0.3">
      <c r="H4" s="22" t="s">
        <v>11</v>
      </c>
      <c r="I4" s="22"/>
      <c r="J4" s="22"/>
    </row>
    <row r="5" spans="3:10" ht="14.4" customHeight="1" x14ac:dyDescent="0.3">
      <c r="H5" s="22"/>
      <c r="I5" s="22"/>
      <c r="J5" s="22"/>
    </row>
    <row r="6" spans="3:10" ht="14.4" customHeight="1" x14ac:dyDescent="0.3">
      <c r="H6" s="22"/>
      <c r="I6" s="22"/>
      <c r="J6" s="22"/>
    </row>
    <row r="7" spans="3:10" x14ac:dyDescent="0.3"/>
    <row r="8" spans="3:10" x14ac:dyDescent="0.3"/>
    <row r="9" spans="3:10" x14ac:dyDescent="0.3"/>
    <row r="10" spans="3:10" x14ac:dyDescent="0.3"/>
    <row r="11" spans="3:10" x14ac:dyDescent="0.3"/>
    <row r="12" spans="3:10" x14ac:dyDescent="0.3"/>
    <row r="13" spans="3:10" x14ac:dyDescent="0.3"/>
    <row r="14" spans="3:10" ht="59.4" x14ac:dyDescent="1.1000000000000001">
      <c r="C14" s="23" t="s">
        <v>12</v>
      </c>
      <c r="D14" s="23"/>
      <c r="E14" s="23"/>
      <c r="F14" s="23"/>
      <c r="G14" s="23"/>
      <c r="H14" s="23"/>
      <c r="I14" s="23"/>
      <c r="J14" s="23"/>
    </row>
    <row r="15" spans="3:10" ht="23.4" customHeight="1" x14ac:dyDescent="0.3">
      <c r="C15" s="33" t="s">
        <v>223</v>
      </c>
      <c r="D15" s="33"/>
      <c r="E15" s="33"/>
      <c r="F15" s="33"/>
      <c r="G15" s="33"/>
      <c r="H15" s="33"/>
      <c r="I15" s="33"/>
      <c r="J15" s="33"/>
    </row>
    <row r="16" spans="3:10" ht="14.4" customHeight="1" x14ac:dyDescent="0.3">
      <c r="C16" s="33"/>
      <c r="D16" s="33"/>
      <c r="E16" s="33"/>
      <c r="F16" s="33"/>
      <c r="G16" s="33"/>
      <c r="H16" s="33"/>
      <c r="I16" s="33"/>
      <c r="J16" s="33"/>
    </row>
    <row r="17" spans="3:10" ht="14.4" customHeight="1" x14ac:dyDescent="0.3">
      <c r="C17" s="33"/>
      <c r="D17" s="33"/>
      <c r="E17" s="33"/>
      <c r="F17" s="33"/>
      <c r="G17" s="33"/>
      <c r="H17" s="33"/>
      <c r="I17" s="33"/>
      <c r="J17" s="33"/>
    </row>
    <row r="18" spans="3:10" x14ac:dyDescent="0.3">
      <c r="C18" s="33"/>
      <c r="D18" s="33"/>
      <c r="E18" s="33"/>
      <c r="F18" s="33"/>
      <c r="G18" s="33"/>
      <c r="H18" s="33"/>
      <c r="I18" s="33"/>
      <c r="J18" s="33"/>
    </row>
    <row r="19" spans="3:10" ht="18" x14ac:dyDescent="0.35">
      <c r="E19" s="21" t="s">
        <v>13</v>
      </c>
      <c r="F19" s="21"/>
      <c r="G19" s="21"/>
      <c r="H19" s="21"/>
      <c r="I19" s="2"/>
    </row>
    <row r="20" spans="3:10" x14ac:dyDescent="0.3"/>
    <row r="21" spans="3:10" x14ac:dyDescent="0.3"/>
    <row r="22" spans="3:10" x14ac:dyDescent="0.3"/>
    <row r="23" spans="3:10" x14ac:dyDescent="0.3"/>
    <row r="24" spans="3:10" x14ac:dyDescent="0.3"/>
    <row r="25" spans="3:10" x14ac:dyDescent="0.3"/>
    <row r="26" spans="3:10" x14ac:dyDescent="0.3"/>
    <row r="27" spans="3:10" x14ac:dyDescent="0.3"/>
  </sheetData>
  <sheetProtection sheet="1" objects="1" scenarios="1"/>
  <mergeCells count="4">
    <mergeCell ref="E19:H19"/>
    <mergeCell ref="H4:J6"/>
    <mergeCell ref="C14:J14"/>
    <mergeCell ref="C15:J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1089-83F9-4277-A2A7-A5BB13FC29CA}">
  <sheetPr codeName="Hoja2">
    <tabColor theme="7" tint="0.79998168889431442"/>
    <outlinePr summaryBelow="0" summaryRight="0"/>
  </sheetPr>
  <dimension ref="A1:XFC373"/>
  <sheetViews>
    <sheetView showGridLines="0" zoomScale="80" zoomScaleNormal="80" workbookViewId="0"/>
  </sheetViews>
  <sheetFormatPr baseColWidth="10" defaultColWidth="0" defaultRowHeight="15.9" customHeight="1" zeroHeight="1" x14ac:dyDescent="0.3"/>
  <cols>
    <col min="1" max="1" width="51" style="7" bestFit="1" customWidth="1"/>
    <col min="2" max="2" width="16.21875" style="3" customWidth="1"/>
    <col min="3" max="3" width="12.21875" style="3" customWidth="1"/>
    <col min="4" max="4" width="19.77734375" style="3" customWidth="1"/>
    <col min="5" max="5" width="11.33203125" style="5" customWidth="1"/>
    <col min="6" max="6" width="11.44140625" style="3" customWidth="1"/>
    <col min="7" max="7" width="12.88671875" style="4" customWidth="1"/>
    <col min="8" max="8" width="13.33203125" style="5" customWidth="1"/>
    <col min="9" max="9" width="12.88671875" style="5" customWidth="1"/>
    <col min="10" max="10" width="11.6640625" style="3" bestFit="1" customWidth="1"/>
    <col min="11" max="11" width="12.5546875" style="3" customWidth="1"/>
    <col min="12" max="12" width="11.6640625" style="3" bestFit="1" customWidth="1"/>
    <col min="13" max="13" width="12.33203125" style="3" customWidth="1"/>
    <col min="14" max="14" width="12.88671875" style="3" customWidth="1"/>
    <col min="15" max="18" width="10.6640625" style="3" customWidth="1"/>
    <col min="19" max="20" width="14.33203125" style="3" customWidth="1"/>
    <col min="21" max="28" width="14.33203125" style="3" hidden="1"/>
    <col min="29" max="30" width="14.33203125" hidden="1"/>
    <col min="31" max="31" width="22.88671875" hidden="1"/>
    <col min="32" max="32" width="14.33203125" hidden="1"/>
    <col min="33" max="33" width="22.5546875" hidden="1"/>
    <col min="34" max="16383" width="0" style="3" hidden="1"/>
    <col min="16384" max="16384" width="14.33203125" style="3" hidden="1"/>
  </cols>
  <sheetData>
    <row r="1" spans="1:44 16363:16383" ht="15.9" customHeight="1" x14ac:dyDescent="0.3"/>
    <row r="2" spans="1:44 16363:16383" ht="15.9" customHeight="1" x14ac:dyDescent="0.3">
      <c r="A2" s="24" t="s">
        <v>221</v>
      </c>
      <c r="B2" s="24"/>
      <c r="C2" s="24"/>
      <c r="D2" s="24"/>
      <c r="I2" s="25"/>
      <c r="J2" s="25"/>
      <c r="K2" s="25"/>
      <c r="L2" s="25"/>
      <c r="M2" s="25"/>
      <c r="N2" s="25"/>
      <c r="O2" s="25"/>
      <c r="P2" s="25"/>
      <c r="Q2" s="25"/>
      <c r="R2" s="25"/>
      <c r="U2" s="10"/>
      <c r="XEL2" s="3" t="s">
        <v>22</v>
      </c>
      <c r="XEM2" s="3" t="s">
        <v>26</v>
      </c>
      <c r="XEN2" s="3" t="s">
        <v>27</v>
      </c>
      <c r="XEO2" s="3" t="s">
        <v>21</v>
      </c>
      <c r="XEP2" s="3" t="s">
        <v>20</v>
      </c>
      <c r="XEQ2" s="3" t="s">
        <v>14</v>
      </c>
      <c r="XER2" s="3" t="s">
        <v>15</v>
      </c>
      <c r="XES2" s="3" t="s">
        <v>16</v>
      </c>
      <c r="XET2" s="3" t="s">
        <v>17</v>
      </c>
      <c r="XEU2" s="3" t="s">
        <v>18</v>
      </c>
    </row>
    <row r="3" spans="1:44 16363:16383" ht="22.8" customHeight="1" x14ac:dyDescent="0.3">
      <c r="A3" s="24"/>
      <c r="B3" s="24"/>
      <c r="C3" s="24"/>
      <c r="D3" s="24"/>
      <c r="I3" s="25"/>
      <c r="J3" s="25"/>
      <c r="K3" s="25"/>
      <c r="L3" s="25"/>
      <c r="M3" s="25"/>
      <c r="N3" s="25"/>
      <c r="O3" s="25"/>
      <c r="P3" s="25"/>
      <c r="Q3" s="25"/>
      <c r="R3" s="25"/>
      <c r="U3" s="10"/>
      <c r="XEL3" s="3" t="s">
        <v>22</v>
      </c>
      <c r="XEM3" s="3" t="s">
        <v>26</v>
      </c>
      <c r="XEN3" s="3" t="s">
        <v>20</v>
      </c>
      <c r="XEO3" s="3">
        <v>0</v>
      </c>
      <c r="XEP3" s="3">
        <v>0.67</v>
      </c>
      <c r="XEQ3" s="3">
        <v>0.6</v>
      </c>
      <c r="XER3" s="3">
        <v>0.57999999999999996</v>
      </c>
      <c r="XES3" s="3">
        <v>0.53</v>
      </c>
      <c r="XET3" s="3">
        <v>0.48</v>
      </c>
      <c r="XEU3" s="3">
        <v>0.43</v>
      </c>
      <c r="XEX3" s="3" t="s">
        <v>0</v>
      </c>
    </row>
    <row r="4" spans="1:44 16363:16383" ht="22.8" customHeight="1" x14ac:dyDescent="0.3">
      <c r="A4" s="16" t="s">
        <v>212</v>
      </c>
      <c r="B4" s="30"/>
      <c r="C4" s="17"/>
      <c r="D4" s="5"/>
      <c r="F4" s="5"/>
      <c r="I4" s="18"/>
      <c r="J4" s="18"/>
      <c r="K4" s="18"/>
      <c r="L4" s="18"/>
      <c r="M4" s="18"/>
      <c r="N4" s="18"/>
      <c r="O4" s="18"/>
      <c r="P4" s="18"/>
      <c r="Q4" s="18"/>
      <c r="R4" s="18"/>
      <c r="U4" s="10"/>
      <c r="XEX4" s="3" t="s">
        <v>105</v>
      </c>
    </row>
    <row r="5" spans="1:44 16363:16383" ht="22.8" customHeight="1" x14ac:dyDescent="0.3">
      <c r="A5" s="17" t="s">
        <v>213</v>
      </c>
      <c r="B5" s="30"/>
      <c r="C5" s="17"/>
      <c r="D5" s="5"/>
      <c r="F5" s="5"/>
      <c r="U5" s="10"/>
      <c r="XES5" s="3" t="s">
        <v>22</v>
      </c>
      <c r="XEX5" s="3" t="s">
        <v>109</v>
      </c>
    </row>
    <row r="6" spans="1:44 16363:16383" ht="22.8" customHeight="1" x14ac:dyDescent="0.3">
      <c r="A6" s="17" t="s">
        <v>215</v>
      </c>
      <c r="B6" s="30"/>
      <c r="C6" s="17" t="s">
        <v>52</v>
      </c>
      <c r="D6" s="5"/>
      <c r="F6" s="5"/>
      <c r="U6" s="10"/>
      <c r="XEJ6" s="3" t="s">
        <v>122</v>
      </c>
      <c r="XES6" s="3" t="s">
        <v>214</v>
      </c>
      <c r="XEX6" s="3" t="s">
        <v>18</v>
      </c>
    </row>
    <row r="7" spans="1:44 16363:16383" ht="22.8" customHeight="1" x14ac:dyDescent="0.3">
      <c r="B7" s="7"/>
      <c r="C7" s="7"/>
      <c r="D7" s="5"/>
      <c r="F7" s="5"/>
      <c r="U7" s="10"/>
      <c r="XEJ7" s="3" t="s">
        <v>123</v>
      </c>
      <c r="XEX7" s="3" t="s">
        <v>131</v>
      </c>
      <c r="XFC7" s="3" t="s">
        <v>57</v>
      </c>
    </row>
    <row r="8" spans="1:44 16363:16383" ht="22.8" customHeight="1" x14ac:dyDescent="0.3">
      <c r="B8" s="7"/>
      <c r="C8" s="7"/>
      <c r="D8" s="5"/>
      <c r="F8" s="5"/>
      <c r="I8" s="3"/>
      <c r="U8" s="10"/>
      <c r="XEJ8" s="3" t="s">
        <v>119</v>
      </c>
      <c r="XEX8" s="3" t="s">
        <v>106</v>
      </c>
      <c r="XFC8" s="3" t="s">
        <v>58</v>
      </c>
    </row>
    <row r="9" spans="1:44 16363:16383" ht="22.8" customHeight="1" x14ac:dyDescent="0.3">
      <c r="B9" s="7"/>
      <c r="C9" s="7"/>
      <c r="D9" s="5"/>
      <c r="F9" s="5"/>
      <c r="I9" s="3"/>
      <c r="U9" s="10"/>
      <c r="XEJ9" s="3" t="s">
        <v>120</v>
      </c>
      <c r="XEX9" s="3" t="s">
        <v>132</v>
      </c>
    </row>
    <row r="10" spans="1:44 16363:16383" ht="15.9" customHeight="1" x14ac:dyDescent="0.3">
      <c r="I10" s="3"/>
      <c r="U10" s="10"/>
      <c r="XEJ10" s="3" t="s">
        <v>121</v>
      </c>
      <c r="XEL10" s="3" t="s">
        <v>22</v>
      </c>
      <c r="XEM10" s="3" t="s">
        <v>26</v>
      </c>
      <c r="XEN10" s="3" t="s">
        <v>20</v>
      </c>
      <c r="XEO10" s="3">
        <v>0.1</v>
      </c>
      <c r="XEP10" s="3">
        <v>0.67</v>
      </c>
      <c r="XEQ10" s="3">
        <v>0.6</v>
      </c>
      <c r="XER10" s="3">
        <v>0.57999999999999996</v>
      </c>
      <c r="XES10" s="3">
        <v>0.53</v>
      </c>
      <c r="XET10" s="3">
        <v>0.48</v>
      </c>
      <c r="XEU10" s="3">
        <v>0.43</v>
      </c>
      <c r="XEX10" s="3" t="s">
        <v>112</v>
      </c>
    </row>
    <row r="11" spans="1:44 16363:16383" ht="15.9" customHeight="1" x14ac:dyDescent="0.3">
      <c r="A11" s="26" t="s">
        <v>175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U11" s="10"/>
      <c r="XEJ11" s="3" t="s">
        <v>124</v>
      </c>
      <c r="XEX11" s="3" t="s">
        <v>113</v>
      </c>
    </row>
    <row r="12" spans="1:44 16363:16383" ht="52.8" x14ac:dyDescent="0.3">
      <c r="A12" s="14" t="s">
        <v>159</v>
      </c>
      <c r="B12" s="14" t="s">
        <v>163</v>
      </c>
      <c r="C12" s="14" t="s">
        <v>162</v>
      </c>
      <c r="D12" s="14" t="s">
        <v>161</v>
      </c>
      <c r="E12" s="14" t="s">
        <v>160</v>
      </c>
      <c r="F12" s="14" t="s">
        <v>188</v>
      </c>
      <c r="G12" s="14" t="s">
        <v>166</v>
      </c>
      <c r="H12" s="14" t="s">
        <v>167</v>
      </c>
      <c r="I12" s="14" t="s">
        <v>168</v>
      </c>
      <c r="J12" s="14" t="s">
        <v>169</v>
      </c>
      <c r="K12" s="14" t="s">
        <v>170</v>
      </c>
      <c r="L12" s="14" t="s">
        <v>171</v>
      </c>
      <c r="M12" s="14" t="s">
        <v>172</v>
      </c>
      <c r="N12" s="14" t="s">
        <v>173</v>
      </c>
      <c r="O12" s="14" t="s">
        <v>194</v>
      </c>
      <c r="P12" s="14" t="s">
        <v>174</v>
      </c>
      <c r="Q12" s="14" t="s">
        <v>164</v>
      </c>
      <c r="R12" s="14" t="s">
        <v>165</v>
      </c>
      <c r="S12" s="14" t="s">
        <v>211</v>
      </c>
      <c r="U12" s="10"/>
      <c r="Y12" t="s">
        <v>190</v>
      </c>
      <c r="Z12" t="s">
        <v>191</v>
      </c>
      <c r="AA12" s="1" t="s">
        <v>192</v>
      </c>
      <c r="AB12" t="s">
        <v>193</v>
      </c>
      <c r="AG12" s="3" t="s">
        <v>184</v>
      </c>
      <c r="AH12" s="3" t="s">
        <v>183</v>
      </c>
      <c r="XEJ12" s="3" t="s">
        <v>125</v>
      </c>
      <c r="XEL12" s="3" t="s">
        <v>179</v>
      </c>
    </row>
    <row r="13" spans="1:44 16363:16383" ht="15.9" customHeight="1" x14ac:dyDescent="0.3">
      <c r="A13" s="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1" t="str">
        <f>IF(J13="Retranqueo",AG13,IF(J13="Voladizo",AG13," "))</f>
        <v xml:space="preserve"> </v>
      </c>
      <c r="Q13" s="11">
        <f>IF(AND(G13="Persianas",H13="Exterior",I13="Blanco"),_xlfn.XLOOKUP(F13,Tabla1[Exterior-persianas-blanco],Tabla1[Valor]),IF(AND(G13="Persianas",H13="Exterior",I13="Pastel"),_xlfn.XLOOKUP(F13,Tabla2[Exterior-persianas-pastel],Tabla2[Valor]),IF(AND(G13="Persianas",H13="Exterior",I13="Oscuro"),_xlfn.XLOOKUP(F13,Tabla3[Exterior-persianas-oscuro],Tabla3[Valor]),IF(AND(G13="Persianas",H13="Exterior",I13="Negro"),_xlfn.XLOOKUP(F13,Tabla4[Exterior-persianas-negro],Tabla4[Valor]),IF(AND(G13="Persianas",H13="Interior",I13="Blanco"),_xlfn.XLOOKUP(F13,Tabla5[Interior-persianas-blanco],Tabla5[Valor]),IF(AND(G13="Persianas",H13="Interior",I13="Pastel"),_xlfn.XLOOKUP(F13,Tabla6[Interior-persianas-pastel],Tabla6[Valor]),IF(AND(G13="Persianas",H13="Interior",I13="Oscuro"),_xlfn.XLOOKUP(F13,Tabla7[Interior-persianas-oscuro],Tabla7[Valor]),IF(AND(G13="Persianas",H13="Interior",I13="Negro"),_xlfn.XLOOKUP(F13,Tabla8[Interior-persianas-negro],Tabla8[Valor]),IF(AND(G13="Toldos",H13="Exterior",I13="Blanco"),_xlfn.XLOOKUP(F13,Tabla9[Exterior-Toldos-blanco],Tabla9[Valor]),IF(AND(G13="Toldos",H13="Exterior",I13="Pastel"),_xlfn.XLOOKUP(F13,Tabla10[Exterior-Toldos-pastel],Tabla10[Valor]),IF(AND(G13="Toldos",H13="Exterior",I13="Oscuro"),_xlfn.XLOOKUP(F13,Tabla11[Exterior-Toldos-oscuro],Tabla11[Valor]),IF(AND(G13="Toldos",H13="Exterior",I13="Negro"),_xlfn.XLOOKUP(F13,Tabla12[Exterior-Toldos-negro],Tabla12[Valor]),IF(AND(G13="Toldos",H13="Interior",I13="Blanco"),_xlfn.XLOOKUP(F13,Tabla13[Interior-Toldos-blanco],Tabla13[Valor]),IF(AND(G13="Toldos",H13="Interior",I13="Pastel"),_xlfn.XLOOKUP(F13,Tabla14[Interior-Toldos-pastel],Tabla14[Valor]),IF(AND(G13="Toldos",H13="Interior",I13="Oscuro"),_xlfn.XLOOKUP(F13,Tabla15[Interior-Toldos-oscuro],Tabla15[Valor]),IF(AND(G13="Toldos",H13="Interior",I13="Negro"),_xlfn.XLOOKUP(F13,Tabla16[Interior-Toldos-negro],Tabla16[Valor]),IF(AND(G13="Cortinas",H13="Exterior",I13="Blanco"),_xlfn.XLOOKUP(F13,Tabla17[Exterior-Cortinas-blanco],Tabla17[Valor]),IF(AND(G13="Cortinas",H13="Exterior",I13="Pastel"),_xlfn.XLOOKUP(F13,Tabla18[Exterior-Cortinas-pastel],Tabla18[Valor]),IF(AND(G13="Cortinas",H13="Exterior",I13="Oscuro"),_xlfn.XLOOKUP(F13,Tabla19[Exterior-Cortinas-oscuro],Tabla19[Valor]),IF(AND(G13="Cortinas",H13="Exterior",I13="Negro"),_xlfn.XLOOKUP(F13,Tabla20[Exterior-Cortinas-negro],Tabla20[Valor]),IF(AND(G13="Cortinas",H13="Interior",I13="Blanco"),_xlfn.XLOOKUP(F13,Tabla21[Interior-Cortinas-blanco],Tabla21[Valor]),IF(AND(G13="Cortinas",H13="Interior",I13="Pastel"),_xlfn.XLOOKUP(F13,Tabla22[Interior-Cortinas-pastel],Tabla22[Valor]),IF(AND(G13="Cortinas",H13="Interior",I13="Oscuro"),_xlfn.XLOOKUP(F13,Tabla23[Interior-Cortinas-oscuro],Tabla23[Valor]),IF(AND(G13="Cortinas",H13="Interior",I13="Negro"),_xlfn.XLOOKUP(F13,Tabla24[Interior-Cortinas-negro],Tabla24[Valor]),1))))))))))))))))))))))))</f>
        <v>1</v>
      </c>
      <c r="R13" s="11">
        <f>IF(C13="Horizontal",_xlfn.XLOOKUP(B$4,Tabla32[ZC],Tabla32[VALOR]),IF(C13="NE",_xlfn.XLOOKUP(B$4,Tabla33[ZC],Tabla33[VALOR]),IF(C13="E",_xlfn.XLOOKUP(B$4,Tabla34[ZC],Tabla34[VALOR]),IF(C13="SE",_xlfn.XLOOKUP(B$4,Tabla35[ZC],Tabla35[VALOR]),IF(C13="S",_xlfn.XLOOKUP(B$4,Tabla36[ZC],Tabla36[VALOR]),IF(C13="SO",_xlfn.XLOOKUP(B$4,Tabla37[ZC],Tabla37[VALOR]),IF(C13="O",_xlfn.XLOOKUP(B$4,Tabla38[ZC],Tabla38[VALOR]),IF(C13="NO",_xlfn.XLOOKUP(B$4,Tabla39[ZC],Tabla39[VALOR]),IF(C13="N",_xlfn.XLOOKUP(B$4,Tabla40[ZC],Tabla40[VALOR]),0)))))))))</f>
        <v>0</v>
      </c>
      <c r="S13" s="11" t="e">
        <f>P13*Q13*R13*B13*D13*(1-E13)</f>
        <v>#VALUE!</v>
      </c>
      <c r="U13" s="10"/>
      <c r="Y13" s="3" t="e">
        <f>K13/O13</f>
        <v>#DIV/0!</v>
      </c>
      <c r="Z13" s="3" t="e">
        <f>K13/N13</f>
        <v>#DIV/0!</v>
      </c>
      <c r="AA13" s="3" t="e">
        <f>M13/N13</f>
        <v>#DIV/0!</v>
      </c>
      <c r="AB13" s="3" t="e">
        <f>L13/N13</f>
        <v>#DIV/0!</v>
      </c>
      <c r="AC13" t="e">
        <f>IF(Y13&lt;=0.1,"0,05&lt;R/W≤0,1",IF(AND(Y13&gt;0.1,Y13&lt;=0.2),"0,1&lt;R/W≤0,2",IF(AND(Y13&gt;0.2,Y13&lt;=0.5),"0,2&lt;R/W≤0,5","R/W&gt;0,5")))</f>
        <v>#DIV/0!</v>
      </c>
      <c r="AD13" t="e">
        <f>IF(Z13&lt;=0.1,"0,05&lt;R/H≤0,1",IF(AND(Z13&gt;0.1,Z13&lt;=0.2),"0,1&lt;R/H≤0,2",IF(AND(Z13&gt;0.2,Z13&lt;=0.5),"0,2&lt;R/H≤0,5","R/H&gt;0,5")))</f>
        <v>#DIV/0!</v>
      </c>
      <c r="AE13" t="e">
        <f>IF(AA13&lt;=0.2,"0&lt;D/H≤0,2",IF(AND(AA13&gt;0.2,AA13&lt;=0.5),"0,2&lt;D/H≤0,5","D/H&gt;0,5"))</f>
        <v>#DIV/0!</v>
      </c>
      <c r="AF13" t="e">
        <f>IF(AB13&lt;=0.5,"0,2&lt;L/H≤0,5",IF(AND(AB13&gt;0.5,AB13&lt;=1),"0,5&lt;L/H≤1",IF(AND(AB13&gt;1,AB13&lt;=2),"1&lt;L/H≤2","L/H&gt;2")))</f>
        <v>#DIV/0!</v>
      </c>
      <c r="AG13" s="3" t="e">
        <f>IF(AND(C13="S",AC13="0,05&lt;R/W≤0,1"),_xlfn.XLOOKUP(AD13,Tabla55[VALOR],Tabla55[FSH]),IF(AND(C13="S",AC13="0,1&lt;R/W≤0,2"),_xlfn.XLOOKUP(AD13,Tabla56[VALOR],Tabla56[FSH]),IF(AND(C13="S",AC13="0,2&lt;R/W≤0,5"),_xlfn.XLOOKUP(AD13,Tabla57[VALOR],Tabla57[FSH]),IF(AND(C13="S",AC13="R/W&gt;0,5"),_xlfn.XLOOKUP(AD13,Tabla58[VALOR],Tabla58[FSH]),IF(AND(C13="SE",AC13="0,05&lt;R/W≤0,1"),_xlfn.XLOOKUP(AD13,Tabla59[VALOR],Tabla59[FSH]),IF(AND(C13="SE",AC13="0,1&lt;R/W≤0,2"),_xlfn.XLOOKUP(AD13,Tabla60[VALOR],Tabla60[FSH]),IF(AND(C13="SE",AC13="0,2&lt;R/W≤0,5"),_xlfn.XLOOKUP(AD13,Tabla61[VALOR],Tabla61[FSH]),IF(AND(C13="SE",AC13="R/W&gt;0,5"),_xlfn.XLOOKUP(AD13,Tabla62[VALOR],Tabla62[FSH]),IF(AND(C13="SO",AC13="0,05&lt;R/W≤0,1"),_xlfn.XLOOKUP(AD13,Tabla59[VALOR],Tabla59[FSH]),IF(AND(C13="SO",AC13="0,1&lt;R/W≤0,2"),_xlfn.XLOOKUP(AD13,Tabla60[VALOR],Tabla60[FSH]),IF(AND(C13="SO",AC13="0,2&lt;R/W≤0,5"),_xlfn.XLOOKUP(AD13,Tabla61[VALOR],Tabla61[FSH]),IF(AND(C13="SO",AC13="R/W&gt;0,5"),_xlfn.XLOOKUP(AD13,Tabla62[VALOR],Tabla62[FSH]),IF(AND(C13="E",AC13="0,05&lt;R/W≤0,1"),_xlfn.XLOOKUP(AD13,Tabla63[VALOR],Tabla63[FSH]),IF(AND(C13="E",AC13="0,1&lt;R/W≤0,2"),_xlfn.XLOOKUP(AD13,Tabla64[VALOR],Tabla64[FSH]),IF(AND(C13="E",AC13="0,2&lt;R/W≤0,5"),_xlfn.XLOOKUP(AD13,Tabla65[VALOR],Tabla65[FSH]),IF(AND(C13="E",AC13="R/W&gt;0,5"),_xlfn.XLOOKUP(AD13,Tabla66[VALOR],Tabla66[FSH]),IF(AND(C13="O",AC13="0,05&lt;R/W≤0,1"),_xlfn.XLOOKUP(AD13,Tabla63[VALOR],Tabla63[FSH]),IF(AND(C13="O",AC13="0,1&lt;R/W≤0,2"),_xlfn.XLOOKUP(AD13,Tabla64[VALOR],Tabla64[FSH]),IF(AND(C13="O",AC13="0,2&lt;R/W≤0,5"),_xlfn.XLOOKUP(AD13,Tabla65[VALOR],Tabla65[FSH]),IF(AND(C13="O",AC13="R/W&gt;0,5"),_xlfn.XLOOKUP(AD13,Tabla66[VALOR],Tabla66[FSH]),1))))))))))))))))))))</f>
        <v>#DIV/0!</v>
      </c>
      <c r="AH13" s="3" t="e">
        <f>IF(AND(C13="S",AF13="0,2&lt;L/H≤0,5"),_xlfn.XLOOKUP(AE13,Tabla25[VALOR],Tabla25[FSH]),IF(AND(C13="S",AF13="0,5&lt;L/H≤1"),_xlfn.XLOOKUP(AE13,Tabla26[VALOR],Tabla26[FSH]),IF(AND(C13="S",AF13="1&lt;L/H≤2"),_xlfn.XLOOKUP(AE13,Tabla27[VALOR],Tabla27[FSH]),IF(AND(C13="S",AF13="L/H&gt;2"),_xlfn.XLOOKUP(AE13,Tabla28[VALOR],Tabla28[FSH]),IF(AND(C13="SE",AF13="0,2&lt;L/H≤0,5"),_xlfn.XLOOKUP(AE13,Tabla29[VALOR],Tabla29[FSH]),IF(AND(C13="SE",AF13="0,5&lt;L/H≤1"),_xlfn.XLOOKUP(AE13,Tabla30[VALOR],Tabla30[FSH]),IF(AND(C13="SE",AF13="1&lt;L/H≤2"),_xlfn.XLOOKUP(AE13,Tabla31[VALOR],Tabla31[FSH]),IF(AND(C13="SE",AF13="L/H&gt;2"),_xlfn.XLOOKUP(AE13,Tabla50[VALOR],Tabla50[FSH]),IF(AND(C13="SO",AF13="0,2&lt;L/H≤0,5"),_xlfn.XLOOKUP(AE13,Tabla29[VALOR],Tabla29[FSH]),IF(AND(C13="SO",AF13="0,5&lt;L/H≤1"),_xlfn.XLOOKUP(AE13,Tabla30[VALOR],Tabla30[FSH]),IF(AND(C13="SO",AF13="1&lt;L/H≤2"),_xlfn.XLOOKUP(AE13,Tabla31[VALOR],Tabla31[FSH]),IF(AND(C13="SO",AF13="L/H&gt;2"),_xlfn.XLOOKUP(AE13,Tabla50[VALOR],Tabla50[FSH]),IF(AND(C13="E",AF13="0,2&lt;L/H≤0,5"),_xlfn.XLOOKUP(AE13,Tabla51[VALOR],Tabla51[FSH]),IF(AND(C13="E",AF13="0,5&lt;L/H≤1"),_xlfn.XLOOKUP(AE13,Tabla52[VALOR],Tabla52[FSH]),IF(AND(C13="E",AF13="1&lt;L/H≤2"),_xlfn.XLOOKUP(AE13,Tabla53[VALOR],Tabla53[FSH]),IF(AND(C13="E",AF13="L/H&gt;2"),_xlfn.XLOOKUP(AE13,Tabla54[VALOR],Tabla54[FSH]),IF(AND(C13="O",AF13="0,2&lt;L/H≤0,5"),_xlfn.XLOOKUP(AE13,Tabla51[VALOR],Tabla51[FSH]),IF(AND(C13="O",AF13="0,5&lt;L/H≤1"),_xlfn.XLOOKUP(AE13,Tabla52[VALOR],Tabla52[FSH]),IF(AND(C13="O",AF13="1&lt;L/H≤2"),_xlfn.XLOOKUP(AE13,Tabla53[VALOR],Tabla53[FSH]),IF(AND(C13="O",AF13="L/H&gt;2"),_xlfn.XLOOKUP(AE13,Tabla54[VALOR],Tabla54[FSH]),1))))))))))))))))))))</f>
        <v>#DIV/0!</v>
      </c>
      <c r="AL13" s="1"/>
      <c r="AM13" s="1"/>
      <c r="AN13"/>
      <c r="AO13"/>
      <c r="AP13" s="1"/>
      <c r="AQ13" s="1"/>
      <c r="XEI13" s="3" t="s">
        <v>183</v>
      </c>
      <c r="XEJ13" s="3" t="s">
        <v>126</v>
      </c>
      <c r="XEL13" s="3" t="s">
        <v>180</v>
      </c>
      <c r="XEN13" s="3" t="s">
        <v>177</v>
      </c>
      <c r="XEP13" s="3" t="s">
        <v>72</v>
      </c>
      <c r="XEU13" s="3">
        <v>1</v>
      </c>
      <c r="XFB13" t="s">
        <v>59</v>
      </c>
    </row>
    <row r="14" spans="1:44 16363:16383" s="6" customFormat="1" ht="15.9" customHeight="1" x14ac:dyDescent="0.3">
      <c r="A14" s="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1" t="str">
        <f t="shared" ref="P14:P44" si="0">IF(J14="Retranqueo",AG14,IF(J14="Voladizo",AG14," "))</f>
        <v xml:space="preserve"> </v>
      </c>
      <c r="Q14" s="11">
        <f>IF(AND(G14="Persianas",H14="Exterior",I14="Blanco"),_xlfn.XLOOKUP(F14,Tabla1[Exterior-persianas-blanco],Tabla1[Valor]),IF(AND(G14="Persianas",H14="Exterior",I14="Pastel"),_xlfn.XLOOKUP(F14,Tabla2[Exterior-persianas-pastel],Tabla2[Valor]),IF(AND(G14="Persianas",H14="Exterior",I14="Oscuro"),_xlfn.XLOOKUP(F14,Tabla3[Exterior-persianas-oscuro],Tabla3[Valor]),IF(AND(G14="Persianas",H14="Exterior",I14="Negro"),_xlfn.XLOOKUP(F14,Tabla4[Exterior-persianas-negro],Tabla4[Valor]),IF(AND(G14="Persianas",H14="Interior",I14="Blanco"),_xlfn.XLOOKUP(F14,Tabla5[Interior-persianas-blanco],Tabla5[Valor]),IF(AND(G14="Persianas",H14="Interior",I14="Pastel"),_xlfn.XLOOKUP(F14,Tabla6[Interior-persianas-pastel],Tabla6[Valor]),IF(AND(G14="Persianas",H14="Interior",I14="Oscuro"),_xlfn.XLOOKUP(F14,Tabla7[Interior-persianas-oscuro],Tabla7[Valor]),IF(AND(G14="Persianas",H14="Interior",I14="Negro"),_xlfn.XLOOKUP(F14,Tabla8[Interior-persianas-negro],Tabla8[Valor]),IF(AND(G14="Toldos",H14="Exterior",I14="Blanco"),_xlfn.XLOOKUP(F14,Tabla9[Exterior-Toldos-blanco],Tabla9[Valor]),IF(AND(G14="Toldos",H14="Exterior",I14="Pastel"),_xlfn.XLOOKUP(F14,Tabla10[Exterior-Toldos-pastel],Tabla10[Valor]),IF(AND(G14="Toldos",H14="Exterior",I14="Oscuro"),_xlfn.XLOOKUP(F14,Tabla11[Exterior-Toldos-oscuro],Tabla11[Valor]),IF(AND(G14="Toldos",H14="Exterior",I14="Negro"),_xlfn.XLOOKUP(F14,Tabla12[Exterior-Toldos-negro],Tabla12[Valor]),IF(AND(G14="Toldos",H14="Interior",I14="Blanco"),_xlfn.XLOOKUP(F14,Tabla13[Interior-Toldos-blanco],Tabla13[Valor]),IF(AND(G14="Toldos",H14="Interior",I14="Pastel"),_xlfn.XLOOKUP(F14,Tabla14[Interior-Toldos-pastel],Tabla14[Valor]),IF(AND(G14="Toldos",H14="Interior",I14="Oscuro"),_xlfn.XLOOKUP(F14,Tabla15[Interior-Toldos-oscuro],Tabla15[Valor]),IF(AND(G14="Toldos",H14="Interior",I14="Negro"),_xlfn.XLOOKUP(F14,Tabla16[Interior-Toldos-negro],Tabla16[Valor]),IF(AND(G14="Cortinas",H14="Exterior",I14="Blanco"),_xlfn.XLOOKUP(F14,Tabla17[Exterior-Cortinas-blanco],Tabla17[Valor]),IF(AND(G14="Cortinas",H14="Exterior",I14="Pastel"),_xlfn.XLOOKUP(F14,Tabla18[Exterior-Cortinas-pastel],Tabla18[Valor]),IF(AND(G14="Cortinas",H14="Exterior",I14="Oscuro"),_xlfn.XLOOKUP(F14,Tabla19[Exterior-Cortinas-oscuro],Tabla19[Valor]),IF(AND(G14="Cortinas",H14="Exterior",I14="Negro"),_xlfn.XLOOKUP(F14,Tabla20[Exterior-Cortinas-negro],Tabla20[Valor]),IF(AND(G14="Cortinas",H14="Interior",I14="Blanco"),_xlfn.XLOOKUP(F14,Tabla21[Interior-Cortinas-blanco],Tabla21[Valor]),IF(AND(G14="Cortinas",H14="Interior",I14="Pastel"),_xlfn.XLOOKUP(F14,Tabla22[Interior-Cortinas-pastel],Tabla22[Valor]),IF(AND(G14="Cortinas",H14="Interior",I14="Oscuro"),_xlfn.XLOOKUP(F14,Tabla23[Interior-Cortinas-oscuro],Tabla23[Valor]),IF(AND(G14="Cortinas",H14="Interior",I14="Negro"),_xlfn.XLOOKUP(F14,Tabla24[Interior-Cortinas-negro],Tabla24[Valor]),1))))))))))))))))))))))))</f>
        <v>1</v>
      </c>
      <c r="R14" s="11">
        <f>IF(C14="Horizontal",_xlfn.XLOOKUP(B$4,Tabla32[ZC],Tabla32[VALOR]),IF(C14="NE",_xlfn.XLOOKUP(B$4,Tabla33[ZC],Tabla33[VALOR]),IF(C14="E",_xlfn.XLOOKUP(B$4,Tabla34[ZC],Tabla34[VALOR]),IF(C14="SE",_xlfn.XLOOKUP(B$4,Tabla35[ZC],Tabla35[VALOR]),IF(C14="S",_xlfn.XLOOKUP(B$4,Tabla36[ZC],Tabla36[VALOR]),IF(C14="SO",_xlfn.XLOOKUP(B$4,Tabla37[ZC],Tabla37[VALOR]),IF(C14="O",_xlfn.XLOOKUP(B$4,Tabla38[ZC],Tabla38[VALOR]),IF(C14="NO",_xlfn.XLOOKUP(B$4,Tabla39[ZC],Tabla39[VALOR]),IF(C14="N",_xlfn.XLOOKUP(B$4,Tabla40[ZC],Tabla40[VALOR]),0)))))))))</f>
        <v>0</v>
      </c>
      <c r="S14" s="11" t="e">
        <f t="shared" ref="S14:S44" si="1">P14*Q14*R14*B14*D14*(1-E14)</f>
        <v>#VALUE!</v>
      </c>
      <c r="U14" s="10"/>
      <c r="Y14" s="3" t="e">
        <f t="shared" ref="Y14:Y44" si="2">K14/O14</f>
        <v>#DIV/0!</v>
      </c>
      <c r="Z14" s="3" t="e">
        <f t="shared" ref="Z14:Z44" si="3">K14/N14</f>
        <v>#DIV/0!</v>
      </c>
      <c r="AA14" s="3" t="e">
        <f t="shared" ref="AA14:AA44" si="4">M14/N14</f>
        <v>#DIV/0!</v>
      </c>
      <c r="AB14" s="3" t="e">
        <f t="shared" ref="AB14:AB44" si="5">L14/N14</f>
        <v>#DIV/0!</v>
      </c>
      <c r="AC14" t="e">
        <f t="shared" ref="AC14:AC44" si="6">IF(Y14&lt;=0.1,"0,05&lt;R/W≤0,1",IF(AND(Y14&gt;0.1,Y14&lt;=0.2),"0,1&lt;R/W≤0,2",IF(AND(Y14&gt;0.2,Y14&lt;=0.5),"0,2&lt;R/W≤0,5","R/W&gt;0,5")))</f>
        <v>#DIV/0!</v>
      </c>
      <c r="AD14" t="e">
        <f t="shared" ref="AD14:AD44" si="7">IF(Z14&lt;=0.1,"0,05&lt;R/H≤0,1",IF(AND(Z14&gt;0.1,Z14&lt;=0.2),"0,1&lt;R/H≤0,2",IF(AND(Z14&gt;0.2,Z14&lt;=0.5),"0,2&lt;R/H≤0,5","R/H&gt;0,5")))</f>
        <v>#DIV/0!</v>
      </c>
      <c r="AE14" t="e">
        <f t="shared" ref="AE14:AE44" si="8">IF(AA14&lt;=0.2,"0&lt;D/H≤0,2",IF(AND(AA14&gt;0.2,AA14&lt;=0.5),"0,2&lt;D/H≤0,5","D/H&gt;0,5"))</f>
        <v>#DIV/0!</v>
      </c>
      <c r="AF14" t="e">
        <f t="shared" ref="AF14:AF44" si="9">IF(AB14&lt;=0.5,"0,2&lt;L/H≤0,5",IF(AND(AB14&gt;0.5,AB14&lt;=1),"0,5&lt;L/H≤1",IF(AND(AB14&gt;1,AB14&lt;=2),"1&lt;L/H≤2","L/H&gt;2")))</f>
        <v>#DIV/0!</v>
      </c>
      <c r="AG14" s="3" t="e">
        <f>IF(AND(C14="S",AC14="0,05&lt;R/W≤0,1"),_xlfn.XLOOKUP(AD14,Tabla55[VALOR],Tabla55[FSH]),IF(AND(C14="S",AC14="0,1&lt;R/W≤0,2"),_xlfn.XLOOKUP(AD14,Tabla56[VALOR],Tabla56[FSH]),IF(AND(C14="S",AC14="0,2&lt;R/W≤0,5"),_xlfn.XLOOKUP(AD14,Tabla57[VALOR],Tabla57[FSH]),IF(AND(C14="S",AC14="R/W&gt;0,5"),_xlfn.XLOOKUP(AD14,Tabla58[VALOR],Tabla58[FSH]),IF(AND(C14="SE",AC14="0,05&lt;R/W≤0,1"),_xlfn.XLOOKUP(AD14,Tabla59[VALOR],Tabla59[FSH]),IF(AND(C14="SE",AC14="0,1&lt;R/W≤0,2"),_xlfn.XLOOKUP(AD14,Tabla60[VALOR],Tabla60[FSH]),IF(AND(C14="SE",AC14="0,2&lt;R/W≤0,5"),_xlfn.XLOOKUP(AD14,Tabla61[VALOR],Tabla61[FSH]),IF(AND(C14="SE",AC14="R/W&gt;0,5"),_xlfn.XLOOKUP(AD14,Tabla62[VALOR],Tabla62[FSH]),IF(AND(C14="SO",AC14="0,05&lt;R/W≤0,1"),_xlfn.XLOOKUP(AD14,Tabla59[VALOR],Tabla59[FSH]),IF(AND(C14="SO",AC14="0,1&lt;R/W≤0,2"),_xlfn.XLOOKUP(AD14,Tabla60[VALOR],Tabla60[FSH]),IF(AND(C14="SO",AC14="0,2&lt;R/W≤0,5"),_xlfn.XLOOKUP(AD14,Tabla61[VALOR],Tabla61[FSH]),IF(AND(C14="SO",AC14="R/W&gt;0,5"),_xlfn.XLOOKUP(AD14,Tabla62[VALOR],Tabla62[FSH]),IF(AND(C14="E",AC14="0,05&lt;R/W≤0,1"),_xlfn.XLOOKUP(AD14,Tabla63[VALOR],Tabla63[FSH]),IF(AND(C14="E",AC14="0,1&lt;R/W≤0,2"),_xlfn.XLOOKUP(AD14,Tabla64[VALOR],Tabla64[FSH]),IF(AND(C14="E",AC14="0,2&lt;R/W≤0,5"),_xlfn.XLOOKUP(AD14,Tabla65[VALOR],Tabla65[FSH]),IF(AND(C14="E",AC14="R/W&gt;0,5"),_xlfn.XLOOKUP(AD14,Tabla66[VALOR],Tabla66[FSH]),IF(AND(C14="O",AC14="0,05&lt;R/W≤0,1"),_xlfn.XLOOKUP(AD14,Tabla63[VALOR],Tabla63[FSH]),IF(AND(C14="O",AC14="0,1&lt;R/W≤0,2"),_xlfn.XLOOKUP(AD14,Tabla64[VALOR],Tabla64[FSH]),IF(AND(C14="O",AC14="0,2&lt;R/W≤0,5"),_xlfn.XLOOKUP(AD14,Tabla65[VALOR],Tabla65[FSH]),IF(AND(C14="O",AC14="R/W&gt;0,5"),_xlfn.XLOOKUP(AD14,Tabla66[VALOR],Tabla66[FSH]),1))))))))))))))))))))</f>
        <v>#DIV/0!</v>
      </c>
      <c r="AH14" s="3" t="e">
        <f>IF(AND(C14="S",AF14="0,2&lt;L/H≤0,5"),_xlfn.XLOOKUP(AE14,Tabla25[VALOR],Tabla25[FSH]),IF(AND(C14="S",AF14="0,5&lt;L/H≤1"),_xlfn.XLOOKUP(AE14,Tabla26[VALOR],Tabla26[FSH]),IF(AND(C14="S",AF14="1&lt;L/H≤2"),_xlfn.XLOOKUP(AE14,Tabla27[VALOR],Tabla27[FSH]),IF(AND(C14="S",AF14="L/H&gt;2"),_xlfn.XLOOKUP(AE14,Tabla28[VALOR],Tabla28[FSH]),IF(AND(C14="SE",AF14="0,2&lt;L/H≤0,5"),_xlfn.XLOOKUP(AE14,Tabla29[VALOR],Tabla29[FSH]),IF(AND(C14="SE",AF14="0,5&lt;L/H≤1"),_xlfn.XLOOKUP(AE14,Tabla30[VALOR],Tabla30[FSH]),IF(AND(C14="SE",AF14="1&lt;L/H≤2"),_xlfn.XLOOKUP(AE14,Tabla31[VALOR],Tabla31[FSH]),IF(AND(C14="SE",AF14="L/H&gt;2"),_xlfn.XLOOKUP(AE14,Tabla50[VALOR],Tabla50[FSH]),IF(AND(C14="SO",AF14="0,2&lt;L/H≤0,5"),_xlfn.XLOOKUP(AE14,Tabla29[VALOR],Tabla29[FSH]),IF(AND(C14="SO",AF14="0,5&lt;L/H≤1"),_xlfn.XLOOKUP(AE14,Tabla30[VALOR],Tabla30[FSH]),IF(AND(C14="SO",AF14="1&lt;L/H≤2"),_xlfn.XLOOKUP(AE14,Tabla31[VALOR],Tabla31[FSH]),IF(AND(C14="SO",AF14="L/H&gt;2"),_xlfn.XLOOKUP(AE14,Tabla50[VALOR],Tabla50[FSH]),IF(AND(C14="E",AF14="0,2&lt;L/H≤0,5"),_xlfn.XLOOKUP(AE14,Tabla51[VALOR],Tabla51[FSH]),IF(AND(C14="E",AF14="0,5&lt;L/H≤1"),_xlfn.XLOOKUP(AE14,Tabla52[VALOR],Tabla52[FSH]),IF(AND(C14="E",AF14="1&lt;L/H≤2"),_xlfn.XLOOKUP(AE14,Tabla53[VALOR],Tabla53[FSH]),IF(AND(C14="E",AF14="L/H&gt;2"),_xlfn.XLOOKUP(AE14,Tabla54[VALOR],Tabla54[FSH]),IF(AND(C14="O",AF14="0,2&lt;L/H≤0,5"),_xlfn.XLOOKUP(AE14,Tabla51[VALOR],Tabla51[FSH]),IF(AND(C14="O",AF14="0,5&lt;L/H≤1"),_xlfn.XLOOKUP(AE14,Tabla52[VALOR],Tabla52[FSH]),IF(AND(C14="O",AF14="1&lt;L/H≤2"),_xlfn.XLOOKUP(AE14,Tabla53[VALOR],Tabla53[FSH]),IF(AND(C14="O",AF14="L/H&gt;2"),_xlfn.XLOOKUP(AE14,Tabla54[VALOR],Tabla54[FSH]),1))))))))))))))))))))</f>
        <v>#DIV/0!</v>
      </c>
      <c r="AI14" s="1"/>
      <c r="AJ14"/>
      <c r="AK14"/>
      <c r="AL14"/>
      <c r="AM14"/>
      <c r="AN14" s="1"/>
      <c r="AO14"/>
      <c r="AP14"/>
      <c r="AQ14" s="1"/>
      <c r="AR14" s="1"/>
      <c r="XEI14" s="6" t="s">
        <v>184</v>
      </c>
      <c r="XEJ14" s="6" t="s">
        <v>127</v>
      </c>
      <c r="XEL14" s="6" t="s">
        <v>181</v>
      </c>
      <c r="XEN14" s="6" t="s">
        <v>178</v>
      </c>
      <c r="XEP14" s="6" t="s">
        <v>77</v>
      </c>
      <c r="XEU14" s="6">
        <v>0</v>
      </c>
      <c r="XEV14" s="6" t="s">
        <v>0</v>
      </c>
      <c r="XFB14" s="6" t="s">
        <v>60</v>
      </c>
    </row>
    <row r="15" spans="1:44 16363:16383" s="6" customFormat="1" ht="15.9" customHeight="1" x14ac:dyDescent="0.3">
      <c r="A15" s="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1" t="str">
        <f t="shared" si="0"/>
        <v xml:space="preserve"> </v>
      </c>
      <c r="Q15" s="11">
        <f>IF(AND(G15="Persianas",H15="Exterior",I15="Blanco"),_xlfn.XLOOKUP(F15,Tabla1[Exterior-persianas-blanco],Tabla1[Valor]),IF(AND(G15="Persianas",H15="Exterior",I15="Pastel"),_xlfn.XLOOKUP(F15,Tabla2[Exterior-persianas-pastel],Tabla2[Valor]),IF(AND(G15="Persianas",H15="Exterior",I15="Oscuro"),_xlfn.XLOOKUP(F15,Tabla3[Exterior-persianas-oscuro],Tabla3[Valor]),IF(AND(G15="Persianas",H15="Exterior",I15="Negro"),_xlfn.XLOOKUP(F15,Tabla4[Exterior-persianas-negro],Tabla4[Valor]),IF(AND(G15="Persianas",H15="Interior",I15="Blanco"),_xlfn.XLOOKUP(F15,Tabla5[Interior-persianas-blanco],Tabla5[Valor]),IF(AND(G15="Persianas",H15="Interior",I15="Pastel"),_xlfn.XLOOKUP(F15,Tabla6[Interior-persianas-pastel],Tabla6[Valor]),IF(AND(G15="Persianas",H15="Interior",I15="Oscuro"),_xlfn.XLOOKUP(F15,Tabla7[Interior-persianas-oscuro],Tabla7[Valor]),IF(AND(G15="Persianas",H15="Interior",I15="Negro"),_xlfn.XLOOKUP(F15,Tabla8[Interior-persianas-negro],Tabla8[Valor]),IF(AND(G15="Toldos",H15="Exterior",I15="Blanco"),_xlfn.XLOOKUP(F15,Tabla9[Exterior-Toldos-blanco],Tabla9[Valor]),IF(AND(G15="Toldos",H15="Exterior",I15="Pastel"),_xlfn.XLOOKUP(F15,Tabla10[Exterior-Toldos-pastel],Tabla10[Valor]),IF(AND(G15="Toldos",H15="Exterior",I15="Oscuro"),_xlfn.XLOOKUP(F15,Tabla11[Exterior-Toldos-oscuro],Tabla11[Valor]),IF(AND(G15="Toldos",H15="Exterior",I15="Negro"),_xlfn.XLOOKUP(F15,Tabla12[Exterior-Toldos-negro],Tabla12[Valor]),IF(AND(G15="Toldos",H15="Interior",I15="Blanco"),_xlfn.XLOOKUP(F15,Tabla13[Interior-Toldos-blanco],Tabla13[Valor]),IF(AND(G15="Toldos",H15="Interior",I15="Pastel"),_xlfn.XLOOKUP(F15,Tabla14[Interior-Toldos-pastel],Tabla14[Valor]),IF(AND(G15="Toldos",H15="Interior",I15="Oscuro"),_xlfn.XLOOKUP(F15,Tabla15[Interior-Toldos-oscuro],Tabla15[Valor]),IF(AND(G15="Toldos",H15="Interior",I15="Negro"),_xlfn.XLOOKUP(F15,Tabla16[Interior-Toldos-negro],Tabla16[Valor]),IF(AND(G15="Cortinas",H15="Exterior",I15="Blanco"),_xlfn.XLOOKUP(F15,Tabla17[Exterior-Cortinas-blanco],Tabla17[Valor]),IF(AND(G15="Cortinas",H15="Exterior",I15="Pastel"),_xlfn.XLOOKUP(F15,Tabla18[Exterior-Cortinas-pastel],Tabla18[Valor]),IF(AND(G15="Cortinas",H15="Exterior",I15="Oscuro"),_xlfn.XLOOKUP(F15,Tabla19[Exterior-Cortinas-oscuro],Tabla19[Valor]),IF(AND(G15="Cortinas",H15="Exterior",I15="Negro"),_xlfn.XLOOKUP(F15,Tabla20[Exterior-Cortinas-negro],Tabla20[Valor]),IF(AND(G15="Cortinas",H15="Interior",I15="Blanco"),_xlfn.XLOOKUP(F15,Tabla21[Interior-Cortinas-blanco],Tabla21[Valor]),IF(AND(G15="Cortinas",H15="Interior",I15="Pastel"),_xlfn.XLOOKUP(F15,Tabla22[Interior-Cortinas-pastel],Tabla22[Valor]),IF(AND(G15="Cortinas",H15="Interior",I15="Oscuro"),_xlfn.XLOOKUP(F15,Tabla23[Interior-Cortinas-oscuro],Tabla23[Valor]),IF(AND(G15="Cortinas",H15="Interior",I15="Negro"),_xlfn.XLOOKUP(F15,Tabla24[Interior-Cortinas-negro],Tabla24[Valor]),1))))))))))))))))))))))))</f>
        <v>1</v>
      </c>
      <c r="R15" s="11">
        <f>IF(C15="Horizontal",_xlfn.XLOOKUP(B$4,Tabla32[ZC],Tabla32[VALOR]),IF(C15="NE",_xlfn.XLOOKUP(B$4,Tabla33[ZC],Tabla33[VALOR]),IF(C15="E",_xlfn.XLOOKUP(B$4,Tabla34[ZC],Tabla34[VALOR]),IF(C15="SE",_xlfn.XLOOKUP(B$4,Tabla35[ZC],Tabla35[VALOR]),IF(C15="S",_xlfn.XLOOKUP(B$4,Tabla36[ZC],Tabla36[VALOR]),IF(C15="SO",_xlfn.XLOOKUP(B$4,Tabla37[ZC],Tabla37[VALOR]),IF(C15="O",_xlfn.XLOOKUP(B$4,Tabla38[ZC],Tabla38[VALOR]),IF(C15="NO",_xlfn.XLOOKUP(B$4,Tabla39[ZC],Tabla39[VALOR]),IF(C15="N",_xlfn.XLOOKUP(B$4,Tabla40[ZC],Tabla40[VALOR]),0)))))))))</f>
        <v>0</v>
      </c>
      <c r="S15" s="11" t="e">
        <f t="shared" si="1"/>
        <v>#VALUE!</v>
      </c>
      <c r="Y15" s="3" t="e">
        <f t="shared" si="2"/>
        <v>#DIV/0!</v>
      </c>
      <c r="Z15" s="3" t="e">
        <f t="shared" si="3"/>
        <v>#DIV/0!</v>
      </c>
      <c r="AA15" s="3" t="e">
        <f t="shared" si="4"/>
        <v>#DIV/0!</v>
      </c>
      <c r="AB15" s="3" t="e">
        <f t="shared" si="5"/>
        <v>#DIV/0!</v>
      </c>
      <c r="AC15" t="e">
        <f t="shared" si="6"/>
        <v>#DIV/0!</v>
      </c>
      <c r="AD15" t="e">
        <f t="shared" si="7"/>
        <v>#DIV/0!</v>
      </c>
      <c r="AE15" t="e">
        <f t="shared" si="8"/>
        <v>#DIV/0!</v>
      </c>
      <c r="AF15" t="e">
        <f t="shared" si="9"/>
        <v>#DIV/0!</v>
      </c>
      <c r="AG15" s="3" t="e">
        <f>IF(AND(C15="S",AC15="0,05&lt;R/W≤0,1"),_xlfn.XLOOKUP(AD15,Tabla55[VALOR],Tabla55[FSH]),IF(AND(C15="S",AC15="0,1&lt;R/W≤0,2"),_xlfn.XLOOKUP(AD15,Tabla56[VALOR],Tabla56[FSH]),IF(AND(C15="S",AC15="0,2&lt;R/W≤0,5"),_xlfn.XLOOKUP(AD15,Tabla57[VALOR],Tabla57[FSH]),IF(AND(C15="S",AC15="R/W&gt;0,5"),_xlfn.XLOOKUP(AD15,Tabla58[VALOR],Tabla58[FSH]),IF(AND(C15="SE",AC15="0,05&lt;R/W≤0,1"),_xlfn.XLOOKUP(AD15,Tabla59[VALOR],Tabla59[FSH]),IF(AND(C15="SE",AC15="0,1&lt;R/W≤0,2"),_xlfn.XLOOKUP(AD15,Tabla60[VALOR],Tabla60[FSH]),IF(AND(C15="SE",AC15="0,2&lt;R/W≤0,5"),_xlfn.XLOOKUP(AD15,Tabla61[VALOR],Tabla61[FSH]),IF(AND(C15="SE",AC15="R/W&gt;0,5"),_xlfn.XLOOKUP(AD15,Tabla62[VALOR],Tabla62[FSH]),IF(AND(C15="SO",AC15="0,05&lt;R/W≤0,1"),_xlfn.XLOOKUP(AD15,Tabla59[VALOR],Tabla59[FSH]),IF(AND(C15="SO",AC15="0,1&lt;R/W≤0,2"),_xlfn.XLOOKUP(AD15,Tabla60[VALOR],Tabla60[FSH]),IF(AND(C15="SO",AC15="0,2&lt;R/W≤0,5"),_xlfn.XLOOKUP(AD15,Tabla61[VALOR],Tabla61[FSH]),IF(AND(C15="SO",AC15="R/W&gt;0,5"),_xlfn.XLOOKUP(AD15,Tabla62[VALOR],Tabla62[FSH]),IF(AND(C15="E",AC15="0,05&lt;R/W≤0,1"),_xlfn.XLOOKUP(AD15,Tabla63[VALOR],Tabla63[FSH]),IF(AND(C15="E",AC15="0,1&lt;R/W≤0,2"),_xlfn.XLOOKUP(AD15,Tabla64[VALOR],Tabla64[FSH]),IF(AND(C15="E",AC15="0,2&lt;R/W≤0,5"),_xlfn.XLOOKUP(AD15,Tabla65[VALOR],Tabla65[FSH]),IF(AND(C15="E",AC15="R/W&gt;0,5"),_xlfn.XLOOKUP(AD15,Tabla66[VALOR],Tabla66[FSH]),IF(AND(C15="O",AC15="0,05&lt;R/W≤0,1"),_xlfn.XLOOKUP(AD15,Tabla63[VALOR],Tabla63[FSH]),IF(AND(C15="O",AC15="0,1&lt;R/W≤0,2"),_xlfn.XLOOKUP(AD15,Tabla64[VALOR],Tabla64[FSH]),IF(AND(C15="O",AC15="0,2&lt;R/W≤0,5"),_xlfn.XLOOKUP(AD15,Tabla65[VALOR],Tabla65[FSH]),IF(AND(C15="O",AC15="R/W&gt;0,5"),_xlfn.XLOOKUP(AD15,Tabla66[VALOR],Tabla66[FSH]),1))))))))))))))))))))</f>
        <v>#DIV/0!</v>
      </c>
      <c r="AH15" s="3" t="e">
        <f>IF(AND(C15="S",AF15="0,2&lt;L/H≤0,5"),_xlfn.XLOOKUP(AE15,Tabla25[VALOR],Tabla25[FSH]),IF(AND(C15="S",AF15="0,5&lt;L/H≤1"),_xlfn.XLOOKUP(AE15,Tabla26[VALOR],Tabla26[FSH]),IF(AND(C15="S",AF15="1&lt;L/H≤2"),_xlfn.XLOOKUP(AE15,Tabla27[VALOR],Tabla27[FSH]),IF(AND(C15="S",AF15="L/H&gt;2"),_xlfn.XLOOKUP(AE15,Tabla28[VALOR],Tabla28[FSH]),IF(AND(C15="SE",AF15="0,2&lt;L/H≤0,5"),_xlfn.XLOOKUP(AE15,Tabla29[VALOR],Tabla29[FSH]),IF(AND(C15="SE",AF15="0,5&lt;L/H≤1"),_xlfn.XLOOKUP(AE15,Tabla30[VALOR],Tabla30[FSH]),IF(AND(C15="SE",AF15="1&lt;L/H≤2"),_xlfn.XLOOKUP(AE15,Tabla31[VALOR],Tabla31[FSH]),IF(AND(C15="SE",AF15="L/H&gt;2"),_xlfn.XLOOKUP(AE15,Tabla50[VALOR],Tabla50[FSH]),IF(AND(C15="SO",AF15="0,2&lt;L/H≤0,5"),_xlfn.XLOOKUP(AE15,Tabla29[VALOR],Tabla29[FSH]),IF(AND(C15="SO",AF15="0,5&lt;L/H≤1"),_xlfn.XLOOKUP(AE15,Tabla30[VALOR],Tabla30[FSH]),IF(AND(C15="SO",AF15="1&lt;L/H≤2"),_xlfn.XLOOKUP(AE15,Tabla31[VALOR],Tabla31[FSH]),IF(AND(C15="SO",AF15="L/H&gt;2"),_xlfn.XLOOKUP(AE15,Tabla50[VALOR],Tabla50[FSH]),IF(AND(C15="E",AF15="0,2&lt;L/H≤0,5"),_xlfn.XLOOKUP(AE15,Tabla51[VALOR],Tabla51[FSH]),IF(AND(C15="E",AF15="0,5&lt;L/H≤1"),_xlfn.XLOOKUP(AE15,Tabla52[VALOR],Tabla52[FSH]),IF(AND(C15="E",AF15="1&lt;L/H≤2"),_xlfn.XLOOKUP(AE15,Tabla53[VALOR],Tabla53[FSH]),IF(AND(C15="E",AF15="L/H&gt;2"),_xlfn.XLOOKUP(AE15,Tabla54[VALOR],Tabla54[FSH]),IF(AND(C15="O",AF15="0,2&lt;L/H≤0,5"),_xlfn.XLOOKUP(AE15,Tabla51[VALOR],Tabla51[FSH]),IF(AND(C15="O",AF15="0,5&lt;L/H≤1"),_xlfn.XLOOKUP(AE15,Tabla52[VALOR],Tabla52[FSH]),IF(AND(C15="O",AF15="1&lt;L/H≤2"),_xlfn.XLOOKUP(AE15,Tabla53[VALOR],Tabla53[FSH]),IF(AND(C15="O",AF15="L/H&gt;2"),_xlfn.XLOOKUP(AE15,Tabla54[VALOR],Tabla54[FSH]),1))))))))))))))))))))</f>
        <v>#DIV/0!</v>
      </c>
      <c r="AI15" s="1"/>
      <c r="AJ15"/>
      <c r="AK15"/>
      <c r="AL15"/>
      <c r="AM15"/>
      <c r="AN15" s="1"/>
      <c r="AO15"/>
      <c r="AP15"/>
      <c r="AQ15" s="1"/>
      <c r="AR15"/>
      <c r="XEI15" s="6" t="s">
        <v>185</v>
      </c>
      <c r="XEJ15" s="6" t="s">
        <v>128</v>
      </c>
      <c r="XEL15" s="6" t="s">
        <v>182</v>
      </c>
      <c r="XEN15" s="6" t="s">
        <v>176</v>
      </c>
      <c r="XEP15" s="6" t="s">
        <v>78</v>
      </c>
      <c r="XEV15" s="6" t="s">
        <v>1</v>
      </c>
      <c r="XFB15" s="6" t="s">
        <v>61</v>
      </c>
    </row>
    <row r="16" spans="1:44 16363:16383" s="6" customFormat="1" ht="15.9" customHeight="1" x14ac:dyDescent="0.3">
      <c r="A16" s="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1" t="str">
        <f t="shared" si="0"/>
        <v xml:space="preserve"> </v>
      </c>
      <c r="Q16" s="11">
        <f>IF(AND(G16="Persianas",H16="Exterior",I16="Blanco"),_xlfn.XLOOKUP(F16,Tabla1[Exterior-persianas-blanco],Tabla1[Valor]),IF(AND(G16="Persianas",H16="Exterior",I16="Pastel"),_xlfn.XLOOKUP(F16,Tabla2[Exterior-persianas-pastel],Tabla2[Valor]),IF(AND(G16="Persianas",H16="Exterior",I16="Oscuro"),_xlfn.XLOOKUP(F16,Tabla3[Exterior-persianas-oscuro],Tabla3[Valor]),IF(AND(G16="Persianas",H16="Exterior",I16="Negro"),_xlfn.XLOOKUP(F16,Tabla4[Exterior-persianas-negro],Tabla4[Valor]),IF(AND(G16="Persianas",H16="Interior",I16="Blanco"),_xlfn.XLOOKUP(F16,Tabla5[Interior-persianas-blanco],Tabla5[Valor]),IF(AND(G16="Persianas",H16="Interior",I16="Pastel"),_xlfn.XLOOKUP(F16,Tabla6[Interior-persianas-pastel],Tabla6[Valor]),IF(AND(G16="Persianas",H16="Interior",I16="Oscuro"),_xlfn.XLOOKUP(F16,Tabla7[Interior-persianas-oscuro],Tabla7[Valor]),IF(AND(G16="Persianas",H16="Interior",I16="Negro"),_xlfn.XLOOKUP(F16,Tabla8[Interior-persianas-negro],Tabla8[Valor]),IF(AND(G16="Toldos",H16="Exterior",I16="Blanco"),_xlfn.XLOOKUP(F16,Tabla9[Exterior-Toldos-blanco],Tabla9[Valor]),IF(AND(G16="Toldos",H16="Exterior",I16="Pastel"),_xlfn.XLOOKUP(F16,Tabla10[Exterior-Toldos-pastel],Tabla10[Valor]),IF(AND(G16="Toldos",H16="Exterior",I16="Oscuro"),_xlfn.XLOOKUP(F16,Tabla11[Exterior-Toldos-oscuro],Tabla11[Valor]),IF(AND(G16="Toldos",H16="Exterior",I16="Negro"),_xlfn.XLOOKUP(F16,Tabla12[Exterior-Toldos-negro],Tabla12[Valor]),IF(AND(G16="Toldos",H16="Interior",I16="Blanco"),_xlfn.XLOOKUP(F16,Tabla13[Interior-Toldos-blanco],Tabla13[Valor]),IF(AND(G16="Toldos",H16="Interior",I16="Pastel"),_xlfn.XLOOKUP(F16,Tabla14[Interior-Toldos-pastel],Tabla14[Valor]),IF(AND(G16="Toldos",H16="Interior",I16="Oscuro"),_xlfn.XLOOKUP(F16,Tabla15[Interior-Toldos-oscuro],Tabla15[Valor]),IF(AND(G16="Toldos",H16="Interior",I16="Negro"),_xlfn.XLOOKUP(F16,Tabla16[Interior-Toldos-negro],Tabla16[Valor]),IF(AND(G16="Cortinas",H16="Exterior",I16="Blanco"),_xlfn.XLOOKUP(F16,Tabla17[Exterior-Cortinas-blanco],Tabla17[Valor]),IF(AND(G16="Cortinas",H16="Exterior",I16="Pastel"),_xlfn.XLOOKUP(F16,Tabla18[Exterior-Cortinas-pastel],Tabla18[Valor]),IF(AND(G16="Cortinas",H16="Exterior",I16="Oscuro"),_xlfn.XLOOKUP(F16,Tabla19[Exterior-Cortinas-oscuro],Tabla19[Valor]),IF(AND(G16="Cortinas",H16="Exterior",I16="Negro"),_xlfn.XLOOKUP(F16,Tabla20[Exterior-Cortinas-negro],Tabla20[Valor]),IF(AND(G16="Cortinas",H16="Interior",I16="Blanco"),_xlfn.XLOOKUP(F16,Tabla21[Interior-Cortinas-blanco],Tabla21[Valor]),IF(AND(G16="Cortinas",H16="Interior",I16="Pastel"),_xlfn.XLOOKUP(F16,Tabla22[Interior-Cortinas-pastel],Tabla22[Valor]),IF(AND(G16="Cortinas",H16="Interior",I16="Oscuro"),_xlfn.XLOOKUP(F16,Tabla23[Interior-Cortinas-oscuro],Tabla23[Valor]),IF(AND(G16="Cortinas",H16="Interior",I16="Negro"),_xlfn.XLOOKUP(F16,Tabla24[Interior-Cortinas-negro],Tabla24[Valor]),1))))))))))))))))))))))))</f>
        <v>1</v>
      </c>
      <c r="R16" s="11">
        <f>IF(C16="Horizontal",_xlfn.XLOOKUP(B$4,Tabla32[ZC],Tabla32[VALOR]),IF(C16="NE",_xlfn.XLOOKUP(B$4,Tabla33[ZC],Tabla33[VALOR]),IF(C16="E",_xlfn.XLOOKUP(B$4,Tabla34[ZC],Tabla34[VALOR]),IF(C16="SE",_xlfn.XLOOKUP(B$4,Tabla35[ZC],Tabla35[VALOR]),IF(C16="S",_xlfn.XLOOKUP(B$4,Tabla36[ZC],Tabla36[VALOR]),IF(C16="SO",_xlfn.XLOOKUP(B$4,Tabla37[ZC],Tabla37[VALOR]),IF(C16="O",_xlfn.XLOOKUP(B$4,Tabla38[ZC],Tabla38[VALOR]),IF(C16="NO",_xlfn.XLOOKUP(B$4,Tabla39[ZC],Tabla39[VALOR]),IF(C16="N",_xlfn.XLOOKUP(B$4,Tabla40[ZC],Tabla40[VALOR]),0)))))))))</f>
        <v>0</v>
      </c>
      <c r="S16" s="11" t="e">
        <f t="shared" si="1"/>
        <v>#VALUE!</v>
      </c>
      <c r="Y16" s="3" t="e">
        <f t="shared" si="2"/>
        <v>#DIV/0!</v>
      </c>
      <c r="Z16" s="3" t="e">
        <f t="shared" si="3"/>
        <v>#DIV/0!</v>
      </c>
      <c r="AA16" s="3" t="e">
        <f t="shared" si="4"/>
        <v>#DIV/0!</v>
      </c>
      <c r="AB16" s="3" t="e">
        <f t="shared" si="5"/>
        <v>#DIV/0!</v>
      </c>
      <c r="AC16" t="e">
        <f t="shared" si="6"/>
        <v>#DIV/0!</v>
      </c>
      <c r="AD16" t="e">
        <f t="shared" si="7"/>
        <v>#DIV/0!</v>
      </c>
      <c r="AE16" t="e">
        <f t="shared" si="8"/>
        <v>#DIV/0!</v>
      </c>
      <c r="AF16" t="e">
        <f t="shared" si="9"/>
        <v>#DIV/0!</v>
      </c>
      <c r="AG16" s="3" t="e">
        <f>IF(AND(C16="S",AC16="0,05&lt;R/W≤0,1"),_xlfn.XLOOKUP(AD16,Tabla55[VALOR],Tabla55[FSH]),IF(AND(C16="S",AC16="0,1&lt;R/W≤0,2"),_xlfn.XLOOKUP(AD16,Tabla56[VALOR],Tabla56[FSH]),IF(AND(C16="S",AC16="0,2&lt;R/W≤0,5"),_xlfn.XLOOKUP(AD16,Tabla57[VALOR],Tabla57[FSH]),IF(AND(C16="S",AC16="R/W&gt;0,5"),_xlfn.XLOOKUP(AD16,Tabla58[VALOR],Tabla58[FSH]),IF(AND(C16="SE",AC16="0,05&lt;R/W≤0,1"),_xlfn.XLOOKUP(AD16,Tabla59[VALOR],Tabla59[FSH]),IF(AND(C16="SE",AC16="0,1&lt;R/W≤0,2"),_xlfn.XLOOKUP(AD16,Tabla60[VALOR],Tabla60[FSH]),IF(AND(C16="SE",AC16="0,2&lt;R/W≤0,5"),_xlfn.XLOOKUP(AD16,Tabla61[VALOR],Tabla61[FSH]),IF(AND(C16="SE",AC16="R/W&gt;0,5"),_xlfn.XLOOKUP(AD16,Tabla62[VALOR],Tabla62[FSH]),IF(AND(C16="SO",AC16="0,05&lt;R/W≤0,1"),_xlfn.XLOOKUP(AD16,Tabla59[VALOR],Tabla59[FSH]),IF(AND(C16="SO",AC16="0,1&lt;R/W≤0,2"),_xlfn.XLOOKUP(AD16,Tabla60[VALOR],Tabla60[FSH]),IF(AND(C16="SO",AC16="0,2&lt;R/W≤0,5"),_xlfn.XLOOKUP(AD16,Tabla61[VALOR],Tabla61[FSH]),IF(AND(C16="SO",AC16="R/W&gt;0,5"),_xlfn.XLOOKUP(AD16,Tabla62[VALOR],Tabla62[FSH]),IF(AND(C16="E",AC16="0,05&lt;R/W≤0,1"),_xlfn.XLOOKUP(AD16,Tabla63[VALOR],Tabla63[FSH]),IF(AND(C16="E",AC16="0,1&lt;R/W≤0,2"),_xlfn.XLOOKUP(AD16,Tabla64[VALOR],Tabla64[FSH]),IF(AND(C16="E",AC16="0,2&lt;R/W≤0,5"),_xlfn.XLOOKUP(AD16,Tabla65[VALOR],Tabla65[FSH]),IF(AND(C16="E",AC16="R/W&gt;0,5"),_xlfn.XLOOKUP(AD16,Tabla66[VALOR],Tabla66[FSH]),IF(AND(C16="O",AC16="0,05&lt;R/W≤0,1"),_xlfn.XLOOKUP(AD16,Tabla63[VALOR],Tabla63[FSH]),IF(AND(C16="O",AC16="0,1&lt;R/W≤0,2"),_xlfn.XLOOKUP(AD16,Tabla64[VALOR],Tabla64[FSH]),IF(AND(C16="O",AC16="0,2&lt;R/W≤0,5"),_xlfn.XLOOKUP(AD16,Tabla65[VALOR],Tabla65[FSH]),IF(AND(C16="O",AC16="R/W&gt;0,5"),_xlfn.XLOOKUP(AD16,Tabla66[VALOR],Tabla66[FSH]),1))))))))))))))))))))</f>
        <v>#DIV/0!</v>
      </c>
      <c r="AH16" s="3" t="e">
        <f>IF(AND(C16="S",AF16="0,2&lt;L/H≤0,5"),_xlfn.XLOOKUP(AE16,Tabla25[VALOR],Tabla25[FSH]),IF(AND(C16="S",AF16="0,5&lt;L/H≤1"),_xlfn.XLOOKUP(AE16,Tabla26[VALOR],Tabla26[FSH]),IF(AND(C16="S",AF16="1&lt;L/H≤2"),_xlfn.XLOOKUP(AE16,Tabla27[VALOR],Tabla27[FSH]),IF(AND(C16="S",AF16="L/H&gt;2"),_xlfn.XLOOKUP(AE16,Tabla28[VALOR],Tabla28[FSH]),IF(AND(C16="SE",AF16="0,2&lt;L/H≤0,5"),_xlfn.XLOOKUP(AE16,Tabla29[VALOR],Tabla29[FSH]),IF(AND(C16="SE",AF16="0,5&lt;L/H≤1"),_xlfn.XLOOKUP(AE16,Tabla30[VALOR],Tabla30[FSH]),IF(AND(C16="SE",AF16="1&lt;L/H≤2"),_xlfn.XLOOKUP(AE16,Tabla31[VALOR],Tabla31[FSH]),IF(AND(C16="SE",AF16="L/H&gt;2"),_xlfn.XLOOKUP(AE16,Tabla50[VALOR],Tabla50[FSH]),IF(AND(C16="SO",AF16="0,2&lt;L/H≤0,5"),_xlfn.XLOOKUP(AE16,Tabla29[VALOR],Tabla29[FSH]),IF(AND(C16="SO",AF16="0,5&lt;L/H≤1"),_xlfn.XLOOKUP(AE16,Tabla30[VALOR],Tabla30[FSH]),IF(AND(C16="SO",AF16="1&lt;L/H≤2"),_xlfn.XLOOKUP(AE16,Tabla31[VALOR],Tabla31[FSH]),IF(AND(C16="SO",AF16="L/H&gt;2"),_xlfn.XLOOKUP(AE16,Tabla50[VALOR],Tabla50[FSH]),IF(AND(C16="E",AF16="0,2&lt;L/H≤0,5"),_xlfn.XLOOKUP(AE16,Tabla51[VALOR],Tabla51[FSH]),IF(AND(C16="E",AF16="0,5&lt;L/H≤1"),_xlfn.XLOOKUP(AE16,Tabla52[VALOR],Tabla52[FSH]),IF(AND(C16="E",AF16="1&lt;L/H≤2"),_xlfn.XLOOKUP(AE16,Tabla53[VALOR],Tabla53[FSH]),IF(AND(C16="E",AF16="L/H&gt;2"),_xlfn.XLOOKUP(AE16,Tabla54[VALOR],Tabla54[FSH]),IF(AND(C16="O",AF16="0,2&lt;L/H≤0,5"),_xlfn.XLOOKUP(AE16,Tabla51[VALOR],Tabla51[FSH]),IF(AND(C16="O",AF16="0,5&lt;L/H≤1"),_xlfn.XLOOKUP(AE16,Tabla52[VALOR],Tabla52[FSH]),IF(AND(C16="O",AF16="1&lt;L/H≤2"),_xlfn.XLOOKUP(AE16,Tabla53[VALOR],Tabla53[FSH]),IF(AND(C16="O",AF16="L/H&gt;2"),_xlfn.XLOOKUP(AE16,Tabla54[VALOR],Tabla54[FSH]),1))))))))))))))))))))</f>
        <v>#DIV/0!</v>
      </c>
      <c r="AI16" s="1"/>
      <c r="AJ16"/>
      <c r="AK16"/>
      <c r="AL16"/>
      <c r="AM16"/>
      <c r="AN16" s="1"/>
      <c r="AO16"/>
      <c r="AP16"/>
      <c r="AQ16" s="1"/>
      <c r="XEI16" s="6" t="s">
        <v>186</v>
      </c>
      <c r="XEJ16" s="6" t="s">
        <v>129</v>
      </c>
      <c r="XEP16" s="6" t="s">
        <v>176</v>
      </c>
      <c r="XEV16" s="6" t="s">
        <v>2</v>
      </c>
    </row>
    <row r="17" spans="1:44 16363:16382" s="6" customFormat="1" ht="15.9" customHeight="1" x14ac:dyDescent="0.3">
      <c r="A17" s="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1" t="str">
        <f t="shared" si="0"/>
        <v xml:space="preserve"> </v>
      </c>
      <c r="Q17" s="11">
        <f>IF(AND(G17="Persianas",H17="Exterior",I17="Blanco"),_xlfn.XLOOKUP(F17,Tabla1[Exterior-persianas-blanco],Tabla1[Valor]),IF(AND(G17="Persianas",H17="Exterior",I17="Pastel"),_xlfn.XLOOKUP(F17,Tabla2[Exterior-persianas-pastel],Tabla2[Valor]),IF(AND(G17="Persianas",H17="Exterior",I17="Oscuro"),_xlfn.XLOOKUP(F17,Tabla3[Exterior-persianas-oscuro],Tabla3[Valor]),IF(AND(G17="Persianas",H17="Exterior",I17="Negro"),_xlfn.XLOOKUP(F17,Tabla4[Exterior-persianas-negro],Tabla4[Valor]),IF(AND(G17="Persianas",H17="Interior",I17="Blanco"),_xlfn.XLOOKUP(F17,Tabla5[Interior-persianas-blanco],Tabla5[Valor]),IF(AND(G17="Persianas",H17="Interior",I17="Pastel"),_xlfn.XLOOKUP(F17,Tabla6[Interior-persianas-pastel],Tabla6[Valor]),IF(AND(G17="Persianas",H17="Interior",I17="Oscuro"),_xlfn.XLOOKUP(F17,Tabla7[Interior-persianas-oscuro],Tabla7[Valor]),IF(AND(G17="Persianas",H17="Interior",I17="Negro"),_xlfn.XLOOKUP(F17,Tabla8[Interior-persianas-negro],Tabla8[Valor]),IF(AND(G17="Toldos",H17="Exterior",I17="Blanco"),_xlfn.XLOOKUP(F17,Tabla9[Exterior-Toldos-blanco],Tabla9[Valor]),IF(AND(G17="Toldos",H17="Exterior",I17="Pastel"),_xlfn.XLOOKUP(F17,Tabla10[Exterior-Toldos-pastel],Tabla10[Valor]),IF(AND(G17="Toldos",H17="Exterior",I17="Oscuro"),_xlfn.XLOOKUP(F17,Tabla11[Exterior-Toldos-oscuro],Tabla11[Valor]),IF(AND(G17="Toldos",H17="Exterior",I17="Negro"),_xlfn.XLOOKUP(F17,Tabla12[Exterior-Toldos-negro],Tabla12[Valor]),IF(AND(G17="Toldos",H17="Interior",I17="Blanco"),_xlfn.XLOOKUP(F17,Tabla13[Interior-Toldos-blanco],Tabla13[Valor]),IF(AND(G17="Toldos",H17="Interior",I17="Pastel"),_xlfn.XLOOKUP(F17,Tabla14[Interior-Toldos-pastel],Tabla14[Valor]),IF(AND(G17="Toldos",H17="Interior",I17="Oscuro"),_xlfn.XLOOKUP(F17,Tabla15[Interior-Toldos-oscuro],Tabla15[Valor]),IF(AND(G17="Toldos",H17="Interior",I17="Negro"),_xlfn.XLOOKUP(F17,Tabla16[Interior-Toldos-negro],Tabla16[Valor]),IF(AND(G17="Cortinas",H17="Exterior",I17="Blanco"),_xlfn.XLOOKUP(F17,Tabla17[Exterior-Cortinas-blanco],Tabla17[Valor]),IF(AND(G17="Cortinas",H17="Exterior",I17="Pastel"),_xlfn.XLOOKUP(F17,Tabla18[Exterior-Cortinas-pastel],Tabla18[Valor]),IF(AND(G17="Cortinas",H17="Exterior",I17="Oscuro"),_xlfn.XLOOKUP(F17,Tabla19[Exterior-Cortinas-oscuro],Tabla19[Valor]),IF(AND(G17="Cortinas",H17="Exterior",I17="Negro"),_xlfn.XLOOKUP(F17,Tabla20[Exterior-Cortinas-negro],Tabla20[Valor]),IF(AND(G17="Cortinas",H17="Interior",I17="Blanco"),_xlfn.XLOOKUP(F17,Tabla21[Interior-Cortinas-blanco],Tabla21[Valor]),IF(AND(G17="Cortinas",H17="Interior",I17="Pastel"),_xlfn.XLOOKUP(F17,Tabla22[Interior-Cortinas-pastel],Tabla22[Valor]),IF(AND(G17="Cortinas",H17="Interior",I17="Oscuro"),_xlfn.XLOOKUP(F17,Tabla23[Interior-Cortinas-oscuro],Tabla23[Valor]),IF(AND(G17="Cortinas",H17="Interior",I17="Negro"),_xlfn.XLOOKUP(F17,Tabla24[Interior-Cortinas-negro],Tabla24[Valor]),1))))))))))))))))))))))))</f>
        <v>1</v>
      </c>
      <c r="R17" s="11">
        <f>IF(C17="Horizontal",_xlfn.XLOOKUP(B$4,Tabla32[ZC],Tabla32[VALOR]),IF(C17="NE",_xlfn.XLOOKUP(B$4,Tabla33[ZC],Tabla33[VALOR]),IF(C17="E",_xlfn.XLOOKUP(B$4,Tabla34[ZC],Tabla34[VALOR]),IF(C17="SE",_xlfn.XLOOKUP(B$4,Tabla35[ZC],Tabla35[VALOR]),IF(C17="S",_xlfn.XLOOKUP(B$4,Tabla36[ZC],Tabla36[VALOR]),IF(C17="SO",_xlfn.XLOOKUP(B$4,Tabla37[ZC],Tabla37[VALOR]),IF(C17="O",_xlfn.XLOOKUP(B$4,Tabla38[ZC],Tabla38[VALOR]),IF(C17="NO",_xlfn.XLOOKUP(B$4,Tabla39[ZC],Tabla39[VALOR]),IF(C17="N",_xlfn.XLOOKUP(B$4,Tabla40[ZC],Tabla40[VALOR]),0)))))))))</f>
        <v>0</v>
      </c>
      <c r="S17" s="11" t="e">
        <f t="shared" si="1"/>
        <v>#VALUE!</v>
      </c>
      <c r="Y17" s="3" t="e">
        <f t="shared" si="2"/>
        <v>#DIV/0!</v>
      </c>
      <c r="Z17" s="3" t="e">
        <f t="shared" si="3"/>
        <v>#DIV/0!</v>
      </c>
      <c r="AA17" s="3" t="e">
        <f t="shared" si="4"/>
        <v>#DIV/0!</v>
      </c>
      <c r="AB17" s="3" t="e">
        <f t="shared" si="5"/>
        <v>#DIV/0!</v>
      </c>
      <c r="AC17" t="e">
        <f t="shared" si="6"/>
        <v>#DIV/0!</v>
      </c>
      <c r="AD17" t="e">
        <f t="shared" si="7"/>
        <v>#DIV/0!</v>
      </c>
      <c r="AE17" t="e">
        <f t="shared" si="8"/>
        <v>#DIV/0!</v>
      </c>
      <c r="AF17" t="e">
        <f t="shared" si="9"/>
        <v>#DIV/0!</v>
      </c>
      <c r="AG17" s="3" t="e">
        <f>IF(AND(C17="S",AC17="0,05&lt;R/W≤0,1"),_xlfn.XLOOKUP(AD17,Tabla55[VALOR],Tabla55[FSH]),IF(AND(C17="S",AC17="0,1&lt;R/W≤0,2"),_xlfn.XLOOKUP(AD17,Tabla56[VALOR],Tabla56[FSH]),IF(AND(C17="S",AC17="0,2&lt;R/W≤0,5"),_xlfn.XLOOKUP(AD17,Tabla57[VALOR],Tabla57[FSH]),IF(AND(C17="S",AC17="R/W&gt;0,5"),_xlfn.XLOOKUP(AD17,Tabla58[VALOR],Tabla58[FSH]),IF(AND(C17="SE",AC17="0,05&lt;R/W≤0,1"),_xlfn.XLOOKUP(AD17,Tabla59[VALOR],Tabla59[FSH]),IF(AND(C17="SE",AC17="0,1&lt;R/W≤0,2"),_xlfn.XLOOKUP(AD17,Tabla60[VALOR],Tabla60[FSH]),IF(AND(C17="SE",AC17="0,2&lt;R/W≤0,5"),_xlfn.XLOOKUP(AD17,Tabla61[VALOR],Tabla61[FSH]),IF(AND(C17="SE",AC17="R/W&gt;0,5"),_xlfn.XLOOKUP(AD17,Tabla62[VALOR],Tabla62[FSH]),IF(AND(C17="SO",AC17="0,05&lt;R/W≤0,1"),_xlfn.XLOOKUP(AD17,Tabla59[VALOR],Tabla59[FSH]),IF(AND(C17="SO",AC17="0,1&lt;R/W≤0,2"),_xlfn.XLOOKUP(AD17,Tabla60[VALOR],Tabla60[FSH]),IF(AND(C17="SO",AC17="0,2&lt;R/W≤0,5"),_xlfn.XLOOKUP(AD17,Tabla61[VALOR],Tabla61[FSH]),IF(AND(C17="SO",AC17="R/W&gt;0,5"),_xlfn.XLOOKUP(AD17,Tabla62[VALOR],Tabla62[FSH]),IF(AND(C17="E",AC17="0,05&lt;R/W≤0,1"),_xlfn.XLOOKUP(AD17,Tabla63[VALOR],Tabla63[FSH]),IF(AND(C17="E",AC17="0,1&lt;R/W≤0,2"),_xlfn.XLOOKUP(AD17,Tabla64[VALOR],Tabla64[FSH]),IF(AND(C17="E",AC17="0,2&lt;R/W≤0,5"),_xlfn.XLOOKUP(AD17,Tabla65[VALOR],Tabla65[FSH]),IF(AND(C17="E",AC17="R/W&gt;0,5"),_xlfn.XLOOKUP(AD17,Tabla66[VALOR],Tabla66[FSH]),IF(AND(C17="O",AC17="0,05&lt;R/W≤0,1"),_xlfn.XLOOKUP(AD17,Tabla63[VALOR],Tabla63[FSH]),IF(AND(C17="O",AC17="0,1&lt;R/W≤0,2"),_xlfn.XLOOKUP(AD17,Tabla64[VALOR],Tabla64[FSH]),IF(AND(C17="O",AC17="0,2&lt;R/W≤0,5"),_xlfn.XLOOKUP(AD17,Tabla65[VALOR],Tabla65[FSH]),IF(AND(C17="O",AC17="R/W&gt;0,5"),_xlfn.XLOOKUP(AD17,Tabla66[VALOR],Tabla66[FSH]),1))))))))))))))))))))</f>
        <v>#DIV/0!</v>
      </c>
      <c r="AH17" s="3" t="e">
        <f>IF(AND(C17="S",AF17="0,2&lt;L/H≤0,5"),_xlfn.XLOOKUP(AE17,Tabla25[VALOR],Tabla25[FSH]),IF(AND(C17="S",AF17="0,5&lt;L/H≤1"),_xlfn.XLOOKUP(AE17,Tabla26[VALOR],Tabla26[FSH]),IF(AND(C17="S",AF17="1&lt;L/H≤2"),_xlfn.XLOOKUP(AE17,Tabla27[VALOR],Tabla27[FSH]),IF(AND(C17="S",AF17="L/H&gt;2"),_xlfn.XLOOKUP(AE17,Tabla28[VALOR],Tabla28[FSH]),IF(AND(C17="SE",AF17="0,2&lt;L/H≤0,5"),_xlfn.XLOOKUP(AE17,Tabla29[VALOR],Tabla29[FSH]),IF(AND(C17="SE",AF17="0,5&lt;L/H≤1"),_xlfn.XLOOKUP(AE17,Tabla30[VALOR],Tabla30[FSH]),IF(AND(C17="SE",AF17="1&lt;L/H≤2"),_xlfn.XLOOKUP(AE17,Tabla31[VALOR],Tabla31[FSH]),IF(AND(C17="SE",AF17="L/H&gt;2"),_xlfn.XLOOKUP(AE17,Tabla50[VALOR],Tabla50[FSH]),IF(AND(C17="SO",AF17="0,2&lt;L/H≤0,5"),_xlfn.XLOOKUP(AE17,Tabla29[VALOR],Tabla29[FSH]),IF(AND(C17="SO",AF17="0,5&lt;L/H≤1"),_xlfn.XLOOKUP(AE17,Tabla30[VALOR],Tabla30[FSH]),IF(AND(C17="SO",AF17="1&lt;L/H≤2"),_xlfn.XLOOKUP(AE17,Tabla31[VALOR],Tabla31[FSH]),IF(AND(C17="SO",AF17="L/H&gt;2"),_xlfn.XLOOKUP(AE17,Tabla50[VALOR],Tabla50[FSH]),IF(AND(C17="E",AF17="0,2&lt;L/H≤0,5"),_xlfn.XLOOKUP(AE17,Tabla51[VALOR],Tabla51[FSH]),IF(AND(C17="E",AF17="0,5&lt;L/H≤1"),_xlfn.XLOOKUP(AE17,Tabla52[VALOR],Tabla52[FSH]),IF(AND(C17="E",AF17="1&lt;L/H≤2"),_xlfn.XLOOKUP(AE17,Tabla53[VALOR],Tabla53[FSH]),IF(AND(C17="E",AF17="L/H&gt;2"),_xlfn.XLOOKUP(AE17,Tabla54[VALOR],Tabla54[FSH]),IF(AND(C17="O",AF17="0,2&lt;L/H≤0,5"),_xlfn.XLOOKUP(AE17,Tabla51[VALOR],Tabla51[FSH]),IF(AND(C17="O",AF17="0,5&lt;L/H≤1"),_xlfn.XLOOKUP(AE17,Tabla52[VALOR],Tabla52[FSH]),IF(AND(C17="O",AF17="1&lt;L/H≤2"),_xlfn.XLOOKUP(AE17,Tabla53[VALOR],Tabla53[FSH]),IF(AND(C17="O",AF17="L/H&gt;2"),_xlfn.XLOOKUP(AE17,Tabla54[VALOR],Tabla54[FSH]),1))))))))))))))))))))</f>
        <v>#DIV/0!</v>
      </c>
      <c r="AI17" s="1"/>
      <c r="AJ17"/>
      <c r="AK17"/>
      <c r="AL17"/>
      <c r="AM17"/>
      <c r="AN17" s="1"/>
      <c r="AO17"/>
      <c r="AP17"/>
      <c r="AQ17" s="1"/>
      <c r="XEI17" s="6" t="s">
        <v>187</v>
      </c>
      <c r="XEJ17" s="6" t="s">
        <v>130</v>
      </c>
    </row>
    <row r="18" spans="1:44 16363:16382" s="6" customFormat="1" ht="15.9" customHeight="1" x14ac:dyDescent="0.3">
      <c r="A18" s="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1" t="str">
        <f t="shared" si="0"/>
        <v xml:space="preserve"> </v>
      </c>
      <c r="Q18" s="11">
        <f>IF(AND(G18="Persianas",H18="Exterior",I18="Blanco"),_xlfn.XLOOKUP(F18,Tabla1[Exterior-persianas-blanco],Tabla1[Valor]),IF(AND(G18="Persianas",H18="Exterior",I18="Pastel"),_xlfn.XLOOKUP(F18,Tabla2[Exterior-persianas-pastel],Tabla2[Valor]),IF(AND(G18="Persianas",H18="Exterior",I18="Oscuro"),_xlfn.XLOOKUP(F18,Tabla3[Exterior-persianas-oscuro],Tabla3[Valor]),IF(AND(G18="Persianas",H18="Exterior",I18="Negro"),_xlfn.XLOOKUP(F18,Tabla4[Exterior-persianas-negro],Tabla4[Valor]),IF(AND(G18="Persianas",H18="Interior",I18="Blanco"),_xlfn.XLOOKUP(F18,Tabla5[Interior-persianas-blanco],Tabla5[Valor]),IF(AND(G18="Persianas",H18="Interior",I18="Pastel"),_xlfn.XLOOKUP(F18,Tabla6[Interior-persianas-pastel],Tabla6[Valor]),IF(AND(G18="Persianas",H18="Interior",I18="Oscuro"),_xlfn.XLOOKUP(F18,Tabla7[Interior-persianas-oscuro],Tabla7[Valor]),IF(AND(G18="Persianas",H18="Interior",I18="Negro"),_xlfn.XLOOKUP(F18,Tabla8[Interior-persianas-negro],Tabla8[Valor]),IF(AND(G18="Toldos",H18="Exterior",I18="Blanco"),_xlfn.XLOOKUP(F18,Tabla9[Exterior-Toldos-blanco],Tabla9[Valor]),IF(AND(G18="Toldos",H18="Exterior",I18="Pastel"),_xlfn.XLOOKUP(F18,Tabla10[Exterior-Toldos-pastel],Tabla10[Valor]),IF(AND(G18="Toldos",H18="Exterior",I18="Oscuro"),_xlfn.XLOOKUP(F18,Tabla11[Exterior-Toldos-oscuro],Tabla11[Valor]),IF(AND(G18="Toldos",H18="Exterior",I18="Negro"),_xlfn.XLOOKUP(F18,Tabla12[Exterior-Toldos-negro],Tabla12[Valor]),IF(AND(G18="Toldos",H18="Interior",I18="Blanco"),_xlfn.XLOOKUP(F18,Tabla13[Interior-Toldos-blanco],Tabla13[Valor]),IF(AND(G18="Toldos",H18="Interior",I18="Pastel"),_xlfn.XLOOKUP(F18,Tabla14[Interior-Toldos-pastel],Tabla14[Valor]),IF(AND(G18="Toldos",H18="Interior",I18="Oscuro"),_xlfn.XLOOKUP(F18,Tabla15[Interior-Toldos-oscuro],Tabla15[Valor]),IF(AND(G18="Toldos",H18="Interior",I18="Negro"),_xlfn.XLOOKUP(F18,Tabla16[Interior-Toldos-negro],Tabla16[Valor]),IF(AND(G18="Cortinas",H18="Exterior",I18="Blanco"),_xlfn.XLOOKUP(F18,Tabla17[Exterior-Cortinas-blanco],Tabla17[Valor]),IF(AND(G18="Cortinas",H18="Exterior",I18="Pastel"),_xlfn.XLOOKUP(F18,Tabla18[Exterior-Cortinas-pastel],Tabla18[Valor]),IF(AND(G18="Cortinas",H18="Exterior",I18="Oscuro"),_xlfn.XLOOKUP(F18,Tabla19[Exterior-Cortinas-oscuro],Tabla19[Valor]),IF(AND(G18="Cortinas",H18="Exterior",I18="Negro"),_xlfn.XLOOKUP(F18,Tabla20[Exterior-Cortinas-negro],Tabla20[Valor]),IF(AND(G18="Cortinas",H18="Interior",I18="Blanco"),_xlfn.XLOOKUP(F18,Tabla21[Interior-Cortinas-blanco],Tabla21[Valor]),IF(AND(G18="Cortinas",H18="Interior",I18="Pastel"),_xlfn.XLOOKUP(F18,Tabla22[Interior-Cortinas-pastel],Tabla22[Valor]),IF(AND(G18="Cortinas",H18="Interior",I18="Oscuro"),_xlfn.XLOOKUP(F18,Tabla23[Interior-Cortinas-oscuro],Tabla23[Valor]),IF(AND(G18="Cortinas",H18="Interior",I18="Negro"),_xlfn.XLOOKUP(F18,Tabla24[Interior-Cortinas-negro],Tabla24[Valor]),1))))))))))))))))))))))))</f>
        <v>1</v>
      </c>
      <c r="R18" s="11">
        <f>IF(C18="Horizontal",_xlfn.XLOOKUP(B$4,Tabla32[ZC],Tabla32[VALOR]),IF(C18="NE",_xlfn.XLOOKUP(B$4,Tabla33[ZC],Tabla33[VALOR]),IF(C18="E",_xlfn.XLOOKUP(B$4,Tabla34[ZC],Tabla34[VALOR]),IF(C18="SE",_xlfn.XLOOKUP(B$4,Tabla35[ZC],Tabla35[VALOR]),IF(C18="S",_xlfn.XLOOKUP(B$4,Tabla36[ZC],Tabla36[VALOR]),IF(C18="SO",_xlfn.XLOOKUP(B$4,Tabla37[ZC],Tabla37[VALOR]),IF(C18="O",_xlfn.XLOOKUP(B$4,Tabla38[ZC],Tabla38[VALOR]),IF(C18="NO",_xlfn.XLOOKUP(B$4,Tabla39[ZC],Tabla39[VALOR]),IF(C18="N",_xlfn.XLOOKUP(B$4,Tabla40[ZC],Tabla40[VALOR]),0)))))))))</f>
        <v>0</v>
      </c>
      <c r="S18" s="11" t="e">
        <f t="shared" si="1"/>
        <v>#VALUE!</v>
      </c>
      <c r="Y18" s="3" t="e">
        <f t="shared" si="2"/>
        <v>#DIV/0!</v>
      </c>
      <c r="Z18" s="3" t="e">
        <f t="shared" si="3"/>
        <v>#DIV/0!</v>
      </c>
      <c r="AA18" s="3" t="e">
        <f t="shared" si="4"/>
        <v>#DIV/0!</v>
      </c>
      <c r="AB18" s="3" t="e">
        <f t="shared" si="5"/>
        <v>#DIV/0!</v>
      </c>
      <c r="AC18" t="e">
        <f t="shared" si="6"/>
        <v>#DIV/0!</v>
      </c>
      <c r="AD18" t="e">
        <f t="shared" si="7"/>
        <v>#DIV/0!</v>
      </c>
      <c r="AE18" t="e">
        <f t="shared" si="8"/>
        <v>#DIV/0!</v>
      </c>
      <c r="AF18" t="e">
        <f t="shared" si="9"/>
        <v>#DIV/0!</v>
      </c>
      <c r="AG18" s="3" t="e">
        <f>IF(AND(C18="S",AC18="0,05&lt;R/W≤0,1"),_xlfn.XLOOKUP(AD18,Tabla55[VALOR],Tabla55[FSH]),IF(AND(C18="S",AC18="0,1&lt;R/W≤0,2"),_xlfn.XLOOKUP(AD18,Tabla56[VALOR],Tabla56[FSH]),IF(AND(C18="S",AC18="0,2&lt;R/W≤0,5"),_xlfn.XLOOKUP(AD18,Tabla57[VALOR],Tabla57[FSH]),IF(AND(C18="S",AC18="R/W&gt;0,5"),_xlfn.XLOOKUP(AD18,Tabla58[VALOR],Tabla58[FSH]),IF(AND(C18="SE",AC18="0,05&lt;R/W≤0,1"),_xlfn.XLOOKUP(AD18,Tabla59[VALOR],Tabla59[FSH]),IF(AND(C18="SE",AC18="0,1&lt;R/W≤0,2"),_xlfn.XLOOKUP(AD18,Tabla60[VALOR],Tabla60[FSH]),IF(AND(C18="SE",AC18="0,2&lt;R/W≤0,5"),_xlfn.XLOOKUP(AD18,Tabla61[VALOR],Tabla61[FSH]),IF(AND(C18="SE",AC18="R/W&gt;0,5"),_xlfn.XLOOKUP(AD18,Tabla62[VALOR],Tabla62[FSH]),IF(AND(C18="SO",AC18="0,05&lt;R/W≤0,1"),_xlfn.XLOOKUP(AD18,Tabla59[VALOR],Tabla59[FSH]),IF(AND(C18="SO",AC18="0,1&lt;R/W≤0,2"),_xlfn.XLOOKUP(AD18,Tabla60[VALOR],Tabla60[FSH]),IF(AND(C18="SO",AC18="0,2&lt;R/W≤0,5"),_xlfn.XLOOKUP(AD18,Tabla61[VALOR],Tabla61[FSH]),IF(AND(C18="SO",AC18="R/W&gt;0,5"),_xlfn.XLOOKUP(AD18,Tabla62[VALOR],Tabla62[FSH]),IF(AND(C18="E",AC18="0,05&lt;R/W≤0,1"),_xlfn.XLOOKUP(AD18,Tabla63[VALOR],Tabla63[FSH]),IF(AND(C18="E",AC18="0,1&lt;R/W≤0,2"),_xlfn.XLOOKUP(AD18,Tabla64[VALOR],Tabla64[FSH]),IF(AND(C18="E",AC18="0,2&lt;R/W≤0,5"),_xlfn.XLOOKUP(AD18,Tabla65[VALOR],Tabla65[FSH]),IF(AND(C18="E",AC18="R/W&gt;0,5"),_xlfn.XLOOKUP(AD18,Tabla66[VALOR],Tabla66[FSH]),IF(AND(C18="O",AC18="0,05&lt;R/W≤0,1"),_xlfn.XLOOKUP(AD18,Tabla63[VALOR],Tabla63[FSH]),IF(AND(C18="O",AC18="0,1&lt;R/W≤0,2"),_xlfn.XLOOKUP(AD18,Tabla64[VALOR],Tabla64[FSH]),IF(AND(C18="O",AC18="0,2&lt;R/W≤0,5"),_xlfn.XLOOKUP(AD18,Tabla65[VALOR],Tabla65[FSH]),IF(AND(C18="O",AC18="R/W&gt;0,5"),_xlfn.XLOOKUP(AD18,Tabla66[VALOR],Tabla66[FSH]),1))))))))))))))))))))</f>
        <v>#DIV/0!</v>
      </c>
      <c r="AH18" s="3" t="e">
        <f>IF(AND(C18="S",AF18="0,2&lt;L/H≤0,5"),_xlfn.XLOOKUP(AE18,Tabla25[VALOR],Tabla25[FSH]),IF(AND(C18="S",AF18="0,5&lt;L/H≤1"),_xlfn.XLOOKUP(AE18,Tabla26[VALOR],Tabla26[FSH]),IF(AND(C18="S",AF18="1&lt;L/H≤2"),_xlfn.XLOOKUP(AE18,Tabla27[VALOR],Tabla27[FSH]),IF(AND(C18="S",AF18="L/H&gt;2"),_xlfn.XLOOKUP(AE18,Tabla28[VALOR],Tabla28[FSH]),IF(AND(C18="SE",AF18="0,2&lt;L/H≤0,5"),_xlfn.XLOOKUP(AE18,Tabla29[VALOR],Tabla29[FSH]),IF(AND(C18="SE",AF18="0,5&lt;L/H≤1"),_xlfn.XLOOKUP(AE18,Tabla30[VALOR],Tabla30[FSH]),IF(AND(C18="SE",AF18="1&lt;L/H≤2"),_xlfn.XLOOKUP(AE18,Tabla31[VALOR],Tabla31[FSH]),IF(AND(C18="SE",AF18="L/H&gt;2"),_xlfn.XLOOKUP(AE18,Tabla50[VALOR],Tabla50[FSH]),IF(AND(C18="SO",AF18="0,2&lt;L/H≤0,5"),_xlfn.XLOOKUP(AE18,Tabla29[VALOR],Tabla29[FSH]),IF(AND(C18="SO",AF18="0,5&lt;L/H≤1"),_xlfn.XLOOKUP(AE18,Tabla30[VALOR],Tabla30[FSH]),IF(AND(C18="SO",AF18="1&lt;L/H≤2"),_xlfn.XLOOKUP(AE18,Tabla31[VALOR],Tabla31[FSH]),IF(AND(C18="SO",AF18="L/H&gt;2"),_xlfn.XLOOKUP(AE18,Tabla50[VALOR],Tabla50[FSH]),IF(AND(C18="E",AF18="0,2&lt;L/H≤0,5"),_xlfn.XLOOKUP(AE18,Tabla51[VALOR],Tabla51[FSH]),IF(AND(C18="E",AF18="0,5&lt;L/H≤1"),_xlfn.XLOOKUP(AE18,Tabla52[VALOR],Tabla52[FSH]),IF(AND(C18="E",AF18="1&lt;L/H≤2"),_xlfn.XLOOKUP(AE18,Tabla53[VALOR],Tabla53[FSH]),IF(AND(C18="E",AF18="L/H&gt;2"),_xlfn.XLOOKUP(AE18,Tabla54[VALOR],Tabla54[FSH]),IF(AND(C18="O",AF18="0,2&lt;L/H≤0,5"),_xlfn.XLOOKUP(AE18,Tabla51[VALOR],Tabla51[FSH]),IF(AND(C18="O",AF18="0,5&lt;L/H≤1"),_xlfn.XLOOKUP(AE18,Tabla52[VALOR],Tabla52[FSH]),IF(AND(C18="O",AF18="1&lt;L/H≤2"),_xlfn.XLOOKUP(AE18,Tabla53[VALOR],Tabla53[FSH]),IF(AND(C18="O",AF18="L/H&gt;2"),_xlfn.XLOOKUP(AE18,Tabla54[VALOR],Tabla54[FSH]),1))))))))))))))))))))</f>
        <v>#DIV/0!</v>
      </c>
      <c r="AI18" s="1"/>
      <c r="AJ18" s="1"/>
      <c r="AK18" s="1"/>
      <c r="AL18" s="1"/>
      <c r="AM18" s="1"/>
      <c r="AN18" s="1"/>
      <c r="AO18"/>
      <c r="AP18"/>
      <c r="AQ18" s="1"/>
      <c r="XEM18" s="20" t="s">
        <v>73</v>
      </c>
      <c r="XEV18" s="6" t="s">
        <v>3</v>
      </c>
    </row>
    <row r="19" spans="1:44 16363:16382" s="6" customFormat="1" ht="15.9" customHeight="1" x14ac:dyDescent="0.3">
      <c r="A19" s="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1" t="str">
        <f t="shared" si="0"/>
        <v xml:space="preserve"> </v>
      </c>
      <c r="Q19" s="11">
        <f>IF(AND(G19="Persianas",H19="Exterior",I19="Blanco"),_xlfn.XLOOKUP(F19,Tabla1[Exterior-persianas-blanco],Tabla1[Valor]),IF(AND(G19="Persianas",H19="Exterior",I19="Pastel"),_xlfn.XLOOKUP(F19,Tabla2[Exterior-persianas-pastel],Tabla2[Valor]),IF(AND(G19="Persianas",H19="Exterior",I19="Oscuro"),_xlfn.XLOOKUP(F19,Tabla3[Exterior-persianas-oscuro],Tabla3[Valor]),IF(AND(G19="Persianas",H19="Exterior",I19="Negro"),_xlfn.XLOOKUP(F19,Tabla4[Exterior-persianas-negro],Tabla4[Valor]),IF(AND(G19="Persianas",H19="Interior",I19="Blanco"),_xlfn.XLOOKUP(F19,Tabla5[Interior-persianas-blanco],Tabla5[Valor]),IF(AND(G19="Persianas",H19="Interior",I19="Pastel"),_xlfn.XLOOKUP(F19,Tabla6[Interior-persianas-pastel],Tabla6[Valor]),IF(AND(G19="Persianas",H19="Interior",I19="Oscuro"),_xlfn.XLOOKUP(F19,Tabla7[Interior-persianas-oscuro],Tabla7[Valor]),IF(AND(G19="Persianas",H19="Interior",I19="Negro"),_xlfn.XLOOKUP(F19,Tabla8[Interior-persianas-negro],Tabla8[Valor]),IF(AND(G19="Toldos",H19="Exterior",I19="Blanco"),_xlfn.XLOOKUP(F19,Tabla9[Exterior-Toldos-blanco],Tabla9[Valor]),IF(AND(G19="Toldos",H19="Exterior",I19="Pastel"),_xlfn.XLOOKUP(F19,Tabla10[Exterior-Toldos-pastel],Tabla10[Valor]),IF(AND(G19="Toldos",H19="Exterior",I19="Oscuro"),_xlfn.XLOOKUP(F19,Tabla11[Exterior-Toldos-oscuro],Tabla11[Valor]),IF(AND(G19="Toldos",H19="Exterior",I19="Negro"),_xlfn.XLOOKUP(F19,Tabla12[Exterior-Toldos-negro],Tabla12[Valor]),IF(AND(G19="Toldos",H19="Interior",I19="Blanco"),_xlfn.XLOOKUP(F19,Tabla13[Interior-Toldos-blanco],Tabla13[Valor]),IF(AND(G19="Toldos",H19="Interior",I19="Pastel"),_xlfn.XLOOKUP(F19,Tabla14[Interior-Toldos-pastel],Tabla14[Valor]),IF(AND(G19="Toldos",H19="Interior",I19="Oscuro"),_xlfn.XLOOKUP(F19,Tabla15[Interior-Toldos-oscuro],Tabla15[Valor]),IF(AND(G19="Toldos",H19="Interior",I19="Negro"),_xlfn.XLOOKUP(F19,Tabla16[Interior-Toldos-negro],Tabla16[Valor]),IF(AND(G19="Cortinas",H19="Exterior",I19="Blanco"),_xlfn.XLOOKUP(F19,Tabla17[Exterior-Cortinas-blanco],Tabla17[Valor]),IF(AND(G19="Cortinas",H19="Exterior",I19="Pastel"),_xlfn.XLOOKUP(F19,Tabla18[Exterior-Cortinas-pastel],Tabla18[Valor]),IF(AND(G19="Cortinas",H19="Exterior",I19="Oscuro"),_xlfn.XLOOKUP(F19,Tabla19[Exterior-Cortinas-oscuro],Tabla19[Valor]),IF(AND(G19="Cortinas",H19="Exterior",I19="Negro"),_xlfn.XLOOKUP(F19,Tabla20[Exterior-Cortinas-negro],Tabla20[Valor]),IF(AND(G19="Cortinas",H19="Interior",I19="Blanco"),_xlfn.XLOOKUP(F19,Tabla21[Interior-Cortinas-blanco],Tabla21[Valor]),IF(AND(G19="Cortinas",H19="Interior",I19="Pastel"),_xlfn.XLOOKUP(F19,Tabla22[Interior-Cortinas-pastel],Tabla22[Valor]),IF(AND(G19="Cortinas",H19="Interior",I19="Oscuro"),_xlfn.XLOOKUP(F19,Tabla23[Interior-Cortinas-oscuro],Tabla23[Valor]),IF(AND(G19="Cortinas",H19="Interior",I19="Negro"),_xlfn.XLOOKUP(F19,Tabla24[Interior-Cortinas-negro],Tabla24[Valor]),1))))))))))))))))))))))))</f>
        <v>1</v>
      </c>
      <c r="R19" s="11">
        <f>IF(C19="Horizontal",_xlfn.XLOOKUP(B$4,Tabla32[ZC],Tabla32[VALOR]),IF(C19="NE",_xlfn.XLOOKUP(B$4,Tabla33[ZC],Tabla33[VALOR]),IF(C19="E",_xlfn.XLOOKUP(B$4,Tabla34[ZC],Tabla34[VALOR]),IF(C19="SE",_xlfn.XLOOKUP(B$4,Tabla35[ZC],Tabla35[VALOR]),IF(C19="S",_xlfn.XLOOKUP(B$4,Tabla36[ZC],Tabla36[VALOR]),IF(C19="SO",_xlfn.XLOOKUP(B$4,Tabla37[ZC],Tabla37[VALOR]),IF(C19="O",_xlfn.XLOOKUP(B$4,Tabla38[ZC],Tabla38[VALOR]),IF(C19="NO",_xlfn.XLOOKUP(B$4,Tabla39[ZC],Tabla39[VALOR]),IF(C19="N",_xlfn.XLOOKUP(B$4,Tabla40[ZC],Tabla40[VALOR]),0)))))))))</f>
        <v>0</v>
      </c>
      <c r="S19" s="11" t="e">
        <f t="shared" si="1"/>
        <v>#VALUE!</v>
      </c>
      <c r="W19" s="1"/>
      <c r="Y19" s="3" t="e">
        <f t="shared" si="2"/>
        <v>#DIV/0!</v>
      </c>
      <c r="Z19" s="3" t="e">
        <f t="shared" si="3"/>
        <v>#DIV/0!</v>
      </c>
      <c r="AA19" s="3" t="e">
        <f t="shared" si="4"/>
        <v>#DIV/0!</v>
      </c>
      <c r="AB19" s="3" t="e">
        <f t="shared" si="5"/>
        <v>#DIV/0!</v>
      </c>
      <c r="AC19" t="e">
        <f t="shared" si="6"/>
        <v>#DIV/0!</v>
      </c>
      <c r="AD19" t="e">
        <f t="shared" si="7"/>
        <v>#DIV/0!</v>
      </c>
      <c r="AE19" t="e">
        <f t="shared" si="8"/>
        <v>#DIV/0!</v>
      </c>
      <c r="AF19" t="e">
        <f t="shared" si="9"/>
        <v>#DIV/0!</v>
      </c>
      <c r="AG19" s="3" t="e">
        <f>IF(AND(C19="S",AC19="0,05&lt;R/W≤0,1"),_xlfn.XLOOKUP(AD19,Tabla55[VALOR],Tabla55[FSH]),IF(AND(C19="S",AC19="0,1&lt;R/W≤0,2"),_xlfn.XLOOKUP(AD19,Tabla56[VALOR],Tabla56[FSH]),IF(AND(C19="S",AC19="0,2&lt;R/W≤0,5"),_xlfn.XLOOKUP(AD19,Tabla57[VALOR],Tabla57[FSH]),IF(AND(C19="S",AC19="R/W&gt;0,5"),_xlfn.XLOOKUP(AD19,Tabla58[VALOR],Tabla58[FSH]),IF(AND(C19="SE",AC19="0,05&lt;R/W≤0,1"),_xlfn.XLOOKUP(AD19,Tabla59[VALOR],Tabla59[FSH]),IF(AND(C19="SE",AC19="0,1&lt;R/W≤0,2"),_xlfn.XLOOKUP(AD19,Tabla60[VALOR],Tabla60[FSH]),IF(AND(C19="SE",AC19="0,2&lt;R/W≤0,5"),_xlfn.XLOOKUP(AD19,Tabla61[VALOR],Tabla61[FSH]),IF(AND(C19="SE",AC19="R/W&gt;0,5"),_xlfn.XLOOKUP(AD19,Tabla62[VALOR],Tabla62[FSH]),IF(AND(C19="SO",AC19="0,05&lt;R/W≤0,1"),_xlfn.XLOOKUP(AD19,Tabla59[VALOR],Tabla59[FSH]),IF(AND(C19="SO",AC19="0,1&lt;R/W≤0,2"),_xlfn.XLOOKUP(AD19,Tabla60[VALOR],Tabla60[FSH]),IF(AND(C19="SO",AC19="0,2&lt;R/W≤0,5"),_xlfn.XLOOKUP(AD19,Tabla61[VALOR],Tabla61[FSH]),IF(AND(C19="SO",AC19="R/W&gt;0,5"),_xlfn.XLOOKUP(AD19,Tabla62[VALOR],Tabla62[FSH]),IF(AND(C19="E",AC19="0,05&lt;R/W≤0,1"),_xlfn.XLOOKUP(AD19,Tabla63[VALOR],Tabla63[FSH]),IF(AND(C19="E",AC19="0,1&lt;R/W≤0,2"),_xlfn.XLOOKUP(AD19,Tabla64[VALOR],Tabla64[FSH]),IF(AND(C19="E",AC19="0,2&lt;R/W≤0,5"),_xlfn.XLOOKUP(AD19,Tabla65[VALOR],Tabla65[FSH]),IF(AND(C19="E",AC19="R/W&gt;0,5"),_xlfn.XLOOKUP(AD19,Tabla66[VALOR],Tabla66[FSH]),IF(AND(C19="O",AC19="0,05&lt;R/W≤0,1"),_xlfn.XLOOKUP(AD19,Tabla63[VALOR],Tabla63[FSH]),IF(AND(C19="O",AC19="0,1&lt;R/W≤0,2"),_xlfn.XLOOKUP(AD19,Tabla64[VALOR],Tabla64[FSH]),IF(AND(C19="O",AC19="0,2&lt;R/W≤0,5"),_xlfn.XLOOKUP(AD19,Tabla65[VALOR],Tabla65[FSH]),IF(AND(C19="O",AC19="R/W&gt;0,5"),_xlfn.XLOOKUP(AD19,Tabla66[VALOR],Tabla66[FSH]),1))))))))))))))))))))</f>
        <v>#DIV/0!</v>
      </c>
      <c r="AH19" s="3" t="e">
        <f>IF(AND(C19="S",AF19="0,2&lt;L/H≤0,5"),_xlfn.XLOOKUP(AE19,Tabla25[VALOR],Tabla25[FSH]),IF(AND(C19="S",AF19="0,5&lt;L/H≤1"),_xlfn.XLOOKUP(AE19,Tabla26[VALOR],Tabla26[FSH]),IF(AND(C19="S",AF19="1&lt;L/H≤2"),_xlfn.XLOOKUP(AE19,Tabla27[VALOR],Tabla27[FSH]),IF(AND(C19="S",AF19="L/H&gt;2"),_xlfn.XLOOKUP(AE19,Tabla28[VALOR],Tabla28[FSH]),IF(AND(C19="SE",AF19="0,2&lt;L/H≤0,5"),_xlfn.XLOOKUP(AE19,Tabla29[VALOR],Tabla29[FSH]),IF(AND(C19="SE",AF19="0,5&lt;L/H≤1"),_xlfn.XLOOKUP(AE19,Tabla30[VALOR],Tabla30[FSH]),IF(AND(C19="SE",AF19="1&lt;L/H≤2"),_xlfn.XLOOKUP(AE19,Tabla31[VALOR],Tabla31[FSH]),IF(AND(C19="SE",AF19="L/H&gt;2"),_xlfn.XLOOKUP(AE19,Tabla50[VALOR],Tabla50[FSH]),IF(AND(C19="SO",AF19="0,2&lt;L/H≤0,5"),_xlfn.XLOOKUP(AE19,Tabla29[VALOR],Tabla29[FSH]),IF(AND(C19="SO",AF19="0,5&lt;L/H≤1"),_xlfn.XLOOKUP(AE19,Tabla30[VALOR],Tabla30[FSH]),IF(AND(C19="SO",AF19="1&lt;L/H≤2"),_xlfn.XLOOKUP(AE19,Tabla31[VALOR],Tabla31[FSH]),IF(AND(C19="SO",AF19="L/H&gt;2"),_xlfn.XLOOKUP(AE19,Tabla50[VALOR],Tabla50[FSH]),IF(AND(C19="E",AF19="0,2&lt;L/H≤0,5"),_xlfn.XLOOKUP(AE19,Tabla51[VALOR],Tabla51[FSH]),IF(AND(C19="E",AF19="0,5&lt;L/H≤1"),_xlfn.XLOOKUP(AE19,Tabla52[VALOR],Tabla52[FSH]),IF(AND(C19="E",AF19="1&lt;L/H≤2"),_xlfn.XLOOKUP(AE19,Tabla53[VALOR],Tabla53[FSH]),IF(AND(C19="E",AF19="L/H&gt;2"),_xlfn.XLOOKUP(AE19,Tabla54[VALOR],Tabla54[FSH]),IF(AND(C19="O",AF19="0,2&lt;L/H≤0,5"),_xlfn.XLOOKUP(AE19,Tabla51[VALOR],Tabla51[FSH]),IF(AND(C19="O",AF19="0,5&lt;L/H≤1"),_xlfn.XLOOKUP(AE19,Tabla52[VALOR],Tabla52[FSH]),IF(AND(C19="O",AF19="1&lt;L/H≤2"),_xlfn.XLOOKUP(AE19,Tabla53[VALOR],Tabla53[FSH]),IF(AND(C19="O",AF19="L/H&gt;2"),_xlfn.XLOOKUP(AE19,Tabla54[VALOR],Tabla54[FSH]),1))))))))))))))))))))</f>
        <v>#DIV/0!</v>
      </c>
      <c r="AI19" s="1"/>
      <c r="AJ19" s="1"/>
      <c r="AK19" s="1"/>
      <c r="AL19" s="1"/>
      <c r="AM19" s="1"/>
      <c r="AN19" s="1"/>
      <c r="AO19"/>
      <c r="AP19"/>
      <c r="AQ19" s="1"/>
      <c r="XEM19" s="20" t="s">
        <v>74</v>
      </c>
      <c r="XEV19" s="6" t="s">
        <v>4</v>
      </c>
    </row>
    <row r="20" spans="1:44 16363:16382" s="6" customFormat="1" ht="15.9" customHeight="1" x14ac:dyDescent="0.3">
      <c r="A20" s="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11" t="str">
        <f t="shared" si="0"/>
        <v xml:space="preserve"> </v>
      </c>
      <c r="Q20" s="11">
        <f>IF(AND(G20="Persianas",H20="Exterior",I20="Blanco"),_xlfn.XLOOKUP(F20,Tabla1[Exterior-persianas-blanco],Tabla1[Valor]),IF(AND(G20="Persianas",H20="Exterior",I20="Pastel"),_xlfn.XLOOKUP(F20,Tabla2[Exterior-persianas-pastel],Tabla2[Valor]),IF(AND(G20="Persianas",H20="Exterior",I20="Oscuro"),_xlfn.XLOOKUP(F20,Tabla3[Exterior-persianas-oscuro],Tabla3[Valor]),IF(AND(G20="Persianas",H20="Exterior",I20="Negro"),_xlfn.XLOOKUP(F20,Tabla4[Exterior-persianas-negro],Tabla4[Valor]),IF(AND(G20="Persianas",H20="Interior",I20="Blanco"),_xlfn.XLOOKUP(F20,Tabla5[Interior-persianas-blanco],Tabla5[Valor]),IF(AND(G20="Persianas",H20="Interior",I20="Pastel"),_xlfn.XLOOKUP(F20,Tabla6[Interior-persianas-pastel],Tabla6[Valor]),IF(AND(G20="Persianas",H20="Interior",I20="Oscuro"),_xlfn.XLOOKUP(F20,Tabla7[Interior-persianas-oscuro],Tabla7[Valor]),IF(AND(G20="Persianas",H20="Interior",I20="Negro"),_xlfn.XLOOKUP(F20,Tabla8[Interior-persianas-negro],Tabla8[Valor]),IF(AND(G20="Toldos",H20="Exterior",I20="Blanco"),_xlfn.XLOOKUP(F20,Tabla9[Exterior-Toldos-blanco],Tabla9[Valor]),IF(AND(G20="Toldos",H20="Exterior",I20="Pastel"),_xlfn.XLOOKUP(F20,Tabla10[Exterior-Toldos-pastel],Tabla10[Valor]),IF(AND(G20="Toldos",H20="Exterior",I20="Oscuro"),_xlfn.XLOOKUP(F20,Tabla11[Exterior-Toldos-oscuro],Tabla11[Valor]),IF(AND(G20="Toldos",H20="Exterior",I20="Negro"),_xlfn.XLOOKUP(F20,Tabla12[Exterior-Toldos-negro],Tabla12[Valor]),IF(AND(G20="Toldos",H20="Interior",I20="Blanco"),_xlfn.XLOOKUP(F20,Tabla13[Interior-Toldos-blanco],Tabla13[Valor]),IF(AND(G20="Toldos",H20="Interior",I20="Pastel"),_xlfn.XLOOKUP(F20,Tabla14[Interior-Toldos-pastel],Tabla14[Valor]),IF(AND(G20="Toldos",H20="Interior",I20="Oscuro"),_xlfn.XLOOKUP(F20,Tabla15[Interior-Toldos-oscuro],Tabla15[Valor]),IF(AND(G20="Toldos",H20="Interior",I20="Negro"),_xlfn.XLOOKUP(F20,Tabla16[Interior-Toldos-negro],Tabla16[Valor]),IF(AND(G20="Cortinas",H20="Exterior",I20="Blanco"),_xlfn.XLOOKUP(F20,Tabla17[Exterior-Cortinas-blanco],Tabla17[Valor]),IF(AND(G20="Cortinas",H20="Exterior",I20="Pastel"),_xlfn.XLOOKUP(F20,Tabla18[Exterior-Cortinas-pastel],Tabla18[Valor]),IF(AND(G20="Cortinas",H20="Exterior",I20="Oscuro"),_xlfn.XLOOKUP(F20,Tabla19[Exterior-Cortinas-oscuro],Tabla19[Valor]),IF(AND(G20="Cortinas",H20="Exterior",I20="Negro"),_xlfn.XLOOKUP(F20,Tabla20[Exterior-Cortinas-negro],Tabla20[Valor]),IF(AND(G20="Cortinas",H20="Interior",I20="Blanco"),_xlfn.XLOOKUP(F20,Tabla21[Interior-Cortinas-blanco],Tabla21[Valor]),IF(AND(G20="Cortinas",H20="Interior",I20="Pastel"),_xlfn.XLOOKUP(F20,Tabla22[Interior-Cortinas-pastel],Tabla22[Valor]),IF(AND(G20="Cortinas",H20="Interior",I20="Oscuro"),_xlfn.XLOOKUP(F20,Tabla23[Interior-Cortinas-oscuro],Tabla23[Valor]),IF(AND(G20="Cortinas",H20="Interior",I20="Negro"),_xlfn.XLOOKUP(F20,Tabla24[Interior-Cortinas-negro],Tabla24[Valor]),1))))))))))))))))))))))))</f>
        <v>1</v>
      </c>
      <c r="R20" s="11">
        <f>IF(C20="Horizontal",_xlfn.XLOOKUP(B$4,Tabla32[ZC],Tabla32[VALOR]),IF(C20="NE",_xlfn.XLOOKUP(B$4,Tabla33[ZC],Tabla33[VALOR]),IF(C20="E",_xlfn.XLOOKUP(B$4,Tabla34[ZC],Tabla34[VALOR]),IF(C20="SE",_xlfn.XLOOKUP(B$4,Tabla35[ZC],Tabla35[VALOR]),IF(C20="S",_xlfn.XLOOKUP(B$4,Tabla36[ZC],Tabla36[VALOR]),IF(C20="SO",_xlfn.XLOOKUP(B$4,Tabla37[ZC],Tabla37[VALOR]),IF(C20="O",_xlfn.XLOOKUP(B$4,Tabla38[ZC],Tabla38[VALOR]),IF(C20="NO",_xlfn.XLOOKUP(B$4,Tabla39[ZC],Tabla39[VALOR]),IF(C20="N",_xlfn.XLOOKUP(B$4,Tabla40[ZC],Tabla40[VALOR]),0)))))))))</f>
        <v>0</v>
      </c>
      <c r="S20" s="11" t="e">
        <f t="shared" si="1"/>
        <v>#VALUE!</v>
      </c>
      <c r="W20" s="1"/>
      <c r="Y20" s="3" t="e">
        <f t="shared" si="2"/>
        <v>#DIV/0!</v>
      </c>
      <c r="Z20" s="3" t="e">
        <f t="shared" si="3"/>
        <v>#DIV/0!</v>
      </c>
      <c r="AA20" s="3" t="e">
        <f t="shared" si="4"/>
        <v>#DIV/0!</v>
      </c>
      <c r="AB20" s="3" t="e">
        <f t="shared" si="5"/>
        <v>#DIV/0!</v>
      </c>
      <c r="AC20" t="e">
        <f t="shared" si="6"/>
        <v>#DIV/0!</v>
      </c>
      <c r="AD20" t="e">
        <f t="shared" si="7"/>
        <v>#DIV/0!</v>
      </c>
      <c r="AE20" t="e">
        <f t="shared" si="8"/>
        <v>#DIV/0!</v>
      </c>
      <c r="AF20" t="e">
        <f t="shared" si="9"/>
        <v>#DIV/0!</v>
      </c>
      <c r="AG20" s="3" t="e">
        <f>IF(AND(C20="S",AC20="0,05&lt;R/W≤0,1"),_xlfn.XLOOKUP(AD20,Tabla55[VALOR],Tabla55[FSH]),IF(AND(C20="S",AC20="0,1&lt;R/W≤0,2"),_xlfn.XLOOKUP(AD20,Tabla56[VALOR],Tabla56[FSH]),IF(AND(C20="S",AC20="0,2&lt;R/W≤0,5"),_xlfn.XLOOKUP(AD20,Tabla57[VALOR],Tabla57[FSH]),IF(AND(C20="S",AC20="R/W&gt;0,5"),_xlfn.XLOOKUP(AD20,Tabla58[VALOR],Tabla58[FSH]),IF(AND(C20="SE",AC20="0,05&lt;R/W≤0,1"),_xlfn.XLOOKUP(AD20,Tabla59[VALOR],Tabla59[FSH]),IF(AND(C20="SE",AC20="0,1&lt;R/W≤0,2"),_xlfn.XLOOKUP(AD20,Tabla60[VALOR],Tabla60[FSH]),IF(AND(C20="SE",AC20="0,2&lt;R/W≤0,5"),_xlfn.XLOOKUP(AD20,Tabla61[VALOR],Tabla61[FSH]),IF(AND(C20="SE",AC20="R/W&gt;0,5"),_xlfn.XLOOKUP(AD20,Tabla62[VALOR],Tabla62[FSH]),IF(AND(C20="SO",AC20="0,05&lt;R/W≤0,1"),_xlfn.XLOOKUP(AD20,Tabla59[VALOR],Tabla59[FSH]),IF(AND(C20="SO",AC20="0,1&lt;R/W≤0,2"),_xlfn.XLOOKUP(AD20,Tabla60[VALOR],Tabla60[FSH]),IF(AND(C20="SO",AC20="0,2&lt;R/W≤0,5"),_xlfn.XLOOKUP(AD20,Tabla61[VALOR],Tabla61[FSH]),IF(AND(C20="SO",AC20="R/W&gt;0,5"),_xlfn.XLOOKUP(AD20,Tabla62[VALOR],Tabla62[FSH]),IF(AND(C20="E",AC20="0,05&lt;R/W≤0,1"),_xlfn.XLOOKUP(AD20,Tabla63[VALOR],Tabla63[FSH]),IF(AND(C20="E",AC20="0,1&lt;R/W≤0,2"),_xlfn.XLOOKUP(AD20,Tabla64[VALOR],Tabla64[FSH]),IF(AND(C20="E",AC20="0,2&lt;R/W≤0,5"),_xlfn.XLOOKUP(AD20,Tabla65[VALOR],Tabla65[FSH]),IF(AND(C20="E",AC20="R/W&gt;0,5"),_xlfn.XLOOKUP(AD20,Tabla66[VALOR],Tabla66[FSH]),IF(AND(C20="O",AC20="0,05&lt;R/W≤0,1"),_xlfn.XLOOKUP(AD20,Tabla63[VALOR],Tabla63[FSH]),IF(AND(C20="O",AC20="0,1&lt;R/W≤0,2"),_xlfn.XLOOKUP(AD20,Tabla64[VALOR],Tabla64[FSH]),IF(AND(C20="O",AC20="0,2&lt;R/W≤0,5"),_xlfn.XLOOKUP(AD20,Tabla65[VALOR],Tabla65[FSH]),IF(AND(C20="O",AC20="R/W&gt;0,5"),_xlfn.XLOOKUP(AD20,Tabla66[VALOR],Tabla66[FSH]),1))))))))))))))))))))</f>
        <v>#DIV/0!</v>
      </c>
      <c r="AH20" s="3" t="e">
        <f>IF(AND(C20="S",AF20="0,2&lt;L/H≤0,5"),_xlfn.XLOOKUP(AE20,Tabla25[VALOR],Tabla25[FSH]),IF(AND(C20="S",AF20="0,5&lt;L/H≤1"),_xlfn.XLOOKUP(AE20,Tabla26[VALOR],Tabla26[FSH]),IF(AND(C20="S",AF20="1&lt;L/H≤2"),_xlfn.XLOOKUP(AE20,Tabla27[VALOR],Tabla27[FSH]),IF(AND(C20="S",AF20="L/H&gt;2"),_xlfn.XLOOKUP(AE20,Tabla28[VALOR],Tabla28[FSH]),IF(AND(C20="SE",AF20="0,2&lt;L/H≤0,5"),_xlfn.XLOOKUP(AE20,Tabla29[VALOR],Tabla29[FSH]),IF(AND(C20="SE",AF20="0,5&lt;L/H≤1"),_xlfn.XLOOKUP(AE20,Tabla30[VALOR],Tabla30[FSH]),IF(AND(C20="SE",AF20="1&lt;L/H≤2"),_xlfn.XLOOKUP(AE20,Tabla31[VALOR],Tabla31[FSH]),IF(AND(C20="SE",AF20="L/H&gt;2"),_xlfn.XLOOKUP(AE20,Tabla50[VALOR],Tabla50[FSH]),IF(AND(C20="SO",AF20="0,2&lt;L/H≤0,5"),_xlfn.XLOOKUP(AE20,Tabla29[VALOR],Tabla29[FSH]),IF(AND(C20="SO",AF20="0,5&lt;L/H≤1"),_xlfn.XLOOKUP(AE20,Tabla30[VALOR],Tabla30[FSH]),IF(AND(C20="SO",AF20="1&lt;L/H≤2"),_xlfn.XLOOKUP(AE20,Tabla31[VALOR],Tabla31[FSH]),IF(AND(C20="SO",AF20="L/H&gt;2"),_xlfn.XLOOKUP(AE20,Tabla50[VALOR],Tabla50[FSH]),IF(AND(C20="E",AF20="0,2&lt;L/H≤0,5"),_xlfn.XLOOKUP(AE20,Tabla51[VALOR],Tabla51[FSH]),IF(AND(C20="E",AF20="0,5&lt;L/H≤1"),_xlfn.XLOOKUP(AE20,Tabla52[VALOR],Tabla52[FSH]),IF(AND(C20="E",AF20="1&lt;L/H≤2"),_xlfn.XLOOKUP(AE20,Tabla53[VALOR],Tabla53[FSH]),IF(AND(C20="E",AF20="L/H&gt;2"),_xlfn.XLOOKUP(AE20,Tabla54[VALOR],Tabla54[FSH]),IF(AND(C20="O",AF20="0,2&lt;L/H≤0,5"),_xlfn.XLOOKUP(AE20,Tabla51[VALOR],Tabla51[FSH]),IF(AND(C20="O",AF20="0,5&lt;L/H≤1"),_xlfn.XLOOKUP(AE20,Tabla52[VALOR],Tabla52[FSH]),IF(AND(C20="O",AF20="1&lt;L/H≤2"),_xlfn.XLOOKUP(AE20,Tabla53[VALOR],Tabla53[FSH]),IF(AND(C20="O",AF20="L/H&gt;2"),_xlfn.XLOOKUP(AE20,Tabla54[VALOR],Tabla54[FSH]),1))))))))))))))))))))</f>
        <v>#DIV/0!</v>
      </c>
      <c r="AI20" s="1"/>
      <c r="AJ20"/>
      <c r="AK20"/>
      <c r="AL20"/>
      <c r="AM20"/>
      <c r="AN20" s="1"/>
      <c r="AO20"/>
      <c r="AP20"/>
      <c r="AQ20" s="1"/>
      <c r="XEM20" s="20" t="s">
        <v>75</v>
      </c>
    </row>
    <row r="21" spans="1:44 16363:16382" s="6" customFormat="1" ht="15.9" customHeight="1" x14ac:dyDescent="0.3">
      <c r="A21" s="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1" t="str">
        <f t="shared" si="0"/>
        <v xml:space="preserve"> </v>
      </c>
      <c r="Q21" s="11">
        <f>IF(AND(G21="Persianas",H21="Exterior",I21="Blanco"),_xlfn.XLOOKUP(F21,Tabla1[Exterior-persianas-blanco],Tabla1[Valor]),IF(AND(G21="Persianas",H21="Exterior",I21="Pastel"),_xlfn.XLOOKUP(F21,Tabla2[Exterior-persianas-pastel],Tabla2[Valor]),IF(AND(G21="Persianas",H21="Exterior",I21="Oscuro"),_xlfn.XLOOKUP(F21,Tabla3[Exterior-persianas-oscuro],Tabla3[Valor]),IF(AND(G21="Persianas",H21="Exterior",I21="Negro"),_xlfn.XLOOKUP(F21,Tabla4[Exterior-persianas-negro],Tabla4[Valor]),IF(AND(G21="Persianas",H21="Interior",I21="Blanco"),_xlfn.XLOOKUP(F21,Tabla5[Interior-persianas-blanco],Tabla5[Valor]),IF(AND(G21="Persianas",H21="Interior",I21="Pastel"),_xlfn.XLOOKUP(F21,Tabla6[Interior-persianas-pastel],Tabla6[Valor]),IF(AND(G21="Persianas",H21="Interior",I21="Oscuro"),_xlfn.XLOOKUP(F21,Tabla7[Interior-persianas-oscuro],Tabla7[Valor]),IF(AND(G21="Persianas",H21="Interior",I21="Negro"),_xlfn.XLOOKUP(F21,Tabla8[Interior-persianas-negro],Tabla8[Valor]),IF(AND(G21="Toldos",H21="Exterior",I21="Blanco"),_xlfn.XLOOKUP(F21,Tabla9[Exterior-Toldos-blanco],Tabla9[Valor]),IF(AND(G21="Toldos",H21="Exterior",I21="Pastel"),_xlfn.XLOOKUP(F21,Tabla10[Exterior-Toldos-pastel],Tabla10[Valor]),IF(AND(G21="Toldos",H21="Exterior",I21="Oscuro"),_xlfn.XLOOKUP(F21,Tabla11[Exterior-Toldos-oscuro],Tabla11[Valor]),IF(AND(G21="Toldos",H21="Exterior",I21="Negro"),_xlfn.XLOOKUP(F21,Tabla12[Exterior-Toldos-negro],Tabla12[Valor]),IF(AND(G21="Toldos",H21="Interior",I21="Blanco"),_xlfn.XLOOKUP(F21,Tabla13[Interior-Toldos-blanco],Tabla13[Valor]),IF(AND(G21="Toldos",H21="Interior",I21="Pastel"),_xlfn.XLOOKUP(F21,Tabla14[Interior-Toldos-pastel],Tabla14[Valor]),IF(AND(G21="Toldos",H21="Interior",I21="Oscuro"),_xlfn.XLOOKUP(F21,Tabla15[Interior-Toldos-oscuro],Tabla15[Valor]),IF(AND(G21="Toldos",H21="Interior",I21="Negro"),_xlfn.XLOOKUP(F21,Tabla16[Interior-Toldos-negro],Tabla16[Valor]),IF(AND(G21="Cortinas",H21="Exterior",I21="Blanco"),_xlfn.XLOOKUP(F21,Tabla17[Exterior-Cortinas-blanco],Tabla17[Valor]),IF(AND(G21="Cortinas",H21="Exterior",I21="Pastel"),_xlfn.XLOOKUP(F21,Tabla18[Exterior-Cortinas-pastel],Tabla18[Valor]),IF(AND(G21="Cortinas",H21="Exterior",I21="Oscuro"),_xlfn.XLOOKUP(F21,Tabla19[Exterior-Cortinas-oscuro],Tabla19[Valor]),IF(AND(G21="Cortinas",H21="Exterior",I21="Negro"),_xlfn.XLOOKUP(F21,Tabla20[Exterior-Cortinas-negro],Tabla20[Valor]),IF(AND(G21="Cortinas",H21="Interior",I21="Blanco"),_xlfn.XLOOKUP(F21,Tabla21[Interior-Cortinas-blanco],Tabla21[Valor]),IF(AND(G21="Cortinas",H21="Interior",I21="Pastel"),_xlfn.XLOOKUP(F21,Tabla22[Interior-Cortinas-pastel],Tabla22[Valor]),IF(AND(G21="Cortinas",H21="Interior",I21="Oscuro"),_xlfn.XLOOKUP(F21,Tabla23[Interior-Cortinas-oscuro],Tabla23[Valor]),IF(AND(G21="Cortinas",H21="Interior",I21="Negro"),_xlfn.XLOOKUP(F21,Tabla24[Interior-Cortinas-negro],Tabla24[Valor]),1))))))))))))))))))))))))</f>
        <v>1</v>
      </c>
      <c r="R21" s="11">
        <f>IF(C21="Horizontal",_xlfn.XLOOKUP(B$4,Tabla32[ZC],Tabla32[VALOR]),IF(C21="NE",_xlfn.XLOOKUP(B$4,Tabla33[ZC],Tabla33[VALOR]),IF(C21="E",_xlfn.XLOOKUP(B$4,Tabla34[ZC],Tabla34[VALOR]),IF(C21="SE",_xlfn.XLOOKUP(B$4,Tabla35[ZC],Tabla35[VALOR]),IF(C21="S",_xlfn.XLOOKUP(B$4,Tabla36[ZC],Tabla36[VALOR]),IF(C21="SO",_xlfn.XLOOKUP(B$4,Tabla37[ZC],Tabla37[VALOR]),IF(C21="O",_xlfn.XLOOKUP(B$4,Tabla38[ZC],Tabla38[VALOR]),IF(C21="NO",_xlfn.XLOOKUP(B$4,Tabla39[ZC],Tabla39[VALOR]),IF(C21="N",_xlfn.XLOOKUP(B$4,Tabla40[ZC],Tabla40[VALOR]),0)))))))))</f>
        <v>0</v>
      </c>
      <c r="S21" s="11" t="e">
        <f t="shared" si="1"/>
        <v>#VALUE!</v>
      </c>
      <c r="W21" s="1"/>
      <c r="Y21" s="3" t="e">
        <f t="shared" si="2"/>
        <v>#DIV/0!</v>
      </c>
      <c r="Z21" s="3" t="e">
        <f t="shared" si="3"/>
        <v>#DIV/0!</v>
      </c>
      <c r="AA21" s="3" t="e">
        <f t="shared" si="4"/>
        <v>#DIV/0!</v>
      </c>
      <c r="AB21" s="3" t="e">
        <f t="shared" si="5"/>
        <v>#DIV/0!</v>
      </c>
      <c r="AC21" t="e">
        <f t="shared" si="6"/>
        <v>#DIV/0!</v>
      </c>
      <c r="AD21" t="e">
        <f t="shared" si="7"/>
        <v>#DIV/0!</v>
      </c>
      <c r="AE21" t="e">
        <f t="shared" si="8"/>
        <v>#DIV/0!</v>
      </c>
      <c r="AF21" t="e">
        <f t="shared" si="9"/>
        <v>#DIV/0!</v>
      </c>
      <c r="AG21" s="3" t="e">
        <f>IF(AND(C21="S",AC21="0,05&lt;R/W≤0,1"),_xlfn.XLOOKUP(AD21,Tabla55[VALOR],Tabla55[FSH]),IF(AND(C21="S",AC21="0,1&lt;R/W≤0,2"),_xlfn.XLOOKUP(AD21,Tabla56[VALOR],Tabla56[FSH]),IF(AND(C21="S",AC21="0,2&lt;R/W≤0,5"),_xlfn.XLOOKUP(AD21,Tabla57[VALOR],Tabla57[FSH]),IF(AND(C21="S",AC21="R/W&gt;0,5"),_xlfn.XLOOKUP(AD21,Tabla58[VALOR],Tabla58[FSH]),IF(AND(C21="SE",AC21="0,05&lt;R/W≤0,1"),_xlfn.XLOOKUP(AD21,Tabla59[VALOR],Tabla59[FSH]),IF(AND(C21="SE",AC21="0,1&lt;R/W≤0,2"),_xlfn.XLOOKUP(AD21,Tabla60[VALOR],Tabla60[FSH]),IF(AND(C21="SE",AC21="0,2&lt;R/W≤0,5"),_xlfn.XLOOKUP(AD21,Tabla61[VALOR],Tabla61[FSH]),IF(AND(C21="SE",AC21="R/W&gt;0,5"),_xlfn.XLOOKUP(AD21,Tabla62[VALOR],Tabla62[FSH]),IF(AND(C21="SO",AC21="0,05&lt;R/W≤0,1"),_xlfn.XLOOKUP(AD21,Tabla59[VALOR],Tabla59[FSH]),IF(AND(C21="SO",AC21="0,1&lt;R/W≤0,2"),_xlfn.XLOOKUP(AD21,Tabla60[VALOR],Tabla60[FSH]),IF(AND(C21="SO",AC21="0,2&lt;R/W≤0,5"),_xlfn.XLOOKUP(AD21,Tabla61[VALOR],Tabla61[FSH]),IF(AND(C21="SO",AC21="R/W&gt;0,5"),_xlfn.XLOOKUP(AD21,Tabla62[VALOR],Tabla62[FSH]),IF(AND(C21="E",AC21="0,05&lt;R/W≤0,1"),_xlfn.XLOOKUP(AD21,Tabla63[VALOR],Tabla63[FSH]),IF(AND(C21="E",AC21="0,1&lt;R/W≤0,2"),_xlfn.XLOOKUP(AD21,Tabla64[VALOR],Tabla64[FSH]),IF(AND(C21="E",AC21="0,2&lt;R/W≤0,5"),_xlfn.XLOOKUP(AD21,Tabla65[VALOR],Tabla65[FSH]),IF(AND(C21="E",AC21="R/W&gt;0,5"),_xlfn.XLOOKUP(AD21,Tabla66[VALOR],Tabla66[FSH]),IF(AND(C21="O",AC21="0,05&lt;R/W≤0,1"),_xlfn.XLOOKUP(AD21,Tabla63[VALOR],Tabla63[FSH]),IF(AND(C21="O",AC21="0,1&lt;R/W≤0,2"),_xlfn.XLOOKUP(AD21,Tabla64[VALOR],Tabla64[FSH]),IF(AND(C21="O",AC21="0,2&lt;R/W≤0,5"),_xlfn.XLOOKUP(AD21,Tabla65[VALOR],Tabla65[FSH]),IF(AND(C21="O",AC21="R/W&gt;0,5"),_xlfn.XLOOKUP(AD21,Tabla66[VALOR],Tabla66[FSH]),1))))))))))))))))))))</f>
        <v>#DIV/0!</v>
      </c>
      <c r="AH21" s="3" t="e">
        <f>IF(AND(C21="S",AF21="0,2&lt;L/H≤0,5"),_xlfn.XLOOKUP(AE21,Tabla25[VALOR],Tabla25[FSH]),IF(AND(C21="S",AF21="0,5&lt;L/H≤1"),_xlfn.XLOOKUP(AE21,Tabla26[VALOR],Tabla26[FSH]),IF(AND(C21="S",AF21="1&lt;L/H≤2"),_xlfn.XLOOKUP(AE21,Tabla27[VALOR],Tabla27[FSH]),IF(AND(C21="S",AF21="L/H&gt;2"),_xlfn.XLOOKUP(AE21,Tabla28[VALOR],Tabla28[FSH]),IF(AND(C21="SE",AF21="0,2&lt;L/H≤0,5"),_xlfn.XLOOKUP(AE21,Tabla29[VALOR],Tabla29[FSH]),IF(AND(C21="SE",AF21="0,5&lt;L/H≤1"),_xlfn.XLOOKUP(AE21,Tabla30[VALOR],Tabla30[FSH]),IF(AND(C21="SE",AF21="1&lt;L/H≤2"),_xlfn.XLOOKUP(AE21,Tabla31[VALOR],Tabla31[FSH]),IF(AND(C21="SE",AF21="L/H&gt;2"),_xlfn.XLOOKUP(AE21,Tabla50[VALOR],Tabla50[FSH]),IF(AND(C21="SO",AF21="0,2&lt;L/H≤0,5"),_xlfn.XLOOKUP(AE21,Tabla29[VALOR],Tabla29[FSH]),IF(AND(C21="SO",AF21="0,5&lt;L/H≤1"),_xlfn.XLOOKUP(AE21,Tabla30[VALOR],Tabla30[FSH]),IF(AND(C21="SO",AF21="1&lt;L/H≤2"),_xlfn.XLOOKUP(AE21,Tabla31[VALOR],Tabla31[FSH]),IF(AND(C21="SO",AF21="L/H&gt;2"),_xlfn.XLOOKUP(AE21,Tabla50[VALOR],Tabla50[FSH]),IF(AND(C21="E",AF21="0,2&lt;L/H≤0,5"),_xlfn.XLOOKUP(AE21,Tabla51[VALOR],Tabla51[FSH]),IF(AND(C21="E",AF21="0,5&lt;L/H≤1"),_xlfn.XLOOKUP(AE21,Tabla52[VALOR],Tabla52[FSH]),IF(AND(C21="E",AF21="1&lt;L/H≤2"),_xlfn.XLOOKUP(AE21,Tabla53[VALOR],Tabla53[FSH]),IF(AND(C21="E",AF21="L/H&gt;2"),_xlfn.XLOOKUP(AE21,Tabla54[VALOR],Tabla54[FSH]),IF(AND(C21="O",AF21="0,2&lt;L/H≤0,5"),_xlfn.XLOOKUP(AE21,Tabla51[VALOR],Tabla51[FSH]),IF(AND(C21="O",AF21="0,5&lt;L/H≤1"),_xlfn.XLOOKUP(AE21,Tabla52[VALOR],Tabla52[FSH]),IF(AND(C21="O",AF21="1&lt;L/H≤2"),_xlfn.XLOOKUP(AE21,Tabla53[VALOR],Tabla53[FSH]),IF(AND(C21="O",AF21="L/H&gt;2"),_xlfn.XLOOKUP(AE21,Tabla54[VALOR],Tabla54[FSH]),1))))))))))))))))))))</f>
        <v>#DIV/0!</v>
      </c>
      <c r="AI21" s="1"/>
      <c r="AJ21"/>
      <c r="AK21"/>
      <c r="AL21"/>
      <c r="AM21"/>
      <c r="XEM21" s="20" t="s">
        <v>76</v>
      </c>
    </row>
    <row r="22" spans="1:44 16363:16382" s="6" customFormat="1" ht="14.4" x14ac:dyDescent="0.3">
      <c r="A22" s="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11" t="str">
        <f t="shared" si="0"/>
        <v xml:space="preserve"> </v>
      </c>
      <c r="Q22" s="11">
        <f>IF(AND(G22="Persianas",H22="Exterior",I22="Blanco"),_xlfn.XLOOKUP(F22,Tabla1[Exterior-persianas-blanco],Tabla1[Valor]),IF(AND(G22="Persianas",H22="Exterior",I22="Pastel"),_xlfn.XLOOKUP(F22,Tabla2[Exterior-persianas-pastel],Tabla2[Valor]),IF(AND(G22="Persianas",H22="Exterior",I22="Oscuro"),_xlfn.XLOOKUP(F22,Tabla3[Exterior-persianas-oscuro],Tabla3[Valor]),IF(AND(G22="Persianas",H22="Exterior",I22="Negro"),_xlfn.XLOOKUP(F22,Tabla4[Exterior-persianas-negro],Tabla4[Valor]),IF(AND(G22="Persianas",H22="Interior",I22="Blanco"),_xlfn.XLOOKUP(F22,Tabla5[Interior-persianas-blanco],Tabla5[Valor]),IF(AND(G22="Persianas",H22="Interior",I22="Pastel"),_xlfn.XLOOKUP(F22,Tabla6[Interior-persianas-pastel],Tabla6[Valor]),IF(AND(G22="Persianas",H22="Interior",I22="Oscuro"),_xlfn.XLOOKUP(F22,Tabla7[Interior-persianas-oscuro],Tabla7[Valor]),IF(AND(G22="Persianas",H22="Interior",I22="Negro"),_xlfn.XLOOKUP(F22,Tabla8[Interior-persianas-negro],Tabla8[Valor]),IF(AND(G22="Toldos",H22="Exterior",I22="Blanco"),_xlfn.XLOOKUP(F22,Tabla9[Exterior-Toldos-blanco],Tabla9[Valor]),IF(AND(G22="Toldos",H22="Exterior",I22="Pastel"),_xlfn.XLOOKUP(F22,Tabla10[Exterior-Toldos-pastel],Tabla10[Valor]),IF(AND(G22="Toldos",H22="Exterior",I22="Oscuro"),_xlfn.XLOOKUP(F22,Tabla11[Exterior-Toldos-oscuro],Tabla11[Valor]),IF(AND(G22="Toldos",H22="Exterior",I22="Negro"),_xlfn.XLOOKUP(F22,Tabla12[Exterior-Toldos-negro],Tabla12[Valor]),IF(AND(G22="Toldos",H22="Interior",I22="Blanco"),_xlfn.XLOOKUP(F22,Tabla13[Interior-Toldos-blanco],Tabla13[Valor]),IF(AND(G22="Toldos",H22="Interior",I22="Pastel"),_xlfn.XLOOKUP(F22,Tabla14[Interior-Toldos-pastel],Tabla14[Valor]),IF(AND(G22="Toldos",H22="Interior",I22="Oscuro"),_xlfn.XLOOKUP(F22,Tabla15[Interior-Toldos-oscuro],Tabla15[Valor]),IF(AND(G22="Toldos",H22="Interior",I22="Negro"),_xlfn.XLOOKUP(F22,Tabla16[Interior-Toldos-negro],Tabla16[Valor]),IF(AND(G22="Cortinas",H22="Exterior",I22="Blanco"),_xlfn.XLOOKUP(F22,Tabla17[Exterior-Cortinas-blanco],Tabla17[Valor]),IF(AND(G22="Cortinas",H22="Exterior",I22="Pastel"),_xlfn.XLOOKUP(F22,Tabla18[Exterior-Cortinas-pastel],Tabla18[Valor]),IF(AND(G22="Cortinas",H22="Exterior",I22="Oscuro"),_xlfn.XLOOKUP(F22,Tabla19[Exterior-Cortinas-oscuro],Tabla19[Valor]),IF(AND(G22="Cortinas",H22="Exterior",I22="Negro"),_xlfn.XLOOKUP(F22,Tabla20[Exterior-Cortinas-negro],Tabla20[Valor]),IF(AND(G22="Cortinas",H22="Interior",I22="Blanco"),_xlfn.XLOOKUP(F22,Tabla21[Interior-Cortinas-blanco],Tabla21[Valor]),IF(AND(G22="Cortinas",H22="Interior",I22="Pastel"),_xlfn.XLOOKUP(F22,Tabla22[Interior-Cortinas-pastel],Tabla22[Valor]),IF(AND(G22="Cortinas",H22="Interior",I22="Oscuro"),_xlfn.XLOOKUP(F22,Tabla23[Interior-Cortinas-oscuro],Tabla23[Valor]),IF(AND(G22="Cortinas",H22="Interior",I22="Negro"),_xlfn.XLOOKUP(F22,Tabla24[Interior-Cortinas-negro],Tabla24[Valor]),1))))))))))))))))))))))))</f>
        <v>1</v>
      </c>
      <c r="R22" s="11">
        <f>IF(C22="Horizontal",_xlfn.XLOOKUP(B$4,Tabla32[ZC],Tabla32[VALOR]),IF(C22="NE",_xlfn.XLOOKUP(B$4,Tabla33[ZC],Tabla33[VALOR]),IF(C22="E",_xlfn.XLOOKUP(B$4,Tabla34[ZC],Tabla34[VALOR]),IF(C22="SE",_xlfn.XLOOKUP(B$4,Tabla35[ZC],Tabla35[VALOR]),IF(C22="S",_xlfn.XLOOKUP(B$4,Tabla36[ZC],Tabla36[VALOR]),IF(C22="SO",_xlfn.XLOOKUP(B$4,Tabla37[ZC],Tabla37[VALOR]),IF(C22="O",_xlfn.XLOOKUP(B$4,Tabla38[ZC],Tabla38[VALOR]),IF(C22="NO",_xlfn.XLOOKUP(B$4,Tabla39[ZC],Tabla39[VALOR]),IF(C22="N",_xlfn.XLOOKUP(B$4,Tabla40[ZC],Tabla40[VALOR]),0)))))))))</f>
        <v>0</v>
      </c>
      <c r="S22" s="11" t="e">
        <f t="shared" si="1"/>
        <v>#VALUE!</v>
      </c>
      <c r="W22" s="1"/>
      <c r="Y22" s="3" t="e">
        <f t="shared" si="2"/>
        <v>#DIV/0!</v>
      </c>
      <c r="Z22" s="3" t="e">
        <f t="shared" si="3"/>
        <v>#DIV/0!</v>
      </c>
      <c r="AA22" s="3" t="e">
        <f t="shared" si="4"/>
        <v>#DIV/0!</v>
      </c>
      <c r="AB22" s="3" t="e">
        <f t="shared" si="5"/>
        <v>#DIV/0!</v>
      </c>
      <c r="AC22" t="e">
        <f t="shared" si="6"/>
        <v>#DIV/0!</v>
      </c>
      <c r="AD22" t="e">
        <f t="shared" si="7"/>
        <v>#DIV/0!</v>
      </c>
      <c r="AE22" t="e">
        <f t="shared" si="8"/>
        <v>#DIV/0!</v>
      </c>
      <c r="AF22" t="e">
        <f t="shared" si="9"/>
        <v>#DIV/0!</v>
      </c>
      <c r="AG22" s="3" t="e">
        <f>IF(AND(C22="S",AC22="0,05&lt;R/W≤0,1"),_xlfn.XLOOKUP(AD22,Tabla55[VALOR],Tabla55[FSH]),IF(AND(C22="S",AC22="0,1&lt;R/W≤0,2"),_xlfn.XLOOKUP(AD22,Tabla56[VALOR],Tabla56[FSH]),IF(AND(C22="S",AC22="0,2&lt;R/W≤0,5"),_xlfn.XLOOKUP(AD22,Tabla57[VALOR],Tabla57[FSH]),IF(AND(C22="S",AC22="R/W&gt;0,5"),_xlfn.XLOOKUP(AD22,Tabla58[VALOR],Tabla58[FSH]),IF(AND(C22="SE",AC22="0,05&lt;R/W≤0,1"),_xlfn.XLOOKUP(AD22,Tabla59[VALOR],Tabla59[FSH]),IF(AND(C22="SE",AC22="0,1&lt;R/W≤0,2"),_xlfn.XLOOKUP(AD22,Tabla60[VALOR],Tabla60[FSH]),IF(AND(C22="SE",AC22="0,2&lt;R/W≤0,5"),_xlfn.XLOOKUP(AD22,Tabla61[VALOR],Tabla61[FSH]),IF(AND(C22="SE",AC22="R/W&gt;0,5"),_xlfn.XLOOKUP(AD22,Tabla62[VALOR],Tabla62[FSH]),IF(AND(C22="SO",AC22="0,05&lt;R/W≤0,1"),_xlfn.XLOOKUP(AD22,Tabla59[VALOR],Tabla59[FSH]),IF(AND(C22="SO",AC22="0,1&lt;R/W≤0,2"),_xlfn.XLOOKUP(AD22,Tabla60[VALOR],Tabla60[FSH]),IF(AND(C22="SO",AC22="0,2&lt;R/W≤0,5"),_xlfn.XLOOKUP(AD22,Tabla61[VALOR],Tabla61[FSH]),IF(AND(C22="SO",AC22="R/W&gt;0,5"),_xlfn.XLOOKUP(AD22,Tabla62[VALOR],Tabla62[FSH]),IF(AND(C22="E",AC22="0,05&lt;R/W≤0,1"),_xlfn.XLOOKUP(AD22,Tabla63[VALOR],Tabla63[FSH]),IF(AND(C22="E",AC22="0,1&lt;R/W≤0,2"),_xlfn.XLOOKUP(AD22,Tabla64[VALOR],Tabla64[FSH]),IF(AND(C22="E",AC22="0,2&lt;R/W≤0,5"),_xlfn.XLOOKUP(AD22,Tabla65[VALOR],Tabla65[FSH]),IF(AND(C22="E",AC22="R/W&gt;0,5"),_xlfn.XLOOKUP(AD22,Tabla66[VALOR],Tabla66[FSH]),IF(AND(C22="O",AC22="0,05&lt;R/W≤0,1"),_xlfn.XLOOKUP(AD22,Tabla63[VALOR],Tabla63[FSH]),IF(AND(C22="O",AC22="0,1&lt;R/W≤0,2"),_xlfn.XLOOKUP(AD22,Tabla64[VALOR],Tabla64[FSH]),IF(AND(C22="O",AC22="0,2&lt;R/W≤0,5"),_xlfn.XLOOKUP(AD22,Tabla65[VALOR],Tabla65[FSH]),IF(AND(C22="O",AC22="R/W&gt;0,5"),_xlfn.XLOOKUP(AD22,Tabla66[VALOR],Tabla66[FSH]),1))))))))))))))))))))</f>
        <v>#DIV/0!</v>
      </c>
      <c r="AH22" s="3" t="e">
        <f>IF(AND(C22="S",AF22="0,2&lt;L/H≤0,5"),_xlfn.XLOOKUP(AE22,Tabla25[VALOR],Tabla25[FSH]),IF(AND(C22="S",AF22="0,5&lt;L/H≤1"),_xlfn.XLOOKUP(AE22,Tabla26[VALOR],Tabla26[FSH]),IF(AND(C22="S",AF22="1&lt;L/H≤2"),_xlfn.XLOOKUP(AE22,Tabla27[VALOR],Tabla27[FSH]),IF(AND(C22="S",AF22="L/H&gt;2"),_xlfn.XLOOKUP(AE22,Tabla28[VALOR],Tabla28[FSH]),IF(AND(C22="SE",AF22="0,2&lt;L/H≤0,5"),_xlfn.XLOOKUP(AE22,Tabla29[VALOR],Tabla29[FSH]),IF(AND(C22="SE",AF22="0,5&lt;L/H≤1"),_xlfn.XLOOKUP(AE22,Tabla30[VALOR],Tabla30[FSH]),IF(AND(C22="SE",AF22="1&lt;L/H≤2"),_xlfn.XLOOKUP(AE22,Tabla31[VALOR],Tabla31[FSH]),IF(AND(C22="SE",AF22="L/H&gt;2"),_xlfn.XLOOKUP(AE22,Tabla50[VALOR],Tabla50[FSH]),IF(AND(C22="SO",AF22="0,2&lt;L/H≤0,5"),_xlfn.XLOOKUP(AE22,Tabla29[VALOR],Tabla29[FSH]),IF(AND(C22="SO",AF22="0,5&lt;L/H≤1"),_xlfn.XLOOKUP(AE22,Tabla30[VALOR],Tabla30[FSH]),IF(AND(C22="SO",AF22="1&lt;L/H≤2"),_xlfn.XLOOKUP(AE22,Tabla31[VALOR],Tabla31[FSH]),IF(AND(C22="SO",AF22="L/H&gt;2"),_xlfn.XLOOKUP(AE22,Tabla50[VALOR],Tabla50[FSH]),IF(AND(C22="E",AF22="0,2&lt;L/H≤0,5"),_xlfn.XLOOKUP(AE22,Tabla51[VALOR],Tabla51[FSH]),IF(AND(C22="E",AF22="0,5&lt;L/H≤1"),_xlfn.XLOOKUP(AE22,Tabla52[VALOR],Tabla52[FSH]),IF(AND(C22="E",AF22="1&lt;L/H≤2"),_xlfn.XLOOKUP(AE22,Tabla53[VALOR],Tabla53[FSH]),IF(AND(C22="E",AF22="L/H&gt;2"),_xlfn.XLOOKUP(AE22,Tabla54[VALOR],Tabla54[FSH]),IF(AND(C22="O",AF22="0,2&lt;L/H≤0,5"),_xlfn.XLOOKUP(AE22,Tabla51[VALOR],Tabla51[FSH]),IF(AND(C22="O",AF22="0,5&lt;L/H≤1"),_xlfn.XLOOKUP(AE22,Tabla52[VALOR],Tabla52[FSH]),IF(AND(C22="O",AF22="1&lt;L/H≤2"),_xlfn.XLOOKUP(AE22,Tabla53[VALOR],Tabla53[FSH]),IF(AND(C22="O",AF22="L/H&gt;2"),_xlfn.XLOOKUP(AE22,Tabla54[VALOR],Tabla54[FSH]),1))))))))))))))))))))</f>
        <v>#DIV/0!</v>
      </c>
      <c r="AI22" s="1"/>
      <c r="AJ22"/>
      <c r="AK22"/>
      <c r="AL22"/>
      <c r="AM22"/>
      <c r="XEV22" s="6" t="s">
        <v>5</v>
      </c>
    </row>
    <row r="23" spans="1:44 16363:16382" s="6" customFormat="1" ht="15.9" customHeight="1" x14ac:dyDescent="0.3">
      <c r="A23" s="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1" t="str">
        <f t="shared" si="0"/>
        <v xml:space="preserve"> </v>
      </c>
      <c r="Q23" s="11">
        <f>IF(AND(G23="Persianas",H23="Exterior",I23="Blanco"),_xlfn.XLOOKUP(F23,Tabla1[Exterior-persianas-blanco],Tabla1[Valor]),IF(AND(G23="Persianas",H23="Exterior",I23="Pastel"),_xlfn.XLOOKUP(F23,Tabla2[Exterior-persianas-pastel],Tabla2[Valor]),IF(AND(G23="Persianas",H23="Exterior",I23="Oscuro"),_xlfn.XLOOKUP(F23,Tabla3[Exterior-persianas-oscuro],Tabla3[Valor]),IF(AND(G23="Persianas",H23="Exterior",I23="Negro"),_xlfn.XLOOKUP(F23,Tabla4[Exterior-persianas-negro],Tabla4[Valor]),IF(AND(G23="Persianas",H23="Interior",I23="Blanco"),_xlfn.XLOOKUP(F23,Tabla5[Interior-persianas-blanco],Tabla5[Valor]),IF(AND(G23="Persianas",H23="Interior",I23="Pastel"),_xlfn.XLOOKUP(F23,Tabla6[Interior-persianas-pastel],Tabla6[Valor]),IF(AND(G23="Persianas",H23="Interior",I23="Oscuro"),_xlfn.XLOOKUP(F23,Tabla7[Interior-persianas-oscuro],Tabla7[Valor]),IF(AND(G23="Persianas",H23="Interior",I23="Negro"),_xlfn.XLOOKUP(F23,Tabla8[Interior-persianas-negro],Tabla8[Valor]),IF(AND(G23="Toldos",H23="Exterior",I23="Blanco"),_xlfn.XLOOKUP(F23,Tabla9[Exterior-Toldos-blanco],Tabla9[Valor]),IF(AND(G23="Toldos",H23="Exterior",I23="Pastel"),_xlfn.XLOOKUP(F23,Tabla10[Exterior-Toldos-pastel],Tabla10[Valor]),IF(AND(G23="Toldos",H23="Exterior",I23="Oscuro"),_xlfn.XLOOKUP(F23,Tabla11[Exterior-Toldos-oscuro],Tabla11[Valor]),IF(AND(G23="Toldos",H23="Exterior",I23="Negro"),_xlfn.XLOOKUP(F23,Tabla12[Exterior-Toldos-negro],Tabla12[Valor]),IF(AND(G23="Toldos",H23="Interior",I23="Blanco"),_xlfn.XLOOKUP(F23,Tabla13[Interior-Toldos-blanco],Tabla13[Valor]),IF(AND(G23="Toldos",H23="Interior",I23="Pastel"),_xlfn.XLOOKUP(F23,Tabla14[Interior-Toldos-pastel],Tabla14[Valor]),IF(AND(G23="Toldos",H23="Interior",I23="Oscuro"),_xlfn.XLOOKUP(F23,Tabla15[Interior-Toldos-oscuro],Tabla15[Valor]),IF(AND(G23="Toldos",H23="Interior",I23="Negro"),_xlfn.XLOOKUP(F23,Tabla16[Interior-Toldos-negro],Tabla16[Valor]),IF(AND(G23="Cortinas",H23="Exterior",I23="Blanco"),_xlfn.XLOOKUP(F23,Tabla17[Exterior-Cortinas-blanco],Tabla17[Valor]),IF(AND(G23="Cortinas",H23="Exterior",I23="Pastel"),_xlfn.XLOOKUP(F23,Tabla18[Exterior-Cortinas-pastel],Tabla18[Valor]),IF(AND(G23="Cortinas",H23="Exterior",I23="Oscuro"),_xlfn.XLOOKUP(F23,Tabla19[Exterior-Cortinas-oscuro],Tabla19[Valor]),IF(AND(G23="Cortinas",H23="Exterior",I23="Negro"),_xlfn.XLOOKUP(F23,Tabla20[Exterior-Cortinas-negro],Tabla20[Valor]),IF(AND(G23="Cortinas",H23="Interior",I23="Blanco"),_xlfn.XLOOKUP(F23,Tabla21[Interior-Cortinas-blanco],Tabla21[Valor]),IF(AND(G23="Cortinas",H23="Interior",I23="Pastel"),_xlfn.XLOOKUP(F23,Tabla22[Interior-Cortinas-pastel],Tabla22[Valor]),IF(AND(G23="Cortinas",H23="Interior",I23="Oscuro"),_xlfn.XLOOKUP(F23,Tabla23[Interior-Cortinas-oscuro],Tabla23[Valor]),IF(AND(G23="Cortinas",H23="Interior",I23="Negro"),_xlfn.XLOOKUP(F23,Tabla24[Interior-Cortinas-negro],Tabla24[Valor]),1))))))))))))))))))))))))</f>
        <v>1</v>
      </c>
      <c r="R23" s="11">
        <f>IF(C23="Horizontal",_xlfn.XLOOKUP(B$4,Tabla32[ZC],Tabla32[VALOR]),IF(C23="NE",_xlfn.XLOOKUP(B$4,Tabla33[ZC],Tabla33[VALOR]),IF(C23="E",_xlfn.XLOOKUP(B$4,Tabla34[ZC],Tabla34[VALOR]),IF(C23="SE",_xlfn.XLOOKUP(B$4,Tabla35[ZC],Tabla35[VALOR]),IF(C23="S",_xlfn.XLOOKUP(B$4,Tabla36[ZC],Tabla36[VALOR]),IF(C23="SO",_xlfn.XLOOKUP(B$4,Tabla37[ZC],Tabla37[VALOR]),IF(C23="O",_xlfn.XLOOKUP(B$4,Tabla38[ZC],Tabla38[VALOR]),IF(C23="NO",_xlfn.XLOOKUP(B$4,Tabla39[ZC],Tabla39[VALOR]),IF(C23="N",_xlfn.XLOOKUP(B$4,Tabla40[ZC],Tabla40[VALOR]),0)))))))))</f>
        <v>0</v>
      </c>
      <c r="S23" s="11" t="e">
        <f t="shared" si="1"/>
        <v>#VALUE!</v>
      </c>
      <c r="W23" s="1"/>
      <c r="Y23" s="3" t="e">
        <f t="shared" si="2"/>
        <v>#DIV/0!</v>
      </c>
      <c r="Z23" s="3" t="e">
        <f t="shared" si="3"/>
        <v>#DIV/0!</v>
      </c>
      <c r="AA23" s="3" t="e">
        <f t="shared" si="4"/>
        <v>#DIV/0!</v>
      </c>
      <c r="AB23" s="3" t="e">
        <f t="shared" si="5"/>
        <v>#DIV/0!</v>
      </c>
      <c r="AC23" t="e">
        <f t="shared" si="6"/>
        <v>#DIV/0!</v>
      </c>
      <c r="AD23" t="e">
        <f t="shared" si="7"/>
        <v>#DIV/0!</v>
      </c>
      <c r="AE23" t="e">
        <f t="shared" si="8"/>
        <v>#DIV/0!</v>
      </c>
      <c r="AF23" t="e">
        <f t="shared" si="9"/>
        <v>#DIV/0!</v>
      </c>
      <c r="AG23" s="3" t="e">
        <f>IF(AND(C23="S",AC23="0,05&lt;R/W≤0,1"),_xlfn.XLOOKUP(AD23,Tabla55[VALOR],Tabla55[FSH]),IF(AND(C23="S",AC23="0,1&lt;R/W≤0,2"),_xlfn.XLOOKUP(AD23,Tabla56[VALOR],Tabla56[FSH]),IF(AND(C23="S",AC23="0,2&lt;R/W≤0,5"),_xlfn.XLOOKUP(AD23,Tabla57[VALOR],Tabla57[FSH]),IF(AND(C23="S",AC23="R/W&gt;0,5"),_xlfn.XLOOKUP(AD23,Tabla58[VALOR],Tabla58[FSH]),IF(AND(C23="SE",AC23="0,05&lt;R/W≤0,1"),_xlfn.XLOOKUP(AD23,Tabla59[VALOR],Tabla59[FSH]),IF(AND(C23="SE",AC23="0,1&lt;R/W≤0,2"),_xlfn.XLOOKUP(AD23,Tabla60[VALOR],Tabla60[FSH]),IF(AND(C23="SE",AC23="0,2&lt;R/W≤0,5"),_xlfn.XLOOKUP(AD23,Tabla61[VALOR],Tabla61[FSH]),IF(AND(C23="SE",AC23="R/W&gt;0,5"),_xlfn.XLOOKUP(AD23,Tabla62[VALOR],Tabla62[FSH]),IF(AND(C23="SO",AC23="0,05&lt;R/W≤0,1"),_xlfn.XLOOKUP(AD23,Tabla59[VALOR],Tabla59[FSH]),IF(AND(C23="SO",AC23="0,1&lt;R/W≤0,2"),_xlfn.XLOOKUP(AD23,Tabla60[VALOR],Tabla60[FSH]),IF(AND(C23="SO",AC23="0,2&lt;R/W≤0,5"),_xlfn.XLOOKUP(AD23,Tabla61[VALOR],Tabla61[FSH]),IF(AND(C23="SO",AC23="R/W&gt;0,5"),_xlfn.XLOOKUP(AD23,Tabla62[VALOR],Tabla62[FSH]),IF(AND(C23="E",AC23="0,05&lt;R/W≤0,1"),_xlfn.XLOOKUP(AD23,Tabla63[VALOR],Tabla63[FSH]),IF(AND(C23="E",AC23="0,1&lt;R/W≤0,2"),_xlfn.XLOOKUP(AD23,Tabla64[VALOR],Tabla64[FSH]),IF(AND(C23="E",AC23="0,2&lt;R/W≤0,5"),_xlfn.XLOOKUP(AD23,Tabla65[VALOR],Tabla65[FSH]),IF(AND(C23="E",AC23="R/W&gt;0,5"),_xlfn.XLOOKUP(AD23,Tabla66[VALOR],Tabla66[FSH]),IF(AND(C23="O",AC23="0,05&lt;R/W≤0,1"),_xlfn.XLOOKUP(AD23,Tabla63[VALOR],Tabla63[FSH]),IF(AND(C23="O",AC23="0,1&lt;R/W≤0,2"),_xlfn.XLOOKUP(AD23,Tabla64[VALOR],Tabla64[FSH]),IF(AND(C23="O",AC23="0,2&lt;R/W≤0,5"),_xlfn.XLOOKUP(AD23,Tabla65[VALOR],Tabla65[FSH]),IF(AND(C23="O",AC23="R/W&gt;0,5"),_xlfn.XLOOKUP(AD23,Tabla66[VALOR],Tabla66[FSH]),1))))))))))))))))))))</f>
        <v>#DIV/0!</v>
      </c>
      <c r="AH23" s="3" t="e">
        <f>IF(AND(C23="S",AF23="0,2&lt;L/H≤0,5"),_xlfn.XLOOKUP(AE23,Tabla25[VALOR],Tabla25[FSH]),IF(AND(C23="S",AF23="0,5&lt;L/H≤1"),_xlfn.XLOOKUP(AE23,Tabla26[VALOR],Tabla26[FSH]),IF(AND(C23="S",AF23="1&lt;L/H≤2"),_xlfn.XLOOKUP(AE23,Tabla27[VALOR],Tabla27[FSH]),IF(AND(C23="S",AF23="L/H&gt;2"),_xlfn.XLOOKUP(AE23,Tabla28[VALOR],Tabla28[FSH]),IF(AND(C23="SE",AF23="0,2&lt;L/H≤0,5"),_xlfn.XLOOKUP(AE23,Tabla29[VALOR],Tabla29[FSH]),IF(AND(C23="SE",AF23="0,5&lt;L/H≤1"),_xlfn.XLOOKUP(AE23,Tabla30[VALOR],Tabla30[FSH]),IF(AND(C23="SE",AF23="1&lt;L/H≤2"),_xlfn.XLOOKUP(AE23,Tabla31[VALOR],Tabla31[FSH]),IF(AND(C23="SE",AF23="L/H&gt;2"),_xlfn.XLOOKUP(AE23,Tabla50[VALOR],Tabla50[FSH]),IF(AND(C23="SO",AF23="0,2&lt;L/H≤0,5"),_xlfn.XLOOKUP(AE23,Tabla29[VALOR],Tabla29[FSH]),IF(AND(C23="SO",AF23="0,5&lt;L/H≤1"),_xlfn.XLOOKUP(AE23,Tabla30[VALOR],Tabla30[FSH]),IF(AND(C23="SO",AF23="1&lt;L/H≤2"),_xlfn.XLOOKUP(AE23,Tabla31[VALOR],Tabla31[FSH]),IF(AND(C23="SO",AF23="L/H&gt;2"),_xlfn.XLOOKUP(AE23,Tabla50[VALOR],Tabla50[FSH]),IF(AND(C23="E",AF23="0,2&lt;L/H≤0,5"),_xlfn.XLOOKUP(AE23,Tabla51[VALOR],Tabla51[FSH]),IF(AND(C23="E",AF23="0,5&lt;L/H≤1"),_xlfn.XLOOKUP(AE23,Tabla52[VALOR],Tabla52[FSH]),IF(AND(C23="E",AF23="1&lt;L/H≤2"),_xlfn.XLOOKUP(AE23,Tabla53[VALOR],Tabla53[FSH]),IF(AND(C23="E",AF23="L/H&gt;2"),_xlfn.XLOOKUP(AE23,Tabla54[VALOR],Tabla54[FSH]),IF(AND(C23="O",AF23="0,2&lt;L/H≤0,5"),_xlfn.XLOOKUP(AE23,Tabla51[VALOR],Tabla51[FSH]),IF(AND(C23="O",AF23="0,5&lt;L/H≤1"),_xlfn.XLOOKUP(AE23,Tabla52[VALOR],Tabla52[FSH]),IF(AND(C23="O",AF23="1&lt;L/H≤2"),_xlfn.XLOOKUP(AE23,Tabla53[VALOR],Tabla53[FSH]),IF(AND(C23="O",AF23="L/H&gt;2"),_xlfn.XLOOKUP(AE23,Tabla54[VALOR],Tabla54[FSH]),1))))))))))))))))))))</f>
        <v>#DIV/0!</v>
      </c>
      <c r="AI23" s="1"/>
      <c r="AJ23"/>
      <c r="AK23"/>
      <c r="AL23"/>
      <c r="AM23"/>
      <c r="AN23"/>
      <c r="AO23"/>
      <c r="AP23"/>
      <c r="AQ23"/>
      <c r="XEV23" s="6" t="s">
        <v>6</v>
      </c>
      <c r="XFB23" t="s">
        <v>62</v>
      </c>
    </row>
    <row r="24" spans="1:44 16363:16382" s="6" customFormat="1" ht="15.9" customHeight="1" x14ac:dyDescent="0.3">
      <c r="A24" s="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1" t="str">
        <f t="shared" si="0"/>
        <v xml:space="preserve"> </v>
      </c>
      <c r="Q24" s="11">
        <f>IF(AND(G24="Persianas",H24="Exterior",I24="Blanco"),_xlfn.XLOOKUP(F24,Tabla1[Exterior-persianas-blanco],Tabla1[Valor]),IF(AND(G24="Persianas",H24="Exterior",I24="Pastel"),_xlfn.XLOOKUP(F24,Tabla2[Exterior-persianas-pastel],Tabla2[Valor]),IF(AND(G24="Persianas",H24="Exterior",I24="Oscuro"),_xlfn.XLOOKUP(F24,Tabla3[Exterior-persianas-oscuro],Tabla3[Valor]),IF(AND(G24="Persianas",H24="Exterior",I24="Negro"),_xlfn.XLOOKUP(F24,Tabla4[Exterior-persianas-negro],Tabla4[Valor]),IF(AND(G24="Persianas",H24="Interior",I24="Blanco"),_xlfn.XLOOKUP(F24,Tabla5[Interior-persianas-blanco],Tabla5[Valor]),IF(AND(G24="Persianas",H24="Interior",I24="Pastel"),_xlfn.XLOOKUP(F24,Tabla6[Interior-persianas-pastel],Tabla6[Valor]),IF(AND(G24="Persianas",H24="Interior",I24="Oscuro"),_xlfn.XLOOKUP(F24,Tabla7[Interior-persianas-oscuro],Tabla7[Valor]),IF(AND(G24="Persianas",H24="Interior",I24="Negro"),_xlfn.XLOOKUP(F24,Tabla8[Interior-persianas-negro],Tabla8[Valor]),IF(AND(G24="Toldos",H24="Exterior",I24="Blanco"),_xlfn.XLOOKUP(F24,Tabla9[Exterior-Toldos-blanco],Tabla9[Valor]),IF(AND(G24="Toldos",H24="Exterior",I24="Pastel"),_xlfn.XLOOKUP(F24,Tabla10[Exterior-Toldos-pastel],Tabla10[Valor]),IF(AND(G24="Toldos",H24="Exterior",I24="Oscuro"),_xlfn.XLOOKUP(F24,Tabla11[Exterior-Toldos-oscuro],Tabla11[Valor]),IF(AND(G24="Toldos",H24="Exterior",I24="Negro"),_xlfn.XLOOKUP(F24,Tabla12[Exterior-Toldos-negro],Tabla12[Valor]),IF(AND(G24="Toldos",H24="Interior",I24="Blanco"),_xlfn.XLOOKUP(F24,Tabla13[Interior-Toldos-blanco],Tabla13[Valor]),IF(AND(G24="Toldos",H24="Interior",I24="Pastel"),_xlfn.XLOOKUP(F24,Tabla14[Interior-Toldos-pastel],Tabla14[Valor]),IF(AND(G24="Toldos",H24="Interior",I24="Oscuro"),_xlfn.XLOOKUP(F24,Tabla15[Interior-Toldos-oscuro],Tabla15[Valor]),IF(AND(G24="Toldos",H24="Interior",I24="Negro"),_xlfn.XLOOKUP(F24,Tabla16[Interior-Toldos-negro],Tabla16[Valor]),IF(AND(G24="Cortinas",H24="Exterior",I24="Blanco"),_xlfn.XLOOKUP(F24,Tabla17[Exterior-Cortinas-blanco],Tabla17[Valor]),IF(AND(G24="Cortinas",H24="Exterior",I24="Pastel"),_xlfn.XLOOKUP(F24,Tabla18[Exterior-Cortinas-pastel],Tabla18[Valor]),IF(AND(G24="Cortinas",H24="Exterior",I24="Oscuro"),_xlfn.XLOOKUP(F24,Tabla19[Exterior-Cortinas-oscuro],Tabla19[Valor]),IF(AND(G24="Cortinas",H24="Exterior",I24="Negro"),_xlfn.XLOOKUP(F24,Tabla20[Exterior-Cortinas-negro],Tabla20[Valor]),IF(AND(G24="Cortinas",H24="Interior",I24="Blanco"),_xlfn.XLOOKUP(F24,Tabla21[Interior-Cortinas-blanco],Tabla21[Valor]),IF(AND(G24="Cortinas",H24="Interior",I24="Pastel"),_xlfn.XLOOKUP(F24,Tabla22[Interior-Cortinas-pastel],Tabla22[Valor]),IF(AND(G24="Cortinas",H24="Interior",I24="Oscuro"),_xlfn.XLOOKUP(F24,Tabla23[Interior-Cortinas-oscuro],Tabla23[Valor]),IF(AND(G24="Cortinas",H24="Interior",I24="Negro"),_xlfn.XLOOKUP(F24,Tabla24[Interior-Cortinas-negro],Tabla24[Valor]),1))))))))))))))))))))))))</f>
        <v>1</v>
      </c>
      <c r="R24" s="11">
        <f>IF(C24="Horizontal",_xlfn.XLOOKUP(B$4,Tabla32[ZC],Tabla32[VALOR]),IF(C24="NE",_xlfn.XLOOKUP(B$4,Tabla33[ZC],Tabla33[VALOR]),IF(C24="E",_xlfn.XLOOKUP(B$4,Tabla34[ZC],Tabla34[VALOR]),IF(C24="SE",_xlfn.XLOOKUP(B$4,Tabla35[ZC],Tabla35[VALOR]),IF(C24="S",_xlfn.XLOOKUP(B$4,Tabla36[ZC],Tabla36[VALOR]),IF(C24="SO",_xlfn.XLOOKUP(B$4,Tabla37[ZC],Tabla37[VALOR]),IF(C24="O",_xlfn.XLOOKUP(B$4,Tabla38[ZC],Tabla38[VALOR]),IF(C24="NO",_xlfn.XLOOKUP(B$4,Tabla39[ZC],Tabla39[VALOR]),IF(C24="N",_xlfn.XLOOKUP(B$4,Tabla40[ZC],Tabla40[VALOR]),0)))))))))</f>
        <v>0</v>
      </c>
      <c r="S24" s="11" t="e">
        <f t="shared" si="1"/>
        <v>#VALUE!</v>
      </c>
      <c r="W24" s="1"/>
      <c r="Y24" s="3" t="e">
        <f t="shared" si="2"/>
        <v>#DIV/0!</v>
      </c>
      <c r="Z24" s="3" t="e">
        <f t="shared" si="3"/>
        <v>#DIV/0!</v>
      </c>
      <c r="AA24" s="3" t="e">
        <f t="shared" si="4"/>
        <v>#DIV/0!</v>
      </c>
      <c r="AB24" s="3" t="e">
        <f t="shared" si="5"/>
        <v>#DIV/0!</v>
      </c>
      <c r="AC24" t="e">
        <f t="shared" si="6"/>
        <v>#DIV/0!</v>
      </c>
      <c r="AD24" t="e">
        <f t="shared" si="7"/>
        <v>#DIV/0!</v>
      </c>
      <c r="AE24" t="e">
        <f t="shared" si="8"/>
        <v>#DIV/0!</v>
      </c>
      <c r="AF24" t="e">
        <f t="shared" si="9"/>
        <v>#DIV/0!</v>
      </c>
      <c r="AG24" s="3" t="e">
        <f>IF(AND(C24="S",AC24="0,05&lt;R/W≤0,1"),_xlfn.XLOOKUP(AD24,Tabla55[VALOR],Tabla55[FSH]),IF(AND(C24="S",AC24="0,1&lt;R/W≤0,2"),_xlfn.XLOOKUP(AD24,Tabla56[VALOR],Tabla56[FSH]),IF(AND(C24="S",AC24="0,2&lt;R/W≤0,5"),_xlfn.XLOOKUP(AD24,Tabla57[VALOR],Tabla57[FSH]),IF(AND(C24="S",AC24="R/W&gt;0,5"),_xlfn.XLOOKUP(AD24,Tabla58[VALOR],Tabla58[FSH]),IF(AND(C24="SE",AC24="0,05&lt;R/W≤0,1"),_xlfn.XLOOKUP(AD24,Tabla59[VALOR],Tabla59[FSH]),IF(AND(C24="SE",AC24="0,1&lt;R/W≤0,2"),_xlfn.XLOOKUP(AD24,Tabla60[VALOR],Tabla60[FSH]),IF(AND(C24="SE",AC24="0,2&lt;R/W≤0,5"),_xlfn.XLOOKUP(AD24,Tabla61[VALOR],Tabla61[FSH]),IF(AND(C24="SE",AC24="R/W&gt;0,5"),_xlfn.XLOOKUP(AD24,Tabla62[VALOR],Tabla62[FSH]),IF(AND(C24="SO",AC24="0,05&lt;R/W≤0,1"),_xlfn.XLOOKUP(AD24,Tabla59[VALOR],Tabla59[FSH]),IF(AND(C24="SO",AC24="0,1&lt;R/W≤0,2"),_xlfn.XLOOKUP(AD24,Tabla60[VALOR],Tabla60[FSH]),IF(AND(C24="SO",AC24="0,2&lt;R/W≤0,5"),_xlfn.XLOOKUP(AD24,Tabla61[VALOR],Tabla61[FSH]),IF(AND(C24="SO",AC24="R/W&gt;0,5"),_xlfn.XLOOKUP(AD24,Tabla62[VALOR],Tabla62[FSH]),IF(AND(C24="E",AC24="0,05&lt;R/W≤0,1"),_xlfn.XLOOKUP(AD24,Tabla63[VALOR],Tabla63[FSH]),IF(AND(C24="E",AC24="0,1&lt;R/W≤0,2"),_xlfn.XLOOKUP(AD24,Tabla64[VALOR],Tabla64[FSH]),IF(AND(C24="E",AC24="0,2&lt;R/W≤0,5"),_xlfn.XLOOKUP(AD24,Tabla65[VALOR],Tabla65[FSH]),IF(AND(C24="E",AC24="R/W&gt;0,5"),_xlfn.XLOOKUP(AD24,Tabla66[VALOR],Tabla66[FSH]),IF(AND(C24="O",AC24="0,05&lt;R/W≤0,1"),_xlfn.XLOOKUP(AD24,Tabla63[VALOR],Tabla63[FSH]),IF(AND(C24="O",AC24="0,1&lt;R/W≤0,2"),_xlfn.XLOOKUP(AD24,Tabla64[VALOR],Tabla64[FSH]),IF(AND(C24="O",AC24="0,2&lt;R/W≤0,5"),_xlfn.XLOOKUP(AD24,Tabla65[VALOR],Tabla65[FSH]),IF(AND(C24="O",AC24="R/W&gt;0,5"),_xlfn.XLOOKUP(AD24,Tabla66[VALOR],Tabla66[FSH]),1))))))))))))))))))))</f>
        <v>#DIV/0!</v>
      </c>
      <c r="AH24" s="3" t="e">
        <f>IF(AND(C24="S",AF24="0,2&lt;L/H≤0,5"),_xlfn.XLOOKUP(AE24,Tabla25[VALOR],Tabla25[FSH]),IF(AND(C24="S",AF24="0,5&lt;L/H≤1"),_xlfn.XLOOKUP(AE24,Tabla26[VALOR],Tabla26[FSH]),IF(AND(C24="S",AF24="1&lt;L/H≤2"),_xlfn.XLOOKUP(AE24,Tabla27[VALOR],Tabla27[FSH]),IF(AND(C24="S",AF24="L/H&gt;2"),_xlfn.XLOOKUP(AE24,Tabla28[VALOR],Tabla28[FSH]),IF(AND(C24="SE",AF24="0,2&lt;L/H≤0,5"),_xlfn.XLOOKUP(AE24,Tabla29[VALOR],Tabla29[FSH]),IF(AND(C24="SE",AF24="0,5&lt;L/H≤1"),_xlfn.XLOOKUP(AE24,Tabla30[VALOR],Tabla30[FSH]),IF(AND(C24="SE",AF24="1&lt;L/H≤2"),_xlfn.XLOOKUP(AE24,Tabla31[VALOR],Tabla31[FSH]),IF(AND(C24="SE",AF24="L/H&gt;2"),_xlfn.XLOOKUP(AE24,Tabla50[VALOR],Tabla50[FSH]),IF(AND(C24="SO",AF24="0,2&lt;L/H≤0,5"),_xlfn.XLOOKUP(AE24,Tabla29[VALOR],Tabla29[FSH]),IF(AND(C24="SO",AF24="0,5&lt;L/H≤1"),_xlfn.XLOOKUP(AE24,Tabla30[VALOR],Tabla30[FSH]),IF(AND(C24="SO",AF24="1&lt;L/H≤2"),_xlfn.XLOOKUP(AE24,Tabla31[VALOR],Tabla31[FSH]),IF(AND(C24="SO",AF24="L/H&gt;2"),_xlfn.XLOOKUP(AE24,Tabla50[VALOR],Tabla50[FSH]),IF(AND(C24="E",AF24="0,2&lt;L/H≤0,5"),_xlfn.XLOOKUP(AE24,Tabla51[VALOR],Tabla51[FSH]),IF(AND(C24="E",AF24="0,5&lt;L/H≤1"),_xlfn.XLOOKUP(AE24,Tabla52[VALOR],Tabla52[FSH]),IF(AND(C24="E",AF24="1&lt;L/H≤2"),_xlfn.XLOOKUP(AE24,Tabla53[VALOR],Tabla53[FSH]),IF(AND(C24="E",AF24="L/H&gt;2"),_xlfn.XLOOKUP(AE24,Tabla54[VALOR],Tabla54[FSH]),IF(AND(C24="O",AF24="0,2&lt;L/H≤0,5"),_xlfn.XLOOKUP(AE24,Tabla51[VALOR],Tabla51[FSH]),IF(AND(C24="O",AF24="0,5&lt;L/H≤1"),_xlfn.XLOOKUP(AE24,Tabla52[VALOR],Tabla52[FSH]),IF(AND(C24="O",AF24="1&lt;L/H≤2"),_xlfn.XLOOKUP(AE24,Tabla53[VALOR],Tabla53[FSH]),IF(AND(C24="O",AF24="L/H&gt;2"),_xlfn.XLOOKUP(AE24,Tabla54[VALOR],Tabla54[FSH]),1))))))))))))))))))))</f>
        <v>#DIV/0!</v>
      </c>
      <c r="AJ24"/>
      <c r="AK24"/>
      <c r="AL24"/>
      <c r="AM24"/>
      <c r="AN24" s="1"/>
      <c r="AO24" s="1"/>
      <c r="AP24" s="1"/>
      <c r="AQ24" s="1"/>
      <c r="XEV24" s="6" t="s">
        <v>7</v>
      </c>
      <c r="XFB24" t="s">
        <v>63</v>
      </c>
    </row>
    <row r="25" spans="1:44 16363:16382" s="6" customFormat="1" ht="15.9" customHeight="1" x14ac:dyDescent="0.3">
      <c r="A25" s="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1" t="str">
        <f t="shared" si="0"/>
        <v xml:space="preserve"> </v>
      </c>
      <c r="Q25" s="11">
        <f>IF(AND(G25="Persianas",H25="Exterior",I25="Blanco"),_xlfn.XLOOKUP(F25,Tabla1[Exterior-persianas-blanco],Tabla1[Valor]),IF(AND(G25="Persianas",H25="Exterior",I25="Pastel"),_xlfn.XLOOKUP(F25,Tabla2[Exterior-persianas-pastel],Tabla2[Valor]),IF(AND(G25="Persianas",H25="Exterior",I25="Oscuro"),_xlfn.XLOOKUP(F25,Tabla3[Exterior-persianas-oscuro],Tabla3[Valor]),IF(AND(G25="Persianas",H25="Exterior",I25="Negro"),_xlfn.XLOOKUP(F25,Tabla4[Exterior-persianas-negro],Tabla4[Valor]),IF(AND(G25="Persianas",H25="Interior",I25="Blanco"),_xlfn.XLOOKUP(F25,Tabla5[Interior-persianas-blanco],Tabla5[Valor]),IF(AND(G25="Persianas",H25="Interior",I25="Pastel"),_xlfn.XLOOKUP(F25,Tabla6[Interior-persianas-pastel],Tabla6[Valor]),IF(AND(G25="Persianas",H25="Interior",I25="Oscuro"),_xlfn.XLOOKUP(F25,Tabla7[Interior-persianas-oscuro],Tabla7[Valor]),IF(AND(G25="Persianas",H25="Interior",I25="Negro"),_xlfn.XLOOKUP(F25,Tabla8[Interior-persianas-negro],Tabla8[Valor]),IF(AND(G25="Toldos",H25="Exterior",I25="Blanco"),_xlfn.XLOOKUP(F25,Tabla9[Exterior-Toldos-blanco],Tabla9[Valor]),IF(AND(G25="Toldos",H25="Exterior",I25="Pastel"),_xlfn.XLOOKUP(F25,Tabla10[Exterior-Toldos-pastel],Tabla10[Valor]),IF(AND(G25="Toldos",H25="Exterior",I25="Oscuro"),_xlfn.XLOOKUP(F25,Tabla11[Exterior-Toldos-oscuro],Tabla11[Valor]),IF(AND(G25="Toldos",H25="Exterior",I25="Negro"),_xlfn.XLOOKUP(F25,Tabla12[Exterior-Toldos-negro],Tabla12[Valor]),IF(AND(G25="Toldos",H25="Interior",I25="Blanco"),_xlfn.XLOOKUP(F25,Tabla13[Interior-Toldos-blanco],Tabla13[Valor]),IF(AND(G25="Toldos",H25="Interior",I25="Pastel"),_xlfn.XLOOKUP(F25,Tabla14[Interior-Toldos-pastel],Tabla14[Valor]),IF(AND(G25="Toldos",H25="Interior",I25="Oscuro"),_xlfn.XLOOKUP(F25,Tabla15[Interior-Toldos-oscuro],Tabla15[Valor]),IF(AND(G25="Toldos",H25="Interior",I25="Negro"),_xlfn.XLOOKUP(F25,Tabla16[Interior-Toldos-negro],Tabla16[Valor]),IF(AND(G25="Cortinas",H25="Exterior",I25="Blanco"),_xlfn.XLOOKUP(F25,Tabla17[Exterior-Cortinas-blanco],Tabla17[Valor]),IF(AND(G25="Cortinas",H25="Exterior",I25="Pastel"),_xlfn.XLOOKUP(F25,Tabla18[Exterior-Cortinas-pastel],Tabla18[Valor]),IF(AND(G25="Cortinas",H25="Exterior",I25="Oscuro"),_xlfn.XLOOKUP(F25,Tabla19[Exterior-Cortinas-oscuro],Tabla19[Valor]),IF(AND(G25="Cortinas",H25="Exterior",I25="Negro"),_xlfn.XLOOKUP(F25,Tabla20[Exterior-Cortinas-negro],Tabla20[Valor]),IF(AND(G25="Cortinas",H25="Interior",I25="Blanco"),_xlfn.XLOOKUP(F25,Tabla21[Interior-Cortinas-blanco],Tabla21[Valor]),IF(AND(G25="Cortinas",H25="Interior",I25="Pastel"),_xlfn.XLOOKUP(F25,Tabla22[Interior-Cortinas-pastel],Tabla22[Valor]),IF(AND(G25="Cortinas",H25="Interior",I25="Oscuro"),_xlfn.XLOOKUP(F25,Tabla23[Interior-Cortinas-oscuro],Tabla23[Valor]),IF(AND(G25="Cortinas",H25="Interior",I25="Negro"),_xlfn.XLOOKUP(F25,Tabla24[Interior-Cortinas-negro],Tabla24[Valor]),1))))))))))))))))))))))))</f>
        <v>1</v>
      </c>
      <c r="R25" s="11">
        <f>IF(C25="Horizontal",_xlfn.XLOOKUP(B$4,Tabla32[ZC],Tabla32[VALOR]),IF(C25="NE",_xlfn.XLOOKUP(B$4,Tabla33[ZC],Tabla33[VALOR]),IF(C25="E",_xlfn.XLOOKUP(B$4,Tabla34[ZC],Tabla34[VALOR]),IF(C25="SE",_xlfn.XLOOKUP(B$4,Tabla35[ZC],Tabla35[VALOR]),IF(C25="S",_xlfn.XLOOKUP(B$4,Tabla36[ZC],Tabla36[VALOR]),IF(C25="SO",_xlfn.XLOOKUP(B$4,Tabla37[ZC],Tabla37[VALOR]),IF(C25="O",_xlfn.XLOOKUP(B$4,Tabla38[ZC],Tabla38[VALOR]),IF(C25="NO",_xlfn.XLOOKUP(B$4,Tabla39[ZC],Tabla39[VALOR]),IF(C25="N",_xlfn.XLOOKUP(B$4,Tabla40[ZC],Tabla40[VALOR]),0)))))))))</f>
        <v>0</v>
      </c>
      <c r="S25" s="11" t="e">
        <f t="shared" si="1"/>
        <v>#VALUE!</v>
      </c>
      <c r="W25" s="1"/>
      <c r="Y25" s="3" t="e">
        <f t="shared" si="2"/>
        <v>#DIV/0!</v>
      </c>
      <c r="Z25" s="3" t="e">
        <f t="shared" si="3"/>
        <v>#DIV/0!</v>
      </c>
      <c r="AA25" s="3" t="e">
        <f t="shared" si="4"/>
        <v>#DIV/0!</v>
      </c>
      <c r="AB25" s="3" t="e">
        <f t="shared" si="5"/>
        <v>#DIV/0!</v>
      </c>
      <c r="AC25" t="e">
        <f t="shared" si="6"/>
        <v>#DIV/0!</v>
      </c>
      <c r="AD25" t="e">
        <f t="shared" si="7"/>
        <v>#DIV/0!</v>
      </c>
      <c r="AE25" t="e">
        <f t="shared" si="8"/>
        <v>#DIV/0!</v>
      </c>
      <c r="AF25" t="e">
        <f t="shared" si="9"/>
        <v>#DIV/0!</v>
      </c>
      <c r="AG25" s="3" t="e">
        <f>IF(AND(C25="S",AC25="0,05&lt;R/W≤0,1"),_xlfn.XLOOKUP(AD25,Tabla55[VALOR],Tabla55[FSH]),IF(AND(C25="S",AC25="0,1&lt;R/W≤0,2"),_xlfn.XLOOKUP(AD25,Tabla56[VALOR],Tabla56[FSH]),IF(AND(C25="S",AC25="0,2&lt;R/W≤0,5"),_xlfn.XLOOKUP(AD25,Tabla57[VALOR],Tabla57[FSH]),IF(AND(C25="S",AC25="R/W&gt;0,5"),_xlfn.XLOOKUP(AD25,Tabla58[VALOR],Tabla58[FSH]),IF(AND(C25="SE",AC25="0,05&lt;R/W≤0,1"),_xlfn.XLOOKUP(AD25,Tabla59[VALOR],Tabla59[FSH]),IF(AND(C25="SE",AC25="0,1&lt;R/W≤0,2"),_xlfn.XLOOKUP(AD25,Tabla60[VALOR],Tabla60[FSH]),IF(AND(C25="SE",AC25="0,2&lt;R/W≤0,5"),_xlfn.XLOOKUP(AD25,Tabla61[VALOR],Tabla61[FSH]),IF(AND(C25="SE",AC25="R/W&gt;0,5"),_xlfn.XLOOKUP(AD25,Tabla62[VALOR],Tabla62[FSH]),IF(AND(C25="SO",AC25="0,05&lt;R/W≤0,1"),_xlfn.XLOOKUP(AD25,Tabla59[VALOR],Tabla59[FSH]),IF(AND(C25="SO",AC25="0,1&lt;R/W≤0,2"),_xlfn.XLOOKUP(AD25,Tabla60[VALOR],Tabla60[FSH]),IF(AND(C25="SO",AC25="0,2&lt;R/W≤0,5"),_xlfn.XLOOKUP(AD25,Tabla61[VALOR],Tabla61[FSH]),IF(AND(C25="SO",AC25="R/W&gt;0,5"),_xlfn.XLOOKUP(AD25,Tabla62[VALOR],Tabla62[FSH]),IF(AND(C25="E",AC25="0,05&lt;R/W≤0,1"),_xlfn.XLOOKUP(AD25,Tabla63[VALOR],Tabla63[FSH]),IF(AND(C25="E",AC25="0,1&lt;R/W≤0,2"),_xlfn.XLOOKUP(AD25,Tabla64[VALOR],Tabla64[FSH]),IF(AND(C25="E",AC25="0,2&lt;R/W≤0,5"),_xlfn.XLOOKUP(AD25,Tabla65[VALOR],Tabla65[FSH]),IF(AND(C25="E",AC25="R/W&gt;0,5"),_xlfn.XLOOKUP(AD25,Tabla66[VALOR],Tabla66[FSH]),IF(AND(C25="O",AC25="0,05&lt;R/W≤0,1"),_xlfn.XLOOKUP(AD25,Tabla63[VALOR],Tabla63[FSH]),IF(AND(C25="O",AC25="0,1&lt;R/W≤0,2"),_xlfn.XLOOKUP(AD25,Tabla64[VALOR],Tabla64[FSH]),IF(AND(C25="O",AC25="0,2&lt;R/W≤0,5"),_xlfn.XLOOKUP(AD25,Tabla65[VALOR],Tabla65[FSH]),IF(AND(C25="O",AC25="R/W&gt;0,5"),_xlfn.XLOOKUP(AD25,Tabla66[VALOR],Tabla66[FSH]),1))))))))))))))))))))</f>
        <v>#DIV/0!</v>
      </c>
      <c r="AH25" s="3" t="e">
        <f>IF(AND(C25="S",AF25="0,2&lt;L/H≤0,5"),_xlfn.XLOOKUP(AE25,Tabla25[VALOR],Tabla25[FSH]),IF(AND(C25="S",AF25="0,5&lt;L/H≤1"),_xlfn.XLOOKUP(AE25,Tabla26[VALOR],Tabla26[FSH]),IF(AND(C25="S",AF25="1&lt;L/H≤2"),_xlfn.XLOOKUP(AE25,Tabla27[VALOR],Tabla27[FSH]),IF(AND(C25="S",AF25="L/H&gt;2"),_xlfn.XLOOKUP(AE25,Tabla28[VALOR],Tabla28[FSH]),IF(AND(C25="SE",AF25="0,2&lt;L/H≤0,5"),_xlfn.XLOOKUP(AE25,Tabla29[VALOR],Tabla29[FSH]),IF(AND(C25="SE",AF25="0,5&lt;L/H≤1"),_xlfn.XLOOKUP(AE25,Tabla30[VALOR],Tabla30[FSH]),IF(AND(C25="SE",AF25="1&lt;L/H≤2"),_xlfn.XLOOKUP(AE25,Tabla31[VALOR],Tabla31[FSH]),IF(AND(C25="SE",AF25="L/H&gt;2"),_xlfn.XLOOKUP(AE25,Tabla50[VALOR],Tabla50[FSH]),IF(AND(C25="SO",AF25="0,2&lt;L/H≤0,5"),_xlfn.XLOOKUP(AE25,Tabla29[VALOR],Tabla29[FSH]),IF(AND(C25="SO",AF25="0,5&lt;L/H≤1"),_xlfn.XLOOKUP(AE25,Tabla30[VALOR],Tabla30[FSH]),IF(AND(C25="SO",AF25="1&lt;L/H≤2"),_xlfn.XLOOKUP(AE25,Tabla31[VALOR],Tabla31[FSH]),IF(AND(C25="SO",AF25="L/H&gt;2"),_xlfn.XLOOKUP(AE25,Tabla50[VALOR],Tabla50[FSH]),IF(AND(C25="E",AF25="0,2&lt;L/H≤0,5"),_xlfn.XLOOKUP(AE25,Tabla51[VALOR],Tabla51[FSH]),IF(AND(C25="E",AF25="0,5&lt;L/H≤1"),_xlfn.XLOOKUP(AE25,Tabla52[VALOR],Tabla52[FSH]),IF(AND(C25="E",AF25="1&lt;L/H≤2"),_xlfn.XLOOKUP(AE25,Tabla53[VALOR],Tabla53[FSH]),IF(AND(C25="E",AF25="L/H&gt;2"),_xlfn.XLOOKUP(AE25,Tabla54[VALOR],Tabla54[FSH]),IF(AND(C25="O",AF25="0,2&lt;L/H≤0,5"),_xlfn.XLOOKUP(AE25,Tabla51[VALOR],Tabla51[FSH]),IF(AND(C25="O",AF25="0,5&lt;L/H≤1"),_xlfn.XLOOKUP(AE25,Tabla52[VALOR],Tabla52[FSH]),IF(AND(C25="O",AF25="1&lt;L/H≤2"),_xlfn.XLOOKUP(AE25,Tabla53[VALOR],Tabla53[FSH]),IF(AND(C25="O",AF25="L/H&gt;2"),_xlfn.XLOOKUP(AE25,Tabla54[VALOR],Tabla54[FSH]),1))))))))))))))))))))</f>
        <v>#DIV/0!</v>
      </c>
      <c r="AL25" s="1"/>
      <c r="AM25" s="1"/>
      <c r="AN25" s="1"/>
      <c r="AO25" s="1"/>
      <c r="AP25" s="1"/>
      <c r="AQ25" s="1"/>
      <c r="XEV25" s="6" t="s">
        <v>8</v>
      </c>
      <c r="XFB25" t="s">
        <v>64</v>
      </c>
    </row>
    <row r="26" spans="1:44 16363:16382" s="6" customFormat="1" ht="15.9" customHeight="1" x14ac:dyDescent="0.3">
      <c r="A26" s="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1" t="str">
        <f t="shared" si="0"/>
        <v xml:space="preserve"> </v>
      </c>
      <c r="Q26" s="11">
        <f>IF(AND(G26="Persianas",H26="Exterior",I26="Blanco"),_xlfn.XLOOKUP(F26,Tabla1[Exterior-persianas-blanco],Tabla1[Valor]),IF(AND(G26="Persianas",H26="Exterior",I26="Pastel"),_xlfn.XLOOKUP(F26,Tabla2[Exterior-persianas-pastel],Tabla2[Valor]),IF(AND(G26="Persianas",H26="Exterior",I26="Oscuro"),_xlfn.XLOOKUP(F26,Tabla3[Exterior-persianas-oscuro],Tabla3[Valor]),IF(AND(G26="Persianas",H26="Exterior",I26="Negro"),_xlfn.XLOOKUP(F26,Tabla4[Exterior-persianas-negro],Tabla4[Valor]),IF(AND(G26="Persianas",H26="Interior",I26="Blanco"),_xlfn.XLOOKUP(F26,Tabla5[Interior-persianas-blanco],Tabla5[Valor]),IF(AND(G26="Persianas",H26="Interior",I26="Pastel"),_xlfn.XLOOKUP(F26,Tabla6[Interior-persianas-pastel],Tabla6[Valor]),IF(AND(G26="Persianas",H26="Interior",I26="Oscuro"),_xlfn.XLOOKUP(F26,Tabla7[Interior-persianas-oscuro],Tabla7[Valor]),IF(AND(G26="Persianas",H26="Interior",I26="Negro"),_xlfn.XLOOKUP(F26,Tabla8[Interior-persianas-negro],Tabla8[Valor]),IF(AND(G26="Toldos",H26="Exterior",I26="Blanco"),_xlfn.XLOOKUP(F26,Tabla9[Exterior-Toldos-blanco],Tabla9[Valor]),IF(AND(G26="Toldos",H26="Exterior",I26="Pastel"),_xlfn.XLOOKUP(F26,Tabla10[Exterior-Toldos-pastel],Tabla10[Valor]),IF(AND(G26="Toldos",H26="Exterior",I26="Oscuro"),_xlfn.XLOOKUP(F26,Tabla11[Exterior-Toldos-oscuro],Tabla11[Valor]),IF(AND(G26="Toldos",H26="Exterior",I26="Negro"),_xlfn.XLOOKUP(F26,Tabla12[Exterior-Toldos-negro],Tabla12[Valor]),IF(AND(G26="Toldos",H26="Interior",I26="Blanco"),_xlfn.XLOOKUP(F26,Tabla13[Interior-Toldos-blanco],Tabla13[Valor]),IF(AND(G26="Toldos",H26="Interior",I26="Pastel"),_xlfn.XLOOKUP(F26,Tabla14[Interior-Toldos-pastel],Tabla14[Valor]),IF(AND(G26="Toldos",H26="Interior",I26="Oscuro"),_xlfn.XLOOKUP(F26,Tabla15[Interior-Toldos-oscuro],Tabla15[Valor]),IF(AND(G26="Toldos",H26="Interior",I26="Negro"),_xlfn.XLOOKUP(F26,Tabla16[Interior-Toldos-negro],Tabla16[Valor]),IF(AND(G26="Cortinas",H26="Exterior",I26="Blanco"),_xlfn.XLOOKUP(F26,Tabla17[Exterior-Cortinas-blanco],Tabla17[Valor]),IF(AND(G26="Cortinas",H26="Exterior",I26="Pastel"),_xlfn.XLOOKUP(F26,Tabla18[Exterior-Cortinas-pastel],Tabla18[Valor]),IF(AND(G26="Cortinas",H26="Exterior",I26="Oscuro"),_xlfn.XLOOKUP(F26,Tabla19[Exterior-Cortinas-oscuro],Tabla19[Valor]),IF(AND(G26="Cortinas",H26="Exterior",I26="Negro"),_xlfn.XLOOKUP(F26,Tabla20[Exterior-Cortinas-negro],Tabla20[Valor]),IF(AND(G26="Cortinas",H26="Interior",I26="Blanco"),_xlfn.XLOOKUP(F26,Tabla21[Interior-Cortinas-blanco],Tabla21[Valor]),IF(AND(G26="Cortinas",H26="Interior",I26="Pastel"),_xlfn.XLOOKUP(F26,Tabla22[Interior-Cortinas-pastel],Tabla22[Valor]),IF(AND(G26="Cortinas",H26="Interior",I26="Oscuro"),_xlfn.XLOOKUP(F26,Tabla23[Interior-Cortinas-oscuro],Tabla23[Valor]),IF(AND(G26="Cortinas",H26="Interior",I26="Negro"),_xlfn.XLOOKUP(F26,Tabla24[Interior-Cortinas-negro],Tabla24[Valor]),1))))))))))))))))))))))))</f>
        <v>1</v>
      </c>
      <c r="R26" s="11">
        <f>IF(C26="Horizontal",_xlfn.XLOOKUP(B$4,Tabla32[ZC],Tabla32[VALOR]),IF(C26="NE",_xlfn.XLOOKUP(B$4,Tabla33[ZC],Tabla33[VALOR]),IF(C26="E",_xlfn.XLOOKUP(B$4,Tabla34[ZC],Tabla34[VALOR]),IF(C26="SE",_xlfn.XLOOKUP(B$4,Tabla35[ZC],Tabla35[VALOR]),IF(C26="S",_xlfn.XLOOKUP(B$4,Tabla36[ZC],Tabla36[VALOR]),IF(C26="SO",_xlfn.XLOOKUP(B$4,Tabla37[ZC],Tabla37[VALOR]),IF(C26="O",_xlfn.XLOOKUP(B$4,Tabla38[ZC],Tabla38[VALOR]),IF(C26="NO",_xlfn.XLOOKUP(B$4,Tabla39[ZC],Tabla39[VALOR]),IF(C26="N",_xlfn.XLOOKUP(B$4,Tabla40[ZC],Tabla40[VALOR]),0)))))))))</f>
        <v>0</v>
      </c>
      <c r="S26" s="11" t="e">
        <f t="shared" si="1"/>
        <v>#VALUE!</v>
      </c>
      <c r="W26" s="1"/>
      <c r="Y26" s="3" t="e">
        <f t="shared" si="2"/>
        <v>#DIV/0!</v>
      </c>
      <c r="Z26" s="3" t="e">
        <f t="shared" si="3"/>
        <v>#DIV/0!</v>
      </c>
      <c r="AA26" s="3" t="e">
        <f t="shared" si="4"/>
        <v>#DIV/0!</v>
      </c>
      <c r="AB26" s="3" t="e">
        <f t="shared" si="5"/>
        <v>#DIV/0!</v>
      </c>
      <c r="AC26" t="e">
        <f t="shared" si="6"/>
        <v>#DIV/0!</v>
      </c>
      <c r="AD26" t="e">
        <f t="shared" si="7"/>
        <v>#DIV/0!</v>
      </c>
      <c r="AE26" t="e">
        <f t="shared" si="8"/>
        <v>#DIV/0!</v>
      </c>
      <c r="AF26" t="e">
        <f t="shared" si="9"/>
        <v>#DIV/0!</v>
      </c>
      <c r="AG26" s="3" t="e">
        <f>IF(AND(C26="S",AC26="0,05&lt;R/W≤0,1"),_xlfn.XLOOKUP(AD26,Tabla55[VALOR],Tabla55[FSH]),IF(AND(C26="S",AC26="0,1&lt;R/W≤0,2"),_xlfn.XLOOKUP(AD26,Tabla56[VALOR],Tabla56[FSH]),IF(AND(C26="S",AC26="0,2&lt;R/W≤0,5"),_xlfn.XLOOKUP(AD26,Tabla57[VALOR],Tabla57[FSH]),IF(AND(C26="S",AC26="R/W&gt;0,5"),_xlfn.XLOOKUP(AD26,Tabla58[VALOR],Tabla58[FSH]),IF(AND(C26="SE",AC26="0,05&lt;R/W≤0,1"),_xlfn.XLOOKUP(AD26,Tabla59[VALOR],Tabla59[FSH]),IF(AND(C26="SE",AC26="0,1&lt;R/W≤0,2"),_xlfn.XLOOKUP(AD26,Tabla60[VALOR],Tabla60[FSH]),IF(AND(C26="SE",AC26="0,2&lt;R/W≤0,5"),_xlfn.XLOOKUP(AD26,Tabla61[VALOR],Tabla61[FSH]),IF(AND(C26="SE",AC26="R/W&gt;0,5"),_xlfn.XLOOKUP(AD26,Tabla62[VALOR],Tabla62[FSH]),IF(AND(C26="SO",AC26="0,05&lt;R/W≤0,1"),_xlfn.XLOOKUP(AD26,Tabla59[VALOR],Tabla59[FSH]),IF(AND(C26="SO",AC26="0,1&lt;R/W≤0,2"),_xlfn.XLOOKUP(AD26,Tabla60[VALOR],Tabla60[FSH]),IF(AND(C26="SO",AC26="0,2&lt;R/W≤0,5"),_xlfn.XLOOKUP(AD26,Tabla61[VALOR],Tabla61[FSH]),IF(AND(C26="SO",AC26="R/W&gt;0,5"),_xlfn.XLOOKUP(AD26,Tabla62[VALOR],Tabla62[FSH]),IF(AND(C26="E",AC26="0,05&lt;R/W≤0,1"),_xlfn.XLOOKUP(AD26,Tabla63[VALOR],Tabla63[FSH]),IF(AND(C26="E",AC26="0,1&lt;R/W≤0,2"),_xlfn.XLOOKUP(AD26,Tabla64[VALOR],Tabla64[FSH]),IF(AND(C26="E",AC26="0,2&lt;R/W≤0,5"),_xlfn.XLOOKUP(AD26,Tabla65[VALOR],Tabla65[FSH]),IF(AND(C26="E",AC26="R/W&gt;0,5"),_xlfn.XLOOKUP(AD26,Tabla66[VALOR],Tabla66[FSH]),IF(AND(C26="O",AC26="0,05&lt;R/W≤0,1"),_xlfn.XLOOKUP(AD26,Tabla63[VALOR],Tabla63[FSH]),IF(AND(C26="O",AC26="0,1&lt;R/W≤0,2"),_xlfn.XLOOKUP(AD26,Tabla64[VALOR],Tabla64[FSH]),IF(AND(C26="O",AC26="0,2&lt;R/W≤0,5"),_xlfn.XLOOKUP(AD26,Tabla65[VALOR],Tabla65[FSH]),IF(AND(C26="O",AC26="R/W&gt;0,5"),_xlfn.XLOOKUP(AD26,Tabla66[VALOR],Tabla66[FSH]),1))))))))))))))))))))</f>
        <v>#DIV/0!</v>
      </c>
      <c r="AH26" s="3" t="e">
        <f>IF(AND(C26="S",AF26="0,2&lt;L/H≤0,5"),_xlfn.XLOOKUP(AE26,Tabla25[VALOR],Tabla25[FSH]),IF(AND(C26="S",AF26="0,5&lt;L/H≤1"),_xlfn.XLOOKUP(AE26,Tabla26[VALOR],Tabla26[FSH]),IF(AND(C26="S",AF26="1&lt;L/H≤2"),_xlfn.XLOOKUP(AE26,Tabla27[VALOR],Tabla27[FSH]),IF(AND(C26="S",AF26="L/H&gt;2"),_xlfn.XLOOKUP(AE26,Tabla28[VALOR],Tabla28[FSH]),IF(AND(C26="SE",AF26="0,2&lt;L/H≤0,5"),_xlfn.XLOOKUP(AE26,Tabla29[VALOR],Tabla29[FSH]),IF(AND(C26="SE",AF26="0,5&lt;L/H≤1"),_xlfn.XLOOKUP(AE26,Tabla30[VALOR],Tabla30[FSH]),IF(AND(C26="SE",AF26="1&lt;L/H≤2"),_xlfn.XLOOKUP(AE26,Tabla31[VALOR],Tabla31[FSH]),IF(AND(C26="SE",AF26="L/H&gt;2"),_xlfn.XLOOKUP(AE26,Tabla50[VALOR],Tabla50[FSH]),IF(AND(C26="SO",AF26="0,2&lt;L/H≤0,5"),_xlfn.XLOOKUP(AE26,Tabla29[VALOR],Tabla29[FSH]),IF(AND(C26="SO",AF26="0,5&lt;L/H≤1"),_xlfn.XLOOKUP(AE26,Tabla30[VALOR],Tabla30[FSH]),IF(AND(C26="SO",AF26="1&lt;L/H≤2"),_xlfn.XLOOKUP(AE26,Tabla31[VALOR],Tabla31[FSH]),IF(AND(C26="SO",AF26="L/H&gt;2"),_xlfn.XLOOKUP(AE26,Tabla50[VALOR],Tabla50[FSH]),IF(AND(C26="E",AF26="0,2&lt;L/H≤0,5"),_xlfn.XLOOKUP(AE26,Tabla51[VALOR],Tabla51[FSH]),IF(AND(C26="E",AF26="0,5&lt;L/H≤1"),_xlfn.XLOOKUP(AE26,Tabla52[VALOR],Tabla52[FSH]),IF(AND(C26="E",AF26="1&lt;L/H≤2"),_xlfn.XLOOKUP(AE26,Tabla53[VALOR],Tabla53[FSH]),IF(AND(C26="E",AF26="L/H&gt;2"),_xlfn.XLOOKUP(AE26,Tabla54[VALOR],Tabla54[FSH]),IF(AND(C26="O",AF26="0,2&lt;L/H≤0,5"),_xlfn.XLOOKUP(AE26,Tabla51[VALOR],Tabla51[FSH]),IF(AND(C26="O",AF26="0,5&lt;L/H≤1"),_xlfn.XLOOKUP(AE26,Tabla52[VALOR],Tabla52[FSH]),IF(AND(C26="O",AF26="1&lt;L/H≤2"),_xlfn.XLOOKUP(AE26,Tabla53[VALOR],Tabla53[FSH]),IF(AND(C26="O",AF26="L/H&gt;2"),_xlfn.XLOOKUP(AE26,Tabla54[VALOR],Tabla54[FSH]),1))))))))))))))))))))</f>
        <v>#DIV/0!</v>
      </c>
      <c r="AL26" s="1"/>
      <c r="AM26" s="1"/>
      <c r="AN26"/>
      <c r="AO26"/>
      <c r="AP26" s="1"/>
      <c r="AQ26"/>
      <c r="AR26"/>
      <c r="XEV26" s="6" t="s">
        <v>9</v>
      </c>
      <c r="XFB26" t="s">
        <v>65</v>
      </c>
    </row>
    <row r="27" spans="1:44 16363:16382" s="6" customFormat="1" ht="15.9" customHeight="1" x14ac:dyDescent="0.3">
      <c r="A27" s="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1" t="str">
        <f t="shared" si="0"/>
        <v xml:space="preserve"> </v>
      </c>
      <c r="Q27" s="11">
        <f>IF(AND(G27="Persianas",H27="Exterior",I27="Blanco"),_xlfn.XLOOKUP(F27,Tabla1[Exterior-persianas-blanco],Tabla1[Valor]),IF(AND(G27="Persianas",H27="Exterior",I27="Pastel"),_xlfn.XLOOKUP(F27,Tabla2[Exterior-persianas-pastel],Tabla2[Valor]),IF(AND(G27="Persianas",H27="Exterior",I27="Oscuro"),_xlfn.XLOOKUP(F27,Tabla3[Exterior-persianas-oscuro],Tabla3[Valor]),IF(AND(G27="Persianas",H27="Exterior",I27="Negro"),_xlfn.XLOOKUP(F27,Tabla4[Exterior-persianas-negro],Tabla4[Valor]),IF(AND(G27="Persianas",H27="Interior",I27="Blanco"),_xlfn.XLOOKUP(F27,Tabla5[Interior-persianas-blanco],Tabla5[Valor]),IF(AND(G27="Persianas",H27="Interior",I27="Pastel"),_xlfn.XLOOKUP(F27,Tabla6[Interior-persianas-pastel],Tabla6[Valor]),IF(AND(G27="Persianas",H27="Interior",I27="Oscuro"),_xlfn.XLOOKUP(F27,Tabla7[Interior-persianas-oscuro],Tabla7[Valor]),IF(AND(G27="Persianas",H27="Interior",I27="Negro"),_xlfn.XLOOKUP(F27,Tabla8[Interior-persianas-negro],Tabla8[Valor]),IF(AND(G27="Toldos",H27="Exterior",I27="Blanco"),_xlfn.XLOOKUP(F27,Tabla9[Exterior-Toldos-blanco],Tabla9[Valor]),IF(AND(G27="Toldos",H27="Exterior",I27="Pastel"),_xlfn.XLOOKUP(F27,Tabla10[Exterior-Toldos-pastel],Tabla10[Valor]),IF(AND(G27="Toldos",H27="Exterior",I27="Oscuro"),_xlfn.XLOOKUP(F27,Tabla11[Exterior-Toldos-oscuro],Tabla11[Valor]),IF(AND(G27="Toldos",H27="Exterior",I27="Negro"),_xlfn.XLOOKUP(F27,Tabla12[Exterior-Toldos-negro],Tabla12[Valor]),IF(AND(G27="Toldos",H27="Interior",I27="Blanco"),_xlfn.XLOOKUP(F27,Tabla13[Interior-Toldos-blanco],Tabla13[Valor]),IF(AND(G27="Toldos",H27="Interior",I27="Pastel"),_xlfn.XLOOKUP(F27,Tabla14[Interior-Toldos-pastel],Tabla14[Valor]),IF(AND(G27="Toldos",H27="Interior",I27="Oscuro"),_xlfn.XLOOKUP(F27,Tabla15[Interior-Toldos-oscuro],Tabla15[Valor]),IF(AND(G27="Toldos",H27="Interior",I27="Negro"),_xlfn.XLOOKUP(F27,Tabla16[Interior-Toldos-negro],Tabla16[Valor]),IF(AND(G27="Cortinas",H27="Exterior",I27="Blanco"),_xlfn.XLOOKUP(F27,Tabla17[Exterior-Cortinas-blanco],Tabla17[Valor]),IF(AND(G27="Cortinas",H27="Exterior",I27="Pastel"),_xlfn.XLOOKUP(F27,Tabla18[Exterior-Cortinas-pastel],Tabla18[Valor]),IF(AND(G27="Cortinas",H27="Exterior",I27="Oscuro"),_xlfn.XLOOKUP(F27,Tabla19[Exterior-Cortinas-oscuro],Tabla19[Valor]),IF(AND(G27="Cortinas",H27="Exterior",I27="Negro"),_xlfn.XLOOKUP(F27,Tabla20[Exterior-Cortinas-negro],Tabla20[Valor]),IF(AND(G27="Cortinas",H27="Interior",I27="Blanco"),_xlfn.XLOOKUP(F27,Tabla21[Interior-Cortinas-blanco],Tabla21[Valor]),IF(AND(G27="Cortinas",H27="Interior",I27="Pastel"),_xlfn.XLOOKUP(F27,Tabla22[Interior-Cortinas-pastel],Tabla22[Valor]),IF(AND(G27="Cortinas",H27="Interior",I27="Oscuro"),_xlfn.XLOOKUP(F27,Tabla23[Interior-Cortinas-oscuro],Tabla23[Valor]),IF(AND(G27="Cortinas",H27="Interior",I27="Negro"),_xlfn.XLOOKUP(F27,Tabla24[Interior-Cortinas-negro],Tabla24[Valor]),1))))))))))))))))))))))))</f>
        <v>1</v>
      </c>
      <c r="R27" s="11">
        <f>IF(C27="Horizontal",_xlfn.XLOOKUP(B$4,Tabla32[ZC],Tabla32[VALOR]),IF(C27="NE",_xlfn.XLOOKUP(B$4,Tabla33[ZC],Tabla33[VALOR]),IF(C27="E",_xlfn.XLOOKUP(B$4,Tabla34[ZC],Tabla34[VALOR]),IF(C27="SE",_xlfn.XLOOKUP(B$4,Tabla35[ZC],Tabla35[VALOR]),IF(C27="S",_xlfn.XLOOKUP(B$4,Tabla36[ZC],Tabla36[VALOR]),IF(C27="SO",_xlfn.XLOOKUP(B$4,Tabla37[ZC],Tabla37[VALOR]),IF(C27="O",_xlfn.XLOOKUP(B$4,Tabla38[ZC],Tabla38[VALOR]),IF(C27="NO",_xlfn.XLOOKUP(B$4,Tabla39[ZC],Tabla39[VALOR]),IF(C27="N",_xlfn.XLOOKUP(B$4,Tabla40[ZC],Tabla40[VALOR]),0)))))))))</f>
        <v>0</v>
      </c>
      <c r="S27" s="11" t="e">
        <f t="shared" si="1"/>
        <v>#VALUE!</v>
      </c>
      <c r="W27" s="1"/>
      <c r="Y27" s="3" t="e">
        <f t="shared" si="2"/>
        <v>#DIV/0!</v>
      </c>
      <c r="Z27" s="3" t="e">
        <f t="shared" si="3"/>
        <v>#DIV/0!</v>
      </c>
      <c r="AA27" s="3" t="e">
        <f t="shared" si="4"/>
        <v>#DIV/0!</v>
      </c>
      <c r="AB27" s="3" t="e">
        <f t="shared" si="5"/>
        <v>#DIV/0!</v>
      </c>
      <c r="AC27" t="e">
        <f t="shared" si="6"/>
        <v>#DIV/0!</v>
      </c>
      <c r="AD27" t="e">
        <f t="shared" si="7"/>
        <v>#DIV/0!</v>
      </c>
      <c r="AE27" t="e">
        <f t="shared" si="8"/>
        <v>#DIV/0!</v>
      </c>
      <c r="AF27" t="e">
        <f t="shared" si="9"/>
        <v>#DIV/0!</v>
      </c>
      <c r="AG27" s="3" t="e">
        <f>IF(AND(C27="S",AC27="0,05&lt;R/W≤0,1"),_xlfn.XLOOKUP(AD27,Tabla55[VALOR],Tabla55[FSH]),IF(AND(C27="S",AC27="0,1&lt;R/W≤0,2"),_xlfn.XLOOKUP(AD27,Tabla56[VALOR],Tabla56[FSH]),IF(AND(C27="S",AC27="0,2&lt;R/W≤0,5"),_xlfn.XLOOKUP(AD27,Tabla57[VALOR],Tabla57[FSH]),IF(AND(C27="S",AC27="R/W&gt;0,5"),_xlfn.XLOOKUP(AD27,Tabla58[VALOR],Tabla58[FSH]),IF(AND(C27="SE",AC27="0,05&lt;R/W≤0,1"),_xlfn.XLOOKUP(AD27,Tabla59[VALOR],Tabla59[FSH]),IF(AND(C27="SE",AC27="0,1&lt;R/W≤0,2"),_xlfn.XLOOKUP(AD27,Tabla60[VALOR],Tabla60[FSH]),IF(AND(C27="SE",AC27="0,2&lt;R/W≤0,5"),_xlfn.XLOOKUP(AD27,Tabla61[VALOR],Tabla61[FSH]),IF(AND(C27="SE",AC27="R/W&gt;0,5"),_xlfn.XLOOKUP(AD27,Tabla62[VALOR],Tabla62[FSH]),IF(AND(C27="SO",AC27="0,05&lt;R/W≤0,1"),_xlfn.XLOOKUP(AD27,Tabla59[VALOR],Tabla59[FSH]),IF(AND(C27="SO",AC27="0,1&lt;R/W≤0,2"),_xlfn.XLOOKUP(AD27,Tabla60[VALOR],Tabla60[FSH]),IF(AND(C27="SO",AC27="0,2&lt;R/W≤0,5"),_xlfn.XLOOKUP(AD27,Tabla61[VALOR],Tabla61[FSH]),IF(AND(C27="SO",AC27="R/W&gt;0,5"),_xlfn.XLOOKUP(AD27,Tabla62[VALOR],Tabla62[FSH]),IF(AND(C27="E",AC27="0,05&lt;R/W≤0,1"),_xlfn.XLOOKUP(AD27,Tabla63[VALOR],Tabla63[FSH]),IF(AND(C27="E",AC27="0,1&lt;R/W≤0,2"),_xlfn.XLOOKUP(AD27,Tabla64[VALOR],Tabla64[FSH]),IF(AND(C27="E",AC27="0,2&lt;R/W≤0,5"),_xlfn.XLOOKUP(AD27,Tabla65[VALOR],Tabla65[FSH]),IF(AND(C27="E",AC27="R/W&gt;0,5"),_xlfn.XLOOKUP(AD27,Tabla66[VALOR],Tabla66[FSH]),IF(AND(C27="O",AC27="0,05&lt;R/W≤0,1"),_xlfn.XLOOKUP(AD27,Tabla63[VALOR],Tabla63[FSH]),IF(AND(C27="O",AC27="0,1&lt;R/W≤0,2"),_xlfn.XLOOKUP(AD27,Tabla64[VALOR],Tabla64[FSH]),IF(AND(C27="O",AC27="0,2&lt;R/W≤0,5"),_xlfn.XLOOKUP(AD27,Tabla65[VALOR],Tabla65[FSH]),IF(AND(C27="O",AC27="R/W&gt;0,5"),_xlfn.XLOOKUP(AD27,Tabla66[VALOR],Tabla66[FSH]),1))))))))))))))))))))</f>
        <v>#DIV/0!</v>
      </c>
      <c r="AH27" s="3" t="e">
        <f>IF(AND(C27="S",AF27="0,2&lt;L/H≤0,5"),_xlfn.XLOOKUP(AE27,Tabla25[VALOR],Tabla25[FSH]),IF(AND(C27="S",AF27="0,5&lt;L/H≤1"),_xlfn.XLOOKUP(AE27,Tabla26[VALOR],Tabla26[FSH]),IF(AND(C27="S",AF27="1&lt;L/H≤2"),_xlfn.XLOOKUP(AE27,Tabla27[VALOR],Tabla27[FSH]),IF(AND(C27="S",AF27="L/H&gt;2"),_xlfn.XLOOKUP(AE27,Tabla28[VALOR],Tabla28[FSH]),IF(AND(C27="SE",AF27="0,2&lt;L/H≤0,5"),_xlfn.XLOOKUP(AE27,Tabla29[VALOR],Tabla29[FSH]),IF(AND(C27="SE",AF27="0,5&lt;L/H≤1"),_xlfn.XLOOKUP(AE27,Tabla30[VALOR],Tabla30[FSH]),IF(AND(C27="SE",AF27="1&lt;L/H≤2"),_xlfn.XLOOKUP(AE27,Tabla31[VALOR],Tabla31[FSH]),IF(AND(C27="SE",AF27="L/H&gt;2"),_xlfn.XLOOKUP(AE27,Tabla50[VALOR],Tabla50[FSH]),IF(AND(C27="SO",AF27="0,2&lt;L/H≤0,5"),_xlfn.XLOOKUP(AE27,Tabla29[VALOR],Tabla29[FSH]),IF(AND(C27="SO",AF27="0,5&lt;L/H≤1"),_xlfn.XLOOKUP(AE27,Tabla30[VALOR],Tabla30[FSH]),IF(AND(C27="SO",AF27="1&lt;L/H≤2"),_xlfn.XLOOKUP(AE27,Tabla31[VALOR],Tabla31[FSH]),IF(AND(C27="SO",AF27="L/H&gt;2"),_xlfn.XLOOKUP(AE27,Tabla50[VALOR],Tabla50[FSH]),IF(AND(C27="E",AF27="0,2&lt;L/H≤0,5"),_xlfn.XLOOKUP(AE27,Tabla51[VALOR],Tabla51[FSH]),IF(AND(C27="E",AF27="0,5&lt;L/H≤1"),_xlfn.XLOOKUP(AE27,Tabla52[VALOR],Tabla52[FSH]),IF(AND(C27="E",AF27="1&lt;L/H≤2"),_xlfn.XLOOKUP(AE27,Tabla53[VALOR],Tabla53[FSH]),IF(AND(C27="E",AF27="L/H&gt;2"),_xlfn.XLOOKUP(AE27,Tabla54[VALOR],Tabla54[FSH]),IF(AND(C27="O",AF27="0,2&lt;L/H≤0,5"),_xlfn.XLOOKUP(AE27,Tabla51[VALOR],Tabla51[FSH]),IF(AND(C27="O",AF27="0,5&lt;L/H≤1"),_xlfn.XLOOKUP(AE27,Tabla52[VALOR],Tabla52[FSH]),IF(AND(C27="O",AF27="1&lt;L/H≤2"),_xlfn.XLOOKUP(AE27,Tabla53[VALOR],Tabla53[FSH]),IF(AND(C27="O",AF27="L/H&gt;2"),_xlfn.XLOOKUP(AE27,Tabla54[VALOR],Tabla54[FSH]),1))))))))))))))))))))</f>
        <v>#DIV/0!</v>
      </c>
      <c r="AM27" s="1"/>
      <c r="AN27"/>
      <c r="AO27"/>
      <c r="AP27"/>
      <c r="AQ27"/>
      <c r="AR27"/>
      <c r="XEV27" s="6" t="s">
        <v>10</v>
      </c>
      <c r="XFB27" t="s">
        <v>66</v>
      </c>
    </row>
    <row r="28" spans="1:44 16363:16382" s="6" customFormat="1" ht="15.9" customHeight="1" x14ac:dyDescent="0.3">
      <c r="A28" s="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1" t="str">
        <f t="shared" si="0"/>
        <v xml:space="preserve"> </v>
      </c>
      <c r="Q28" s="11">
        <f>IF(AND(G28="Persianas",H28="Exterior",I28="Blanco"),_xlfn.XLOOKUP(F28,Tabla1[Exterior-persianas-blanco],Tabla1[Valor]),IF(AND(G28="Persianas",H28="Exterior",I28="Pastel"),_xlfn.XLOOKUP(F28,Tabla2[Exterior-persianas-pastel],Tabla2[Valor]),IF(AND(G28="Persianas",H28="Exterior",I28="Oscuro"),_xlfn.XLOOKUP(F28,Tabla3[Exterior-persianas-oscuro],Tabla3[Valor]),IF(AND(G28="Persianas",H28="Exterior",I28="Negro"),_xlfn.XLOOKUP(F28,Tabla4[Exterior-persianas-negro],Tabla4[Valor]),IF(AND(G28="Persianas",H28="Interior",I28="Blanco"),_xlfn.XLOOKUP(F28,Tabla5[Interior-persianas-blanco],Tabla5[Valor]),IF(AND(G28="Persianas",H28="Interior",I28="Pastel"),_xlfn.XLOOKUP(F28,Tabla6[Interior-persianas-pastel],Tabla6[Valor]),IF(AND(G28="Persianas",H28="Interior",I28="Oscuro"),_xlfn.XLOOKUP(F28,Tabla7[Interior-persianas-oscuro],Tabla7[Valor]),IF(AND(G28="Persianas",H28="Interior",I28="Negro"),_xlfn.XLOOKUP(F28,Tabla8[Interior-persianas-negro],Tabla8[Valor]),IF(AND(G28="Toldos",H28="Exterior",I28="Blanco"),_xlfn.XLOOKUP(F28,Tabla9[Exterior-Toldos-blanco],Tabla9[Valor]),IF(AND(G28="Toldos",H28="Exterior",I28="Pastel"),_xlfn.XLOOKUP(F28,Tabla10[Exterior-Toldos-pastel],Tabla10[Valor]),IF(AND(G28="Toldos",H28="Exterior",I28="Oscuro"),_xlfn.XLOOKUP(F28,Tabla11[Exterior-Toldos-oscuro],Tabla11[Valor]),IF(AND(G28="Toldos",H28="Exterior",I28="Negro"),_xlfn.XLOOKUP(F28,Tabla12[Exterior-Toldos-negro],Tabla12[Valor]),IF(AND(G28="Toldos",H28="Interior",I28="Blanco"),_xlfn.XLOOKUP(F28,Tabla13[Interior-Toldos-blanco],Tabla13[Valor]),IF(AND(G28="Toldos",H28="Interior",I28="Pastel"),_xlfn.XLOOKUP(F28,Tabla14[Interior-Toldos-pastel],Tabla14[Valor]),IF(AND(G28="Toldos",H28="Interior",I28="Oscuro"),_xlfn.XLOOKUP(F28,Tabla15[Interior-Toldos-oscuro],Tabla15[Valor]),IF(AND(G28="Toldos",H28="Interior",I28="Negro"),_xlfn.XLOOKUP(F28,Tabla16[Interior-Toldos-negro],Tabla16[Valor]),IF(AND(G28="Cortinas",H28="Exterior",I28="Blanco"),_xlfn.XLOOKUP(F28,Tabla17[Exterior-Cortinas-blanco],Tabla17[Valor]),IF(AND(G28="Cortinas",H28="Exterior",I28="Pastel"),_xlfn.XLOOKUP(F28,Tabla18[Exterior-Cortinas-pastel],Tabla18[Valor]),IF(AND(G28="Cortinas",H28="Exterior",I28="Oscuro"),_xlfn.XLOOKUP(F28,Tabla19[Exterior-Cortinas-oscuro],Tabla19[Valor]),IF(AND(G28="Cortinas",H28="Exterior",I28="Negro"),_xlfn.XLOOKUP(F28,Tabla20[Exterior-Cortinas-negro],Tabla20[Valor]),IF(AND(G28="Cortinas",H28="Interior",I28="Blanco"),_xlfn.XLOOKUP(F28,Tabla21[Interior-Cortinas-blanco],Tabla21[Valor]),IF(AND(G28="Cortinas",H28="Interior",I28="Pastel"),_xlfn.XLOOKUP(F28,Tabla22[Interior-Cortinas-pastel],Tabla22[Valor]),IF(AND(G28="Cortinas",H28="Interior",I28="Oscuro"),_xlfn.XLOOKUP(F28,Tabla23[Interior-Cortinas-oscuro],Tabla23[Valor]),IF(AND(G28="Cortinas",H28="Interior",I28="Negro"),_xlfn.XLOOKUP(F28,Tabla24[Interior-Cortinas-negro],Tabla24[Valor]),1))))))))))))))))))))))))</f>
        <v>1</v>
      </c>
      <c r="R28" s="11">
        <f>IF(C28="Horizontal",_xlfn.XLOOKUP(B$4,Tabla32[ZC],Tabla32[VALOR]),IF(C28="NE",_xlfn.XLOOKUP(B$4,Tabla33[ZC],Tabla33[VALOR]),IF(C28="E",_xlfn.XLOOKUP(B$4,Tabla34[ZC],Tabla34[VALOR]),IF(C28="SE",_xlfn.XLOOKUP(B$4,Tabla35[ZC],Tabla35[VALOR]),IF(C28="S",_xlfn.XLOOKUP(B$4,Tabla36[ZC],Tabla36[VALOR]),IF(C28="SO",_xlfn.XLOOKUP(B$4,Tabla37[ZC],Tabla37[VALOR]),IF(C28="O",_xlfn.XLOOKUP(B$4,Tabla38[ZC],Tabla38[VALOR]),IF(C28="NO",_xlfn.XLOOKUP(B$4,Tabla39[ZC],Tabla39[VALOR]),IF(C28="N",_xlfn.XLOOKUP(B$4,Tabla40[ZC],Tabla40[VALOR]),0)))))))))</f>
        <v>0</v>
      </c>
      <c r="S28" s="11" t="e">
        <f t="shared" si="1"/>
        <v>#VALUE!</v>
      </c>
      <c r="X28" s="1"/>
      <c r="Y28" s="3" t="e">
        <f t="shared" si="2"/>
        <v>#DIV/0!</v>
      </c>
      <c r="Z28" s="3" t="e">
        <f t="shared" si="3"/>
        <v>#DIV/0!</v>
      </c>
      <c r="AA28" s="3" t="e">
        <f t="shared" si="4"/>
        <v>#DIV/0!</v>
      </c>
      <c r="AB28" s="3" t="e">
        <f t="shared" si="5"/>
        <v>#DIV/0!</v>
      </c>
      <c r="AC28" t="e">
        <f t="shared" si="6"/>
        <v>#DIV/0!</v>
      </c>
      <c r="AD28" t="e">
        <f t="shared" si="7"/>
        <v>#DIV/0!</v>
      </c>
      <c r="AE28" t="e">
        <f t="shared" si="8"/>
        <v>#DIV/0!</v>
      </c>
      <c r="AF28" t="e">
        <f t="shared" si="9"/>
        <v>#DIV/0!</v>
      </c>
      <c r="AG28" s="3" t="e">
        <f>IF(AND(C28="S",AC28="0,05&lt;R/W≤0,1"),_xlfn.XLOOKUP(AD28,Tabla55[VALOR],Tabla55[FSH]),IF(AND(C28="S",AC28="0,1&lt;R/W≤0,2"),_xlfn.XLOOKUP(AD28,Tabla56[VALOR],Tabla56[FSH]),IF(AND(C28="S",AC28="0,2&lt;R/W≤0,5"),_xlfn.XLOOKUP(AD28,Tabla57[VALOR],Tabla57[FSH]),IF(AND(C28="S",AC28="R/W&gt;0,5"),_xlfn.XLOOKUP(AD28,Tabla58[VALOR],Tabla58[FSH]),IF(AND(C28="SE",AC28="0,05&lt;R/W≤0,1"),_xlfn.XLOOKUP(AD28,Tabla59[VALOR],Tabla59[FSH]),IF(AND(C28="SE",AC28="0,1&lt;R/W≤0,2"),_xlfn.XLOOKUP(AD28,Tabla60[VALOR],Tabla60[FSH]),IF(AND(C28="SE",AC28="0,2&lt;R/W≤0,5"),_xlfn.XLOOKUP(AD28,Tabla61[VALOR],Tabla61[FSH]),IF(AND(C28="SE",AC28="R/W&gt;0,5"),_xlfn.XLOOKUP(AD28,Tabla62[VALOR],Tabla62[FSH]),IF(AND(C28="SO",AC28="0,05&lt;R/W≤0,1"),_xlfn.XLOOKUP(AD28,Tabla59[VALOR],Tabla59[FSH]),IF(AND(C28="SO",AC28="0,1&lt;R/W≤0,2"),_xlfn.XLOOKUP(AD28,Tabla60[VALOR],Tabla60[FSH]),IF(AND(C28="SO",AC28="0,2&lt;R/W≤0,5"),_xlfn.XLOOKUP(AD28,Tabla61[VALOR],Tabla61[FSH]),IF(AND(C28="SO",AC28="R/W&gt;0,5"),_xlfn.XLOOKUP(AD28,Tabla62[VALOR],Tabla62[FSH]),IF(AND(C28="E",AC28="0,05&lt;R/W≤0,1"),_xlfn.XLOOKUP(AD28,Tabla63[VALOR],Tabla63[FSH]),IF(AND(C28="E",AC28="0,1&lt;R/W≤0,2"),_xlfn.XLOOKUP(AD28,Tabla64[VALOR],Tabla64[FSH]),IF(AND(C28="E",AC28="0,2&lt;R/W≤0,5"),_xlfn.XLOOKUP(AD28,Tabla65[VALOR],Tabla65[FSH]),IF(AND(C28="E",AC28="R/W&gt;0,5"),_xlfn.XLOOKUP(AD28,Tabla66[VALOR],Tabla66[FSH]),IF(AND(C28="O",AC28="0,05&lt;R/W≤0,1"),_xlfn.XLOOKUP(AD28,Tabla63[VALOR],Tabla63[FSH]),IF(AND(C28="O",AC28="0,1&lt;R/W≤0,2"),_xlfn.XLOOKUP(AD28,Tabla64[VALOR],Tabla64[FSH]),IF(AND(C28="O",AC28="0,2&lt;R/W≤0,5"),_xlfn.XLOOKUP(AD28,Tabla65[VALOR],Tabla65[FSH]),IF(AND(C28="O",AC28="R/W&gt;0,5"),_xlfn.XLOOKUP(AD28,Tabla66[VALOR],Tabla66[FSH]),1))))))))))))))))))))</f>
        <v>#DIV/0!</v>
      </c>
      <c r="AH28" s="3" t="e">
        <f>IF(AND(C28="S",AF28="0,2&lt;L/H≤0,5"),_xlfn.XLOOKUP(AE28,Tabla25[VALOR],Tabla25[FSH]),IF(AND(C28="S",AF28="0,5&lt;L/H≤1"),_xlfn.XLOOKUP(AE28,Tabla26[VALOR],Tabla26[FSH]),IF(AND(C28="S",AF28="1&lt;L/H≤2"),_xlfn.XLOOKUP(AE28,Tabla27[VALOR],Tabla27[FSH]),IF(AND(C28="S",AF28="L/H&gt;2"),_xlfn.XLOOKUP(AE28,Tabla28[VALOR],Tabla28[FSH]),IF(AND(C28="SE",AF28="0,2&lt;L/H≤0,5"),_xlfn.XLOOKUP(AE28,Tabla29[VALOR],Tabla29[FSH]),IF(AND(C28="SE",AF28="0,5&lt;L/H≤1"),_xlfn.XLOOKUP(AE28,Tabla30[VALOR],Tabla30[FSH]),IF(AND(C28="SE",AF28="1&lt;L/H≤2"),_xlfn.XLOOKUP(AE28,Tabla31[VALOR],Tabla31[FSH]),IF(AND(C28="SE",AF28="L/H&gt;2"),_xlfn.XLOOKUP(AE28,Tabla50[VALOR],Tabla50[FSH]),IF(AND(C28="SO",AF28="0,2&lt;L/H≤0,5"),_xlfn.XLOOKUP(AE28,Tabla29[VALOR],Tabla29[FSH]),IF(AND(C28="SO",AF28="0,5&lt;L/H≤1"),_xlfn.XLOOKUP(AE28,Tabla30[VALOR],Tabla30[FSH]),IF(AND(C28="SO",AF28="1&lt;L/H≤2"),_xlfn.XLOOKUP(AE28,Tabla31[VALOR],Tabla31[FSH]),IF(AND(C28="SO",AF28="L/H&gt;2"),_xlfn.XLOOKUP(AE28,Tabla50[VALOR],Tabla50[FSH]),IF(AND(C28="E",AF28="0,2&lt;L/H≤0,5"),_xlfn.XLOOKUP(AE28,Tabla51[VALOR],Tabla51[FSH]),IF(AND(C28="E",AF28="0,5&lt;L/H≤1"),_xlfn.XLOOKUP(AE28,Tabla52[VALOR],Tabla52[FSH]),IF(AND(C28="E",AF28="1&lt;L/H≤2"),_xlfn.XLOOKUP(AE28,Tabla53[VALOR],Tabla53[FSH]),IF(AND(C28="E",AF28="L/H&gt;2"),_xlfn.XLOOKUP(AE28,Tabla54[VALOR],Tabla54[FSH]),IF(AND(C28="O",AF28="0,2&lt;L/H≤0,5"),_xlfn.XLOOKUP(AE28,Tabla51[VALOR],Tabla51[FSH]),IF(AND(C28="O",AF28="0,5&lt;L/H≤1"),_xlfn.XLOOKUP(AE28,Tabla52[VALOR],Tabla52[FSH]),IF(AND(C28="O",AF28="1&lt;L/H≤2"),_xlfn.XLOOKUP(AE28,Tabla53[VALOR],Tabla53[FSH]),IF(AND(C28="O",AF28="L/H&gt;2"),_xlfn.XLOOKUP(AE28,Tabla54[VALOR],Tabla54[FSH]),1))))))))))))))))))))</f>
        <v>#DIV/0!</v>
      </c>
      <c r="AM28" s="1"/>
      <c r="AN28"/>
      <c r="AO28"/>
      <c r="AP28"/>
      <c r="AQ28"/>
      <c r="AR28"/>
      <c r="XFB28"/>
    </row>
    <row r="29" spans="1:44 16363:16382" s="6" customFormat="1" ht="15.9" customHeight="1" x14ac:dyDescent="0.3">
      <c r="A29" s="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1" t="str">
        <f t="shared" si="0"/>
        <v xml:space="preserve"> </v>
      </c>
      <c r="Q29" s="11">
        <f>IF(AND(G29="Persianas",H29="Exterior",I29="Blanco"),_xlfn.XLOOKUP(F29,Tabla1[Exterior-persianas-blanco],Tabla1[Valor]),IF(AND(G29="Persianas",H29="Exterior",I29="Pastel"),_xlfn.XLOOKUP(F29,Tabla2[Exterior-persianas-pastel],Tabla2[Valor]),IF(AND(G29="Persianas",H29="Exterior",I29="Oscuro"),_xlfn.XLOOKUP(F29,Tabla3[Exterior-persianas-oscuro],Tabla3[Valor]),IF(AND(G29="Persianas",H29="Exterior",I29="Negro"),_xlfn.XLOOKUP(F29,Tabla4[Exterior-persianas-negro],Tabla4[Valor]),IF(AND(G29="Persianas",H29="Interior",I29="Blanco"),_xlfn.XLOOKUP(F29,Tabla5[Interior-persianas-blanco],Tabla5[Valor]),IF(AND(G29="Persianas",H29="Interior",I29="Pastel"),_xlfn.XLOOKUP(F29,Tabla6[Interior-persianas-pastel],Tabla6[Valor]),IF(AND(G29="Persianas",H29="Interior",I29="Oscuro"),_xlfn.XLOOKUP(F29,Tabla7[Interior-persianas-oscuro],Tabla7[Valor]),IF(AND(G29="Persianas",H29="Interior",I29="Negro"),_xlfn.XLOOKUP(F29,Tabla8[Interior-persianas-negro],Tabla8[Valor]),IF(AND(G29="Toldos",H29="Exterior",I29="Blanco"),_xlfn.XLOOKUP(F29,Tabla9[Exterior-Toldos-blanco],Tabla9[Valor]),IF(AND(G29="Toldos",H29="Exterior",I29="Pastel"),_xlfn.XLOOKUP(F29,Tabla10[Exterior-Toldos-pastel],Tabla10[Valor]),IF(AND(G29="Toldos",H29="Exterior",I29="Oscuro"),_xlfn.XLOOKUP(F29,Tabla11[Exterior-Toldos-oscuro],Tabla11[Valor]),IF(AND(G29="Toldos",H29="Exterior",I29="Negro"),_xlfn.XLOOKUP(F29,Tabla12[Exterior-Toldos-negro],Tabla12[Valor]),IF(AND(G29="Toldos",H29="Interior",I29="Blanco"),_xlfn.XLOOKUP(F29,Tabla13[Interior-Toldos-blanco],Tabla13[Valor]),IF(AND(G29="Toldos",H29="Interior",I29="Pastel"),_xlfn.XLOOKUP(F29,Tabla14[Interior-Toldos-pastel],Tabla14[Valor]),IF(AND(G29="Toldos",H29="Interior",I29="Oscuro"),_xlfn.XLOOKUP(F29,Tabla15[Interior-Toldos-oscuro],Tabla15[Valor]),IF(AND(G29="Toldos",H29="Interior",I29="Negro"),_xlfn.XLOOKUP(F29,Tabla16[Interior-Toldos-negro],Tabla16[Valor]),IF(AND(G29="Cortinas",H29="Exterior",I29="Blanco"),_xlfn.XLOOKUP(F29,Tabla17[Exterior-Cortinas-blanco],Tabla17[Valor]),IF(AND(G29="Cortinas",H29="Exterior",I29="Pastel"),_xlfn.XLOOKUP(F29,Tabla18[Exterior-Cortinas-pastel],Tabla18[Valor]),IF(AND(G29="Cortinas",H29="Exterior",I29="Oscuro"),_xlfn.XLOOKUP(F29,Tabla19[Exterior-Cortinas-oscuro],Tabla19[Valor]),IF(AND(G29="Cortinas",H29="Exterior",I29="Negro"),_xlfn.XLOOKUP(F29,Tabla20[Exterior-Cortinas-negro],Tabla20[Valor]),IF(AND(G29="Cortinas",H29="Interior",I29="Blanco"),_xlfn.XLOOKUP(F29,Tabla21[Interior-Cortinas-blanco],Tabla21[Valor]),IF(AND(G29="Cortinas",H29="Interior",I29="Pastel"),_xlfn.XLOOKUP(F29,Tabla22[Interior-Cortinas-pastel],Tabla22[Valor]),IF(AND(G29="Cortinas",H29="Interior",I29="Oscuro"),_xlfn.XLOOKUP(F29,Tabla23[Interior-Cortinas-oscuro],Tabla23[Valor]),IF(AND(G29="Cortinas",H29="Interior",I29="Negro"),_xlfn.XLOOKUP(F29,Tabla24[Interior-Cortinas-negro],Tabla24[Valor]),1))))))))))))))))))))))))</f>
        <v>1</v>
      </c>
      <c r="R29" s="11">
        <f>IF(C29="Horizontal",_xlfn.XLOOKUP(B$4,Tabla32[ZC],Tabla32[VALOR]),IF(C29="NE",_xlfn.XLOOKUP(B$4,Tabla33[ZC],Tabla33[VALOR]),IF(C29="E",_xlfn.XLOOKUP(B$4,Tabla34[ZC],Tabla34[VALOR]),IF(C29="SE",_xlfn.XLOOKUP(B$4,Tabla35[ZC],Tabla35[VALOR]),IF(C29="S",_xlfn.XLOOKUP(B$4,Tabla36[ZC],Tabla36[VALOR]),IF(C29="SO",_xlfn.XLOOKUP(B$4,Tabla37[ZC],Tabla37[VALOR]),IF(C29="O",_xlfn.XLOOKUP(B$4,Tabla38[ZC],Tabla38[VALOR]),IF(C29="NO",_xlfn.XLOOKUP(B$4,Tabla39[ZC],Tabla39[VALOR]),IF(C29="N",_xlfn.XLOOKUP(B$4,Tabla40[ZC],Tabla40[VALOR]),0)))))))))</f>
        <v>0</v>
      </c>
      <c r="S29" s="11" t="e">
        <f t="shared" si="1"/>
        <v>#VALUE!</v>
      </c>
      <c r="X29"/>
      <c r="Y29" s="3" t="e">
        <f t="shared" si="2"/>
        <v>#DIV/0!</v>
      </c>
      <c r="Z29" s="3" t="e">
        <f t="shared" si="3"/>
        <v>#DIV/0!</v>
      </c>
      <c r="AA29" s="3" t="e">
        <f t="shared" si="4"/>
        <v>#DIV/0!</v>
      </c>
      <c r="AB29" s="3" t="e">
        <f t="shared" si="5"/>
        <v>#DIV/0!</v>
      </c>
      <c r="AC29" t="e">
        <f t="shared" si="6"/>
        <v>#DIV/0!</v>
      </c>
      <c r="AD29" t="e">
        <f t="shared" si="7"/>
        <v>#DIV/0!</v>
      </c>
      <c r="AE29" t="e">
        <f t="shared" si="8"/>
        <v>#DIV/0!</v>
      </c>
      <c r="AF29" t="e">
        <f t="shared" si="9"/>
        <v>#DIV/0!</v>
      </c>
      <c r="AG29" s="3" t="e">
        <f>IF(AND(C29="S",AC29="0,05&lt;R/W≤0,1"),_xlfn.XLOOKUP(AD29,Tabla55[VALOR],Tabla55[FSH]),IF(AND(C29="S",AC29="0,1&lt;R/W≤0,2"),_xlfn.XLOOKUP(AD29,Tabla56[VALOR],Tabla56[FSH]),IF(AND(C29="S",AC29="0,2&lt;R/W≤0,5"),_xlfn.XLOOKUP(AD29,Tabla57[VALOR],Tabla57[FSH]),IF(AND(C29="S",AC29="R/W&gt;0,5"),_xlfn.XLOOKUP(AD29,Tabla58[VALOR],Tabla58[FSH]),IF(AND(C29="SE",AC29="0,05&lt;R/W≤0,1"),_xlfn.XLOOKUP(AD29,Tabla59[VALOR],Tabla59[FSH]),IF(AND(C29="SE",AC29="0,1&lt;R/W≤0,2"),_xlfn.XLOOKUP(AD29,Tabla60[VALOR],Tabla60[FSH]),IF(AND(C29="SE",AC29="0,2&lt;R/W≤0,5"),_xlfn.XLOOKUP(AD29,Tabla61[VALOR],Tabla61[FSH]),IF(AND(C29="SE",AC29="R/W&gt;0,5"),_xlfn.XLOOKUP(AD29,Tabla62[VALOR],Tabla62[FSH]),IF(AND(C29="SO",AC29="0,05&lt;R/W≤0,1"),_xlfn.XLOOKUP(AD29,Tabla59[VALOR],Tabla59[FSH]),IF(AND(C29="SO",AC29="0,1&lt;R/W≤0,2"),_xlfn.XLOOKUP(AD29,Tabla60[VALOR],Tabla60[FSH]),IF(AND(C29="SO",AC29="0,2&lt;R/W≤0,5"),_xlfn.XLOOKUP(AD29,Tabla61[VALOR],Tabla61[FSH]),IF(AND(C29="SO",AC29="R/W&gt;0,5"),_xlfn.XLOOKUP(AD29,Tabla62[VALOR],Tabla62[FSH]),IF(AND(C29="E",AC29="0,05&lt;R/W≤0,1"),_xlfn.XLOOKUP(AD29,Tabla63[VALOR],Tabla63[FSH]),IF(AND(C29="E",AC29="0,1&lt;R/W≤0,2"),_xlfn.XLOOKUP(AD29,Tabla64[VALOR],Tabla64[FSH]),IF(AND(C29="E",AC29="0,2&lt;R/W≤0,5"),_xlfn.XLOOKUP(AD29,Tabla65[VALOR],Tabla65[FSH]),IF(AND(C29="E",AC29="R/W&gt;0,5"),_xlfn.XLOOKUP(AD29,Tabla66[VALOR],Tabla66[FSH]),IF(AND(C29="O",AC29="0,05&lt;R/W≤0,1"),_xlfn.XLOOKUP(AD29,Tabla63[VALOR],Tabla63[FSH]),IF(AND(C29="O",AC29="0,1&lt;R/W≤0,2"),_xlfn.XLOOKUP(AD29,Tabla64[VALOR],Tabla64[FSH]),IF(AND(C29="O",AC29="0,2&lt;R/W≤0,5"),_xlfn.XLOOKUP(AD29,Tabla65[VALOR],Tabla65[FSH]),IF(AND(C29="O",AC29="R/W&gt;0,5"),_xlfn.XLOOKUP(AD29,Tabla66[VALOR],Tabla66[FSH]),1))))))))))))))))))))</f>
        <v>#DIV/0!</v>
      </c>
      <c r="AH29" s="3" t="e">
        <f>IF(AND(C29="S",AF29="0,2&lt;L/H≤0,5"),_xlfn.XLOOKUP(AE29,Tabla25[VALOR],Tabla25[FSH]),IF(AND(C29="S",AF29="0,5&lt;L/H≤1"),_xlfn.XLOOKUP(AE29,Tabla26[VALOR],Tabla26[FSH]),IF(AND(C29="S",AF29="1&lt;L/H≤2"),_xlfn.XLOOKUP(AE29,Tabla27[VALOR],Tabla27[FSH]),IF(AND(C29="S",AF29="L/H&gt;2"),_xlfn.XLOOKUP(AE29,Tabla28[VALOR],Tabla28[FSH]),IF(AND(C29="SE",AF29="0,2&lt;L/H≤0,5"),_xlfn.XLOOKUP(AE29,Tabla29[VALOR],Tabla29[FSH]),IF(AND(C29="SE",AF29="0,5&lt;L/H≤1"),_xlfn.XLOOKUP(AE29,Tabla30[VALOR],Tabla30[FSH]),IF(AND(C29="SE",AF29="1&lt;L/H≤2"),_xlfn.XLOOKUP(AE29,Tabla31[VALOR],Tabla31[FSH]),IF(AND(C29="SE",AF29="L/H&gt;2"),_xlfn.XLOOKUP(AE29,Tabla50[VALOR],Tabla50[FSH]),IF(AND(C29="SO",AF29="0,2&lt;L/H≤0,5"),_xlfn.XLOOKUP(AE29,Tabla29[VALOR],Tabla29[FSH]),IF(AND(C29="SO",AF29="0,5&lt;L/H≤1"),_xlfn.XLOOKUP(AE29,Tabla30[VALOR],Tabla30[FSH]),IF(AND(C29="SO",AF29="1&lt;L/H≤2"),_xlfn.XLOOKUP(AE29,Tabla31[VALOR],Tabla31[FSH]),IF(AND(C29="SO",AF29="L/H&gt;2"),_xlfn.XLOOKUP(AE29,Tabla50[VALOR],Tabla50[FSH]),IF(AND(C29="E",AF29="0,2&lt;L/H≤0,5"),_xlfn.XLOOKUP(AE29,Tabla51[VALOR],Tabla51[FSH]),IF(AND(C29="E",AF29="0,5&lt;L/H≤1"),_xlfn.XLOOKUP(AE29,Tabla52[VALOR],Tabla52[FSH]),IF(AND(C29="E",AF29="1&lt;L/H≤2"),_xlfn.XLOOKUP(AE29,Tabla53[VALOR],Tabla53[FSH]),IF(AND(C29="E",AF29="L/H&gt;2"),_xlfn.XLOOKUP(AE29,Tabla54[VALOR],Tabla54[FSH]),IF(AND(C29="O",AF29="0,2&lt;L/H≤0,5"),_xlfn.XLOOKUP(AE29,Tabla51[VALOR],Tabla51[FSH]),IF(AND(C29="O",AF29="0,5&lt;L/H≤1"),_xlfn.XLOOKUP(AE29,Tabla52[VALOR],Tabla52[FSH]),IF(AND(C29="O",AF29="1&lt;L/H≤2"),_xlfn.XLOOKUP(AE29,Tabla53[VALOR],Tabla53[FSH]),IF(AND(C29="O",AF29="L/H&gt;2"),_xlfn.XLOOKUP(AE29,Tabla54[VALOR],Tabla54[FSH]),1))))))))))))))))))))</f>
        <v>#DIV/0!</v>
      </c>
      <c r="AM29" s="1"/>
      <c r="AN29"/>
      <c r="AO29"/>
      <c r="AP29"/>
      <c r="AQ29"/>
      <c r="AR29"/>
      <c r="XFB29"/>
    </row>
    <row r="30" spans="1:44 16363:16382" s="6" customFormat="1" ht="15.9" customHeight="1" x14ac:dyDescent="0.3">
      <c r="A30" s="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1" t="str">
        <f t="shared" si="0"/>
        <v xml:space="preserve"> </v>
      </c>
      <c r="Q30" s="11">
        <f>IF(AND(G30="Persianas",H30="Exterior",I30="Blanco"),_xlfn.XLOOKUP(F30,Tabla1[Exterior-persianas-blanco],Tabla1[Valor]),IF(AND(G30="Persianas",H30="Exterior",I30="Pastel"),_xlfn.XLOOKUP(F30,Tabla2[Exterior-persianas-pastel],Tabla2[Valor]),IF(AND(G30="Persianas",H30="Exterior",I30="Oscuro"),_xlfn.XLOOKUP(F30,Tabla3[Exterior-persianas-oscuro],Tabla3[Valor]),IF(AND(G30="Persianas",H30="Exterior",I30="Negro"),_xlfn.XLOOKUP(F30,Tabla4[Exterior-persianas-negro],Tabla4[Valor]),IF(AND(G30="Persianas",H30="Interior",I30="Blanco"),_xlfn.XLOOKUP(F30,Tabla5[Interior-persianas-blanco],Tabla5[Valor]),IF(AND(G30="Persianas",H30="Interior",I30="Pastel"),_xlfn.XLOOKUP(F30,Tabla6[Interior-persianas-pastel],Tabla6[Valor]),IF(AND(G30="Persianas",H30="Interior",I30="Oscuro"),_xlfn.XLOOKUP(F30,Tabla7[Interior-persianas-oscuro],Tabla7[Valor]),IF(AND(G30="Persianas",H30="Interior",I30="Negro"),_xlfn.XLOOKUP(F30,Tabla8[Interior-persianas-negro],Tabla8[Valor]),IF(AND(G30="Toldos",H30="Exterior",I30="Blanco"),_xlfn.XLOOKUP(F30,Tabla9[Exterior-Toldos-blanco],Tabla9[Valor]),IF(AND(G30="Toldos",H30="Exterior",I30="Pastel"),_xlfn.XLOOKUP(F30,Tabla10[Exterior-Toldos-pastel],Tabla10[Valor]),IF(AND(G30="Toldos",H30="Exterior",I30="Oscuro"),_xlfn.XLOOKUP(F30,Tabla11[Exterior-Toldos-oscuro],Tabla11[Valor]),IF(AND(G30="Toldos",H30="Exterior",I30="Negro"),_xlfn.XLOOKUP(F30,Tabla12[Exterior-Toldos-negro],Tabla12[Valor]),IF(AND(G30="Toldos",H30="Interior",I30="Blanco"),_xlfn.XLOOKUP(F30,Tabla13[Interior-Toldos-blanco],Tabla13[Valor]),IF(AND(G30="Toldos",H30="Interior",I30="Pastel"),_xlfn.XLOOKUP(F30,Tabla14[Interior-Toldos-pastel],Tabla14[Valor]),IF(AND(G30="Toldos",H30="Interior",I30="Oscuro"),_xlfn.XLOOKUP(F30,Tabla15[Interior-Toldos-oscuro],Tabla15[Valor]),IF(AND(G30="Toldos",H30="Interior",I30="Negro"),_xlfn.XLOOKUP(F30,Tabla16[Interior-Toldos-negro],Tabla16[Valor]),IF(AND(G30="Cortinas",H30="Exterior",I30="Blanco"),_xlfn.XLOOKUP(F30,Tabla17[Exterior-Cortinas-blanco],Tabla17[Valor]),IF(AND(G30="Cortinas",H30="Exterior",I30="Pastel"),_xlfn.XLOOKUP(F30,Tabla18[Exterior-Cortinas-pastel],Tabla18[Valor]),IF(AND(G30="Cortinas",H30="Exterior",I30="Oscuro"),_xlfn.XLOOKUP(F30,Tabla19[Exterior-Cortinas-oscuro],Tabla19[Valor]),IF(AND(G30="Cortinas",H30="Exterior",I30="Negro"),_xlfn.XLOOKUP(F30,Tabla20[Exterior-Cortinas-negro],Tabla20[Valor]),IF(AND(G30="Cortinas",H30="Interior",I30="Blanco"),_xlfn.XLOOKUP(F30,Tabla21[Interior-Cortinas-blanco],Tabla21[Valor]),IF(AND(G30="Cortinas",H30="Interior",I30="Pastel"),_xlfn.XLOOKUP(F30,Tabla22[Interior-Cortinas-pastel],Tabla22[Valor]),IF(AND(G30="Cortinas",H30="Interior",I30="Oscuro"),_xlfn.XLOOKUP(F30,Tabla23[Interior-Cortinas-oscuro],Tabla23[Valor]),IF(AND(G30="Cortinas",H30="Interior",I30="Negro"),_xlfn.XLOOKUP(F30,Tabla24[Interior-Cortinas-negro],Tabla24[Valor]),1))))))))))))))))))))))))</f>
        <v>1</v>
      </c>
      <c r="R30" s="11">
        <f>IF(C30="Horizontal",_xlfn.XLOOKUP(B$4,Tabla32[ZC],Tabla32[VALOR]),IF(C30="NE",_xlfn.XLOOKUP(B$4,Tabla33[ZC],Tabla33[VALOR]),IF(C30="E",_xlfn.XLOOKUP(B$4,Tabla34[ZC],Tabla34[VALOR]),IF(C30="SE",_xlfn.XLOOKUP(B$4,Tabla35[ZC],Tabla35[VALOR]),IF(C30="S",_xlfn.XLOOKUP(B$4,Tabla36[ZC],Tabla36[VALOR]),IF(C30="SO",_xlfn.XLOOKUP(B$4,Tabla37[ZC],Tabla37[VALOR]),IF(C30="O",_xlfn.XLOOKUP(B$4,Tabla38[ZC],Tabla38[VALOR]),IF(C30="NO",_xlfn.XLOOKUP(B$4,Tabla39[ZC],Tabla39[VALOR]),IF(C30="N",_xlfn.XLOOKUP(B$4,Tabla40[ZC],Tabla40[VALOR]),0)))))))))</f>
        <v>0</v>
      </c>
      <c r="S30" s="11" t="e">
        <f t="shared" si="1"/>
        <v>#VALUE!</v>
      </c>
      <c r="Y30" s="3" t="e">
        <f t="shared" si="2"/>
        <v>#DIV/0!</v>
      </c>
      <c r="Z30" s="3" t="e">
        <f t="shared" si="3"/>
        <v>#DIV/0!</v>
      </c>
      <c r="AA30" s="3" t="e">
        <f t="shared" si="4"/>
        <v>#DIV/0!</v>
      </c>
      <c r="AB30" s="3" t="e">
        <f t="shared" si="5"/>
        <v>#DIV/0!</v>
      </c>
      <c r="AC30" t="e">
        <f t="shared" si="6"/>
        <v>#DIV/0!</v>
      </c>
      <c r="AD30" t="e">
        <f t="shared" si="7"/>
        <v>#DIV/0!</v>
      </c>
      <c r="AE30" t="e">
        <f t="shared" si="8"/>
        <v>#DIV/0!</v>
      </c>
      <c r="AF30" t="e">
        <f t="shared" si="9"/>
        <v>#DIV/0!</v>
      </c>
      <c r="AG30" s="3" t="e">
        <f>IF(AND(C30="S",AC30="0,05&lt;R/W≤0,1"),_xlfn.XLOOKUP(AD30,Tabla55[VALOR],Tabla55[FSH]),IF(AND(C30="S",AC30="0,1&lt;R/W≤0,2"),_xlfn.XLOOKUP(AD30,Tabla56[VALOR],Tabla56[FSH]),IF(AND(C30="S",AC30="0,2&lt;R/W≤0,5"),_xlfn.XLOOKUP(AD30,Tabla57[VALOR],Tabla57[FSH]),IF(AND(C30="S",AC30="R/W&gt;0,5"),_xlfn.XLOOKUP(AD30,Tabla58[VALOR],Tabla58[FSH]),IF(AND(C30="SE",AC30="0,05&lt;R/W≤0,1"),_xlfn.XLOOKUP(AD30,Tabla59[VALOR],Tabla59[FSH]),IF(AND(C30="SE",AC30="0,1&lt;R/W≤0,2"),_xlfn.XLOOKUP(AD30,Tabla60[VALOR],Tabla60[FSH]),IF(AND(C30="SE",AC30="0,2&lt;R/W≤0,5"),_xlfn.XLOOKUP(AD30,Tabla61[VALOR],Tabla61[FSH]),IF(AND(C30="SE",AC30="R/W&gt;0,5"),_xlfn.XLOOKUP(AD30,Tabla62[VALOR],Tabla62[FSH]),IF(AND(C30="SO",AC30="0,05&lt;R/W≤0,1"),_xlfn.XLOOKUP(AD30,Tabla59[VALOR],Tabla59[FSH]),IF(AND(C30="SO",AC30="0,1&lt;R/W≤0,2"),_xlfn.XLOOKUP(AD30,Tabla60[VALOR],Tabla60[FSH]),IF(AND(C30="SO",AC30="0,2&lt;R/W≤0,5"),_xlfn.XLOOKUP(AD30,Tabla61[VALOR],Tabla61[FSH]),IF(AND(C30="SO",AC30="R/W&gt;0,5"),_xlfn.XLOOKUP(AD30,Tabla62[VALOR],Tabla62[FSH]),IF(AND(C30="E",AC30="0,05&lt;R/W≤0,1"),_xlfn.XLOOKUP(AD30,Tabla63[VALOR],Tabla63[FSH]),IF(AND(C30="E",AC30="0,1&lt;R/W≤0,2"),_xlfn.XLOOKUP(AD30,Tabla64[VALOR],Tabla64[FSH]),IF(AND(C30="E",AC30="0,2&lt;R/W≤0,5"),_xlfn.XLOOKUP(AD30,Tabla65[VALOR],Tabla65[FSH]),IF(AND(C30="E",AC30="R/W&gt;0,5"),_xlfn.XLOOKUP(AD30,Tabla66[VALOR],Tabla66[FSH]),IF(AND(C30="O",AC30="0,05&lt;R/W≤0,1"),_xlfn.XLOOKUP(AD30,Tabla63[VALOR],Tabla63[FSH]),IF(AND(C30="O",AC30="0,1&lt;R/W≤0,2"),_xlfn.XLOOKUP(AD30,Tabla64[VALOR],Tabla64[FSH]),IF(AND(C30="O",AC30="0,2&lt;R/W≤0,5"),_xlfn.XLOOKUP(AD30,Tabla65[VALOR],Tabla65[FSH]),IF(AND(C30="O",AC30="R/W&gt;0,5"),_xlfn.XLOOKUP(AD30,Tabla66[VALOR],Tabla66[FSH]),1))))))))))))))))))))</f>
        <v>#DIV/0!</v>
      </c>
      <c r="AH30" s="3" t="e">
        <f>IF(AND(C30="S",AF30="0,2&lt;L/H≤0,5"),_xlfn.XLOOKUP(AE30,Tabla25[VALOR],Tabla25[FSH]),IF(AND(C30="S",AF30="0,5&lt;L/H≤1"),_xlfn.XLOOKUP(AE30,Tabla26[VALOR],Tabla26[FSH]),IF(AND(C30="S",AF30="1&lt;L/H≤2"),_xlfn.XLOOKUP(AE30,Tabla27[VALOR],Tabla27[FSH]),IF(AND(C30="S",AF30="L/H&gt;2"),_xlfn.XLOOKUP(AE30,Tabla28[VALOR],Tabla28[FSH]),IF(AND(C30="SE",AF30="0,2&lt;L/H≤0,5"),_xlfn.XLOOKUP(AE30,Tabla29[VALOR],Tabla29[FSH]),IF(AND(C30="SE",AF30="0,5&lt;L/H≤1"),_xlfn.XLOOKUP(AE30,Tabla30[VALOR],Tabla30[FSH]),IF(AND(C30="SE",AF30="1&lt;L/H≤2"),_xlfn.XLOOKUP(AE30,Tabla31[VALOR],Tabla31[FSH]),IF(AND(C30="SE",AF30="L/H&gt;2"),_xlfn.XLOOKUP(AE30,Tabla50[VALOR],Tabla50[FSH]),IF(AND(C30="SO",AF30="0,2&lt;L/H≤0,5"),_xlfn.XLOOKUP(AE30,Tabla29[VALOR],Tabla29[FSH]),IF(AND(C30="SO",AF30="0,5&lt;L/H≤1"),_xlfn.XLOOKUP(AE30,Tabla30[VALOR],Tabla30[FSH]),IF(AND(C30="SO",AF30="1&lt;L/H≤2"),_xlfn.XLOOKUP(AE30,Tabla31[VALOR],Tabla31[FSH]),IF(AND(C30="SO",AF30="L/H&gt;2"),_xlfn.XLOOKUP(AE30,Tabla50[VALOR],Tabla50[FSH]),IF(AND(C30="E",AF30="0,2&lt;L/H≤0,5"),_xlfn.XLOOKUP(AE30,Tabla51[VALOR],Tabla51[FSH]),IF(AND(C30="E",AF30="0,5&lt;L/H≤1"),_xlfn.XLOOKUP(AE30,Tabla52[VALOR],Tabla52[FSH]),IF(AND(C30="E",AF30="1&lt;L/H≤2"),_xlfn.XLOOKUP(AE30,Tabla53[VALOR],Tabla53[FSH]),IF(AND(C30="E",AF30="L/H&gt;2"),_xlfn.XLOOKUP(AE30,Tabla54[VALOR],Tabla54[FSH]),IF(AND(C30="O",AF30="0,2&lt;L/H≤0,5"),_xlfn.XLOOKUP(AE30,Tabla51[VALOR],Tabla51[FSH]),IF(AND(C30="O",AF30="0,5&lt;L/H≤1"),_xlfn.XLOOKUP(AE30,Tabla52[VALOR],Tabla52[FSH]),IF(AND(C30="O",AF30="1&lt;L/H≤2"),_xlfn.XLOOKUP(AE30,Tabla53[VALOR],Tabla53[FSH]),IF(AND(C30="O",AF30="L/H&gt;2"),_xlfn.XLOOKUP(AE30,Tabla54[VALOR],Tabla54[FSH]),1))))))))))))))))))))</f>
        <v>#DIV/0!</v>
      </c>
      <c r="AM30" s="1"/>
      <c r="AN30"/>
      <c r="AO30"/>
      <c r="AP30"/>
      <c r="AQ30"/>
      <c r="AR30"/>
      <c r="XFB30"/>
    </row>
    <row r="31" spans="1:44 16363:16382" s="6" customFormat="1" ht="15.9" customHeight="1" x14ac:dyDescent="0.3">
      <c r="A31" s="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11" t="str">
        <f t="shared" si="0"/>
        <v xml:space="preserve"> </v>
      </c>
      <c r="Q31" s="11">
        <f>IF(AND(G31="Persianas",H31="Exterior",I31="Blanco"),_xlfn.XLOOKUP(F31,Tabla1[Exterior-persianas-blanco],Tabla1[Valor]),IF(AND(G31="Persianas",H31="Exterior",I31="Pastel"),_xlfn.XLOOKUP(F31,Tabla2[Exterior-persianas-pastel],Tabla2[Valor]),IF(AND(G31="Persianas",H31="Exterior",I31="Oscuro"),_xlfn.XLOOKUP(F31,Tabla3[Exterior-persianas-oscuro],Tabla3[Valor]),IF(AND(G31="Persianas",H31="Exterior",I31="Negro"),_xlfn.XLOOKUP(F31,Tabla4[Exterior-persianas-negro],Tabla4[Valor]),IF(AND(G31="Persianas",H31="Interior",I31="Blanco"),_xlfn.XLOOKUP(F31,Tabla5[Interior-persianas-blanco],Tabla5[Valor]),IF(AND(G31="Persianas",H31="Interior",I31="Pastel"),_xlfn.XLOOKUP(F31,Tabla6[Interior-persianas-pastel],Tabla6[Valor]),IF(AND(G31="Persianas",H31="Interior",I31="Oscuro"),_xlfn.XLOOKUP(F31,Tabla7[Interior-persianas-oscuro],Tabla7[Valor]),IF(AND(G31="Persianas",H31="Interior",I31="Negro"),_xlfn.XLOOKUP(F31,Tabla8[Interior-persianas-negro],Tabla8[Valor]),IF(AND(G31="Toldos",H31="Exterior",I31="Blanco"),_xlfn.XLOOKUP(F31,Tabla9[Exterior-Toldos-blanco],Tabla9[Valor]),IF(AND(G31="Toldos",H31="Exterior",I31="Pastel"),_xlfn.XLOOKUP(F31,Tabla10[Exterior-Toldos-pastel],Tabla10[Valor]),IF(AND(G31="Toldos",H31="Exterior",I31="Oscuro"),_xlfn.XLOOKUP(F31,Tabla11[Exterior-Toldos-oscuro],Tabla11[Valor]),IF(AND(G31="Toldos",H31="Exterior",I31="Negro"),_xlfn.XLOOKUP(F31,Tabla12[Exterior-Toldos-negro],Tabla12[Valor]),IF(AND(G31="Toldos",H31="Interior",I31="Blanco"),_xlfn.XLOOKUP(F31,Tabla13[Interior-Toldos-blanco],Tabla13[Valor]),IF(AND(G31="Toldos",H31="Interior",I31="Pastel"),_xlfn.XLOOKUP(F31,Tabla14[Interior-Toldos-pastel],Tabla14[Valor]),IF(AND(G31="Toldos",H31="Interior",I31="Oscuro"),_xlfn.XLOOKUP(F31,Tabla15[Interior-Toldos-oscuro],Tabla15[Valor]),IF(AND(G31="Toldos",H31="Interior",I31="Negro"),_xlfn.XLOOKUP(F31,Tabla16[Interior-Toldos-negro],Tabla16[Valor]),IF(AND(G31="Cortinas",H31="Exterior",I31="Blanco"),_xlfn.XLOOKUP(F31,Tabla17[Exterior-Cortinas-blanco],Tabla17[Valor]),IF(AND(G31="Cortinas",H31="Exterior",I31="Pastel"),_xlfn.XLOOKUP(F31,Tabla18[Exterior-Cortinas-pastel],Tabla18[Valor]),IF(AND(G31="Cortinas",H31="Exterior",I31="Oscuro"),_xlfn.XLOOKUP(F31,Tabla19[Exterior-Cortinas-oscuro],Tabla19[Valor]),IF(AND(G31="Cortinas",H31="Exterior",I31="Negro"),_xlfn.XLOOKUP(F31,Tabla20[Exterior-Cortinas-negro],Tabla20[Valor]),IF(AND(G31="Cortinas",H31="Interior",I31="Blanco"),_xlfn.XLOOKUP(F31,Tabla21[Interior-Cortinas-blanco],Tabla21[Valor]),IF(AND(G31="Cortinas",H31="Interior",I31="Pastel"),_xlfn.XLOOKUP(F31,Tabla22[Interior-Cortinas-pastel],Tabla22[Valor]),IF(AND(G31="Cortinas",H31="Interior",I31="Oscuro"),_xlfn.XLOOKUP(F31,Tabla23[Interior-Cortinas-oscuro],Tabla23[Valor]),IF(AND(G31="Cortinas",H31="Interior",I31="Negro"),_xlfn.XLOOKUP(F31,Tabla24[Interior-Cortinas-negro],Tabla24[Valor]),1))))))))))))))))))))))))</f>
        <v>1</v>
      </c>
      <c r="R31" s="11">
        <f>IF(C31="Horizontal",_xlfn.XLOOKUP(B$4,Tabla32[ZC],Tabla32[VALOR]),IF(C31="NE",_xlfn.XLOOKUP(B$4,Tabla33[ZC],Tabla33[VALOR]),IF(C31="E",_xlfn.XLOOKUP(B$4,Tabla34[ZC],Tabla34[VALOR]),IF(C31="SE",_xlfn.XLOOKUP(B$4,Tabla35[ZC],Tabla35[VALOR]),IF(C31="S",_xlfn.XLOOKUP(B$4,Tabla36[ZC],Tabla36[VALOR]),IF(C31="SO",_xlfn.XLOOKUP(B$4,Tabla37[ZC],Tabla37[VALOR]),IF(C31="O",_xlfn.XLOOKUP(B$4,Tabla38[ZC],Tabla38[VALOR]),IF(C31="NO",_xlfn.XLOOKUP(B$4,Tabla39[ZC],Tabla39[VALOR]),IF(C31="N",_xlfn.XLOOKUP(B$4,Tabla40[ZC],Tabla40[VALOR]),0)))))))))</f>
        <v>0</v>
      </c>
      <c r="S31" s="11" t="e">
        <f t="shared" si="1"/>
        <v>#VALUE!</v>
      </c>
      <c r="X31" s="1"/>
      <c r="Y31" s="3" t="e">
        <f t="shared" si="2"/>
        <v>#DIV/0!</v>
      </c>
      <c r="Z31" s="3" t="e">
        <f t="shared" si="3"/>
        <v>#DIV/0!</v>
      </c>
      <c r="AA31" s="3" t="e">
        <f t="shared" si="4"/>
        <v>#DIV/0!</v>
      </c>
      <c r="AB31" s="3" t="e">
        <f t="shared" si="5"/>
        <v>#DIV/0!</v>
      </c>
      <c r="AC31" t="e">
        <f t="shared" si="6"/>
        <v>#DIV/0!</v>
      </c>
      <c r="AD31" t="e">
        <f t="shared" si="7"/>
        <v>#DIV/0!</v>
      </c>
      <c r="AE31" t="e">
        <f t="shared" si="8"/>
        <v>#DIV/0!</v>
      </c>
      <c r="AF31" t="e">
        <f t="shared" si="9"/>
        <v>#DIV/0!</v>
      </c>
      <c r="AG31" s="3" t="e">
        <f>IF(AND(C31="S",AC31="0,05&lt;R/W≤0,1"),_xlfn.XLOOKUP(AD31,Tabla55[VALOR],Tabla55[FSH]),IF(AND(C31="S",AC31="0,1&lt;R/W≤0,2"),_xlfn.XLOOKUP(AD31,Tabla56[VALOR],Tabla56[FSH]),IF(AND(C31="S",AC31="0,2&lt;R/W≤0,5"),_xlfn.XLOOKUP(AD31,Tabla57[VALOR],Tabla57[FSH]),IF(AND(C31="S",AC31="R/W&gt;0,5"),_xlfn.XLOOKUP(AD31,Tabla58[VALOR],Tabla58[FSH]),IF(AND(C31="SE",AC31="0,05&lt;R/W≤0,1"),_xlfn.XLOOKUP(AD31,Tabla59[VALOR],Tabla59[FSH]),IF(AND(C31="SE",AC31="0,1&lt;R/W≤0,2"),_xlfn.XLOOKUP(AD31,Tabla60[VALOR],Tabla60[FSH]),IF(AND(C31="SE",AC31="0,2&lt;R/W≤0,5"),_xlfn.XLOOKUP(AD31,Tabla61[VALOR],Tabla61[FSH]),IF(AND(C31="SE",AC31="R/W&gt;0,5"),_xlfn.XLOOKUP(AD31,Tabla62[VALOR],Tabla62[FSH]),IF(AND(C31="SO",AC31="0,05&lt;R/W≤0,1"),_xlfn.XLOOKUP(AD31,Tabla59[VALOR],Tabla59[FSH]),IF(AND(C31="SO",AC31="0,1&lt;R/W≤0,2"),_xlfn.XLOOKUP(AD31,Tabla60[VALOR],Tabla60[FSH]),IF(AND(C31="SO",AC31="0,2&lt;R/W≤0,5"),_xlfn.XLOOKUP(AD31,Tabla61[VALOR],Tabla61[FSH]),IF(AND(C31="SO",AC31="R/W&gt;0,5"),_xlfn.XLOOKUP(AD31,Tabla62[VALOR],Tabla62[FSH]),IF(AND(C31="E",AC31="0,05&lt;R/W≤0,1"),_xlfn.XLOOKUP(AD31,Tabla63[VALOR],Tabla63[FSH]),IF(AND(C31="E",AC31="0,1&lt;R/W≤0,2"),_xlfn.XLOOKUP(AD31,Tabla64[VALOR],Tabla64[FSH]),IF(AND(C31="E",AC31="0,2&lt;R/W≤0,5"),_xlfn.XLOOKUP(AD31,Tabla65[VALOR],Tabla65[FSH]),IF(AND(C31="E",AC31="R/W&gt;0,5"),_xlfn.XLOOKUP(AD31,Tabla66[VALOR],Tabla66[FSH]),IF(AND(C31="O",AC31="0,05&lt;R/W≤0,1"),_xlfn.XLOOKUP(AD31,Tabla63[VALOR],Tabla63[FSH]),IF(AND(C31="O",AC31="0,1&lt;R/W≤0,2"),_xlfn.XLOOKUP(AD31,Tabla64[VALOR],Tabla64[FSH]),IF(AND(C31="O",AC31="0,2&lt;R/W≤0,5"),_xlfn.XLOOKUP(AD31,Tabla65[VALOR],Tabla65[FSH]),IF(AND(C31="O",AC31="R/W&gt;0,5"),_xlfn.XLOOKUP(AD31,Tabla66[VALOR],Tabla66[FSH]),1))))))))))))))))))))</f>
        <v>#DIV/0!</v>
      </c>
      <c r="AH31" s="3" t="e">
        <f>IF(AND(C31="S",AF31="0,2&lt;L/H≤0,5"),_xlfn.XLOOKUP(AE31,Tabla25[VALOR],Tabla25[FSH]),IF(AND(C31="S",AF31="0,5&lt;L/H≤1"),_xlfn.XLOOKUP(AE31,Tabla26[VALOR],Tabla26[FSH]),IF(AND(C31="S",AF31="1&lt;L/H≤2"),_xlfn.XLOOKUP(AE31,Tabla27[VALOR],Tabla27[FSH]),IF(AND(C31="S",AF31="L/H&gt;2"),_xlfn.XLOOKUP(AE31,Tabla28[VALOR],Tabla28[FSH]),IF(AND(C31="SE",AF31="0,2&lt;L/H≤0,5"),_xlfn.XLOOKUP(AE31,Tabla29[VALOR],Tabla29[FSH]),IF(AND(C31="SE",AF31="0,5&lt;L/H≤1"),_xlfn.XLOOKUP(AE31,Tabla30[VALOR],Tabla30[FSH]),IF(AND(C31="SE",AF31="1&lt;L/H≤2"),_xlfn.XLOOKUP(AE31,Tabla31[VALOR],Tabla31[FSH]),IF(AND(C31="SE",AF31="L/H&gt;2"),_xlfn.XLOOKUP(AE31,Tabla50[VALOR],Tabla50[FSH]),IF(AND(C31="SO",AF31="0,2&lt;L/H≤0,5"),_xlfn.XLOOKUP(AE31,Tabla29[VALOR],Tabla29[FSH]),IF(AND(C31="SO",AF31="0,5&lt;L/H≤1"),_xlfn.XLOOKUP(AE31,Tabla30[VALOR],Tabla30[FSH]),IF(AND(C31="SO",AF31="1&lt;L/H≤2"),_xlfn.XLOOKUP(AE31,Tabla31[VALOR],Tabla31[FSH]),IF(AND(C31="SO",AF31="L/H&gt;2"),_xlfn.XLOOKUP(AE31,Tabla50[VALOR],Tabla50[FSH]),IF(AND(C31="E",AF31="0,2&lt;L/H≤0,5"),_xlfn.XLOOKUP(AE31,Tabla51[VALOR],Tabla51[FSH]),IF(AND(C31="E",AF31="0,5&lt;L/H≤1"),_xlfn.XLOOKUP(AE31,Tabla52[VALOR],Tabla52[FSH]),IF(AND(C31="E",AF31="1&lt;L/H≤2"),_xlfn.XLOOKUP(AE31,Tabla53[VALOR],Tabla53[FSH]),IF(AND(C31="E",AF31="L/H&gt;2"),_xlfn.XLOOKUP(AE31,Tabla54[VALOR],Tabla54[FSH]),IF(AND(C31="O",AF31="0,2&lt;L/H≤0,5"),_xlfn.XLOOKUP(AE31,Tabla51[VALOR],Tabla51[FSH]),IF(AND(C31="O",AF31="0,5&lt;L/H≤1"),_xlfn.XLOOKUP(AE31,Tabla52[VALOR],Tabla52[FSH]),IF(AND(C31="O",AF31="1&lt;L/H≤2"),_xlfn.XLOOKUP(AE31,Tabla53[VALOR],Tabla53[FSH]),IF(AND(C31="O",AF31="L/H&gt;2"),_xlfn.XLOOKUP(AE31,Tabla54[VALOR],Tabla54[FSH]),1))))))))))))))))))))</f>
        <v>#DIV/0!</v>
      </c>
      <c r="XFB31"/>
    </row>
    <row r="32" spans="1:44 16363:16382" ht="15.9" customHeight="1" x14ac:dyDescent="0.3">
      <c r="A32" s="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1" t="str">
        <f t="shared" si="0"/>
        <v xml:space="preserve"> </v>
      </c>
      <c r="Q32" s="11">
        <f>IF(AND(G32="Persianas",H32="Exterior",I32="Blanco"),_xlfn.XLOOKUP(F32,Tabla1[Exterior-persianas-blanco],Tabla1[Valor]),IF(AND(G32="Persianas",H32="Exterior",I32="Pastel"),_xlfn.XLOOKUP(F32,Tabla2[Exterior-persianas-pastel],Tabla2[Valor]),IF(AND(G32="Persianas",H32="Exterior",I32="Oscuro"),_xlfn.XLOOKUP(F32,Tabla3[Exterior-persianas-oscuro],Tabla3[Valor]),IF(AND(G32="Persianas",H32="Exterior",I32="Negro"),_xlfn.XLOOKUP(F32,Tabla4[Exterior-persianas-negro],Tabla4[Valor]),IF(AND(G32="Persianas",H32="Interior",I32="Blanco"),_xlfn.XLOOKUP(F32,Tabla5[Interior-persianas-blanco],Tabla5[Valor]),IF(AND(G32="Persianas",H32="Interior",I32="Pastel"),_xlfn.XLOOKUP(F32,Tabla6[Interior-persianas-pastel],Tabla6[Valor]),IF(AND(G32="Persianas",H32="Interior",I32="Oscuro"),_xlfn.XLOOKUP(F32,Tabla7[Interior-persianas-oscuro],Tabla7[Valor]),IF(AND(G32="Persianas",H32="Interior",I32="Negro"),_xlfn.XLOOKUP(F32,Tabla8[Interior-persianas-negro],Tabla8[Valor]),IF(AND(G32="Toldos",H32="Exterior",I32="Blanco"),_xlfn.XLOOKUP(F32,Tabla9[Exterior-Toldos-blanco],Tabla9[Valor]),IF(AND(G32="Toldos",H32="Exterior",I32="Pastel"),_xlfn.XLOOKUP(F32,Tabla10[Exterior-Toldos-pastel],Tabla10[Valor]),IF(AND(G32="Toldos",H32="Exterior",I32="Oscuro"),_xlfn.XLOOKUP(F32,Tabla11[Exterior-Toldos-oscuro],Tabla11[Valor]),IF(AND(G32="Toldos",H32="Exterior",I32="Negro"),_xlfn.XLOOKUP(F32,Tabla12[Exterior-Toldos-negro],Tabla12[Valor]),IF(AND(G32="Toldos",H32="Interior",I32="Blanco"),_xlfn.XLOOKUP(F32,Tabla13[Interior-Toldos-blanco],Tabla13[Valor]),IF(AND(G32="Toldos",H32="Interior",I32="Pastel"),_xlfn.XLOOKUP(F32,Tabla14[Interior-Toldos-pastel],Tabla14[Valor]),IF(AND(G32="Toldos",H32="Interior",I32="Oscuro"),_xlfn.XLOOKUP(F32,Tabla15[Interior-Toldos-oscuro],Tabla15[Valor]),IF(AND(G32="Toldos",H32="Interior",I32="Negro"),_xlfn.XLOOKUP(F32,Tabla16[Interior-Toldos-negro],Tabla16[Valor]),IF(AND(G32="Cortinas",H32="Exterior",I32="Blanco"),_xlfn.XLOOKUP(F32,Tabla17[Exterior-Cortinas-blanco],Tabla17[Valor]),IF(AND(G32="Cortinas",H32="Exterior",I32="Pastel"),_xlfn.XLOOKUP(F32,Tabla18[Exterior-Cortinas-pastel],Tabla18[Valor]),IF(AND(G32="Cortinas",H32="Exterior",I32="Oscuro"),_xlfn.XLOOKUP(F32,Tabla19[Exterior-Cortinas-oscuro],Tabla19[Valor]),IF(AND(G32="Cortinas",H32="Exterior",I32="Negro"),_xlfn.XLOOKUP(F32,Tabla20[Exterior-Cortinas-negro],Tabla20[Valor]),IF(AND(G32="Cortinas",H32="Interior",I32="Blanco"),_xlfn.XLOOKUP(F32,Tabla21[Interior-Cortinas-blanco],Tabla21[Valor]),IF(AND(G32="Cortinas",H32="Interior",I32="Pastel"),_xlfn.XLOOKUP(F32,Tabla22[Interior-Cortinas-pastel],Tabla22[Valor]),IF(AND(G32="Cortinas",H32="Interior",I32="Oscuro"),_xlfn.XLOOKUP(F32,Tabla23[Interior-Cortinas-oscuro],Tabla23[Valor]),IF(AND(G32="Cortinas",H32="Interior",I32="Negro"),_xlfn.XLOOKUP(F32,Tabla24[Interior-Cortinas-negro],Tabla24[Valor]),1))))))))))))))))))))))))</f>
        <v>1</v>
      </c>
      <c r="R32" s="11">
        <f>IF(C32="Horizontal",_xlfn.XLOOKUP(B$4,Tabla32[ZC],Tabla32[VALOR]),IF(C32="NE",_xlfn.XLOOKUP(B$4,Tabla33[ZC],Tabla33[VALOR]),IF(C32="E",_xlfn.XLOOKUP(B$4,Tabla34[ZC],Tabla34[VALOR]),IF(C32="SE",_xlfn.XLOOKUP(B$4,Tabla35[ZC],Tabla35[VALOR]),IF(C32="S",_xlfn.XLOOKUP(B$4,Tabla36[ZC],Tabla36[VALOR]),IF(C32="SO",_xlfn.XLOOKUP(B$4,Tabla37[ZC],Tabla37[VALOR]),IF(C32="O",_xlfn.XLOOKUP(B$4,Tabla38[ZC],Tabla38[VALOR]),IF(C32="NO",_xlfn.XLOOKUP(B$4,Tabla39[ZC],Tabla39[VALOR]),IF(C32="N",_xlfn.XLOOKUP(B$4,Tabla40[ZC],Tabla40[VALOR]),0)))))))))</f>
        <v>0</v>
      </c>
      <c r="S32" s="11" t="e">
        <f t="shared" si="1"/>
        <v>#VALUE!</v>
      </c>
      <c r="X32"/>
      <c r="Y32" s="3" t="e">
        <f t="shared" si="2"/>
        <v>#DIV/0!</v>
      </c>
      <c r="Z32" s="3" t="e">
        <f t="shared" si="3"/>
        <v>#DIV/0!</v>
      </c>
      <c r="AA32" s="3" t="e">
        <f t="shared" si="4"/>
        <v>#DIV/0!</v>
      </c>
      <c r="AB32" s="3" t="e">
        <f t="shared" si="5"/>
        <v>#DIV/0!</v>
      </c>
      <c r="AC32" t="e">
        <f t="shared" si="6"/>
        <v>#DIV/0!</v>
      </c>
      <c r="AD32" t="e">
        <f t="shared" si="7"/>
        <v>#DIV/0!</v>
      </c>
      <c r="AE32" t="e">
        <f t="shared" si="8"/>
        <v>#DIV/0!</v>
      </c>
      <c r="AF32" t="e">
        <f t="shared" si="9"/>
        <v>#DIV/0!</v>
      </c>
      <c r="AG32" s="3" t="e">
        <f>IF(AND(C32="S",AC32="0,05&lt;R/W≤0,1"),_xlfn.XLOOKUP(AD32,Tabla55[VALOR],Tabla55[FSH]),IF(AND(C32="S",AC32="0,1&lt;R/W≤0,2"),_xlfn.XLOOKUP(AD32,Tabla56[VALOR],Tabla56[FSH]),IF(AND(C32="S",AC32="0,2&lt;R/W≤0,5"),_xlfn.XLOOKUP(AD32,Tabla57[VALOR],Tabla57[FSH]),IF(AND(C32="S",AC32="R/W&gt;0,5"),_xlfn.XLOOKUP(AD32,Tabla58[VALOR],Tabla58[FSH]),IF(AND(C32="SE",AC32="0,05&lt;R/W≤0,1"),_xlfn.XLOOKUP(AD32,Tabla59[VALOR],Tabla59[FSH]),IF(AND(C32="SE",AC32="0,1&lt;R/W≤0,2"),_xlfn.XLOOKUP(AD32,Tabla60[VALOR],Tabla60[FSH]),IF(AND(C32="SE",AC32="0,2&lt;R/W≤0,5"),_xlfn.XLOOKUP(AD32,Tabla61[VALOR],Tabla61[FSH]),IF(AND(C32="SE",AC32="R/W&gt;0,5"),_xlfn.XLOOKUP(AD32,Tabla62[VALOR],Tabla62[FSH]),IF(AND(C32="SO",AC32="0,05&lt;R/W≤0,1"),_xlfn.XLOOKUP(AD32,Tabla59[VALOR],Tabla59[FSH]),IF(AND(C32="SO",AC32="0,1&lt;R/W≤0,2"),_xlfn.XLOOKUP(AD32,Tabla60[VALOR],Tabla60[FSH]),IF(AND(C32="SO",AC32="0,2&lt;R/W≤0,5"),_xlfn.XLOOKUP(AD32,Tabla61[VALOR],Tabla61[FSH]),IF(AND(C32="SO",AC32="R/W&gt;0,5"),_xlfn.XLOOKUP(AD32,Tabla62[VALOR],Tabla62[FSH]),IF(AND(C32="E",AC32="0,05&lt;R/W≤0,1"),_xlfn.XLOOKUP(AD32,Tabla63[VALOR],Tabla63[FSH]),IF(AND(C32="E",AC32="0,1&lt;R/W≤0,2"),_xlfn.XLOOKUP(AD32,Tabla64[VALOR],Tabla64[FSH]),IF(AND(C32="E",AC32="0,2&lt;R/W≤0,5"),_xlfn.XLOOKUP(AD32,Tabla65[VALOR],Tabla65[FSH]),IF(AND(C32="E",AC32="R/W&gt;0,5"),_xlfn.XLOOKUP(AD32,Tabla66[VALOR],Tabla66[FSH]),IF(AND(C32="O",AC32="0,05&lt;R/W≤0,1"),_xlfn.XLOOKUP(AD32,Tabla63[VALOR],Tabla63[FSH]),IF(AND(C32="O",AC32="0,1&lt;R/W≤0,2"),_xlfn.XLOOKUP(AD32,Tabla64[VALOR],Tabla64[FSH]),IF(AND(C32="O",AC32="0,2&lt;R/W≤0,5"),_xlfn.XLOOKUP(AD32,Tabla65[VALOR],Tabla65[FSH]),IF(AND(C32="O",AC32="R/W&gt;0,5"),_xlfn.XLOOKUP(AD32,Tabla66[VALOR],Tabla66[FSH]),1))))))))))))))))))))</f>
        <v>#DIV/0!</v>
      </c>
      <c r="AH32" s="3" t="e">
        <f>IF(AND(C32="S",AF32="0,2&lt;L/H≤0,5"),_xlfn.XLOOKUP(AE32,Tabla25[VALOR],Tabla25[FSH]),IF(AND(C32="S",AF32="0,5&lt;L/H≤1"),_xlfn.XLOOKUP(AE32,Tabla26[VALOR],Tabla26[FSH]),IF(AND(C32="S",AF32="1&lt;L/H≤2"),_xlfn.XLOOKUP(AE32,Tabla27[VALOR],Tabla27[FSH]),IF(AND(C32="S",AF32="L/H&gt;2"),_xlfn.XLOOKUP(AE32,Tabla28[VALOR],Tabla28[FSH]),IF(AND(C32="SE",AF32="0,2&lt;L/H≤0,5"),_xlfn.XLOOKUP(AE32,Tabla29[VALOR],Tabla29[FSH]),IF(AND(C32="SE",AF32="0,5&lt;L/H≤1"),_xlfn.XLOOKUP(AE32,Tabla30[VALOR],Tabla30[FSH]),IF(AND(C32="SE",AF32="1&lt;L/H≤2"),_xlfn.XLOOKUP(AE32,Tabla31[VALOR],Tabla31[FSH]),IF(AND(C32="SE",AF32="L/H&gt;2"),_xlfn.XLOOKUP(AE32,Tabla50[VALOR],Tabla50[FSH]),IF(AND(C32="SO",AF32="0,2&lt;L/H≤0,5"),_xlfn.XLOOKUP(AE32,Tabla29[VALOR],Tabla29[FSH]),IF(AND(C32="SO",AF32="0,5&lt;L/H≤1"),_xlfn.XLOOKUP(AE32,Tabla30[VALOR],Tabla30[FSH]),IF(AND(C32="SO",AF32="1&lt;L/H≤2"),_xlfn.XLOOKUP(AE32,Tabla31[VALOR],Tabla31[FSH]),IF(AND(C32="SO",AF32="L/H&gt;2"),_xlfn.XLOOKUP(AE32,Tabla50[VALOR],Tabla50[FSH]),IF(AND(C32="E",AF32="0,2&lt;L/H≤0,5"),_xlfn.XLOOKUP(AE32,Tabla51[VALOR],Tabla51[FSH]),IF(AND(C32="E",AF32="0,5&lt;L/H≤1"),_xlfn.XLOOKUP(AE32,Tabla52[VALOR],Tabla52[FSH]),IF(AND(C32="E",AF32="1&lt;L/H≤2"),_xlfn.XLOOKUP(AE32,Tabla53[VALOR],Tabla53[FSH]),IF(AND(C32="E",AF32="L/H&gt;2"),_xlfn.XLOOKUP(AE32,Tabla54[VALOR],Tabla54[FSH]),IF(AND(C32="O",AF32="0,2&lt;L/H≤0,5"),_xlfn.XLOOKUP(AE32,Tabla51[VALOR],Tabla51[FSH]),IF(AND(C32="O",AF32="0,5&lt;L/H≤1"),_xlfn.XLOOKUP(AE32,Tabla52[VALOR],Tabla52[FSH]),IF(AND(C32="O",AF32="1&lt;L/H≤2"),_xlfn.XLOOKUP(AE32,Tabla53[VALOR],Tabla53[FSH]),IF(AND(C32="O",AF32="L/H&gt;2"),_xlfn.XLOOKUP(AE32,Tabla54[VALOR],Tabla54[FSH]),1))))))))))))))))))))</f>
        <v>#DIV/0!</v>
      </c>
      <c r="XFB32" t="s">
        <v>67</v>
      </c>
    </row>
    <row r="33" spans="1:34 16382:16382" ht="15.9" customHeight="1" x14ac:dyDescent="0.3">
      <c r="A33" s="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1" t="str">
        <f t="shared" si="0"/>
        <v xml:space="preserve"> </v>
      </c>
      <c r="Q33" s="11">
        <f>IF(AND(G33="Persianas",H33="Exterior",I33="Blanco"),_xlfn.XLOOKUP(F33,Tabla1[Exterior-persianas-blanco],Tabla1[Valor]),IF(AND(G33="Persianas",H33="Exterior",I33="Pastel"),_xlfn.XLOOKUP(F33,Tabla2[Exterior-persianas-pastel],Tabla2[Valor]),IF(AND(G33="Persianas",H33="Exterior",I33="Oscuro"),_xlfn.XLOOKUP(F33,Tabla3[Exterior-persianas-oscuro],Tabla3[Valor]),IF(AND(G33="Persianas",H33="Exterior",I33="Negro"),_xlfn.XLOOKUP(F33,Tabla4[Exterior-persianas-negro],Tabla4[Valor]),IF(AND(G33="Persianas",H33="Interior",I33="Blanco"),_xlfn.XLOOKUP(F33,Tabla5[Interior-persianas-blanco],Tabla5[Valor]),IF(AND(G33="Persianas",H33="Interior",I33="Pastel"),_xlfn.XLOOKUP(F33,Tabla6[Interior-persianas-pastel],Tabla6[Valor]),IF(AND(G33="Persianas",H33="Interior",I33="Oscuro"),_xlfn.XLOOKUP(F33,Tabla7[Interior-persianas-oscuro],Tabla7[Valor]),IF(AND(G33="Persianas",H33="Interior",I33="Negro"),_xlfn.XLOOKUP(F33,Tabla8[Interior-persianas-negro],Tabla8[Valor]),IF(AND(G33="Toldos",H33="Exterior",I33="Blanco"),_xlfn.XLOOKUP(F33,Tabla9[Exterior-Toldos-blanco],Tabla9[Valor]),IF(AND(G33="Toldos",H33="Exterior",I33="Pastel"),_xlfn.XLOOKUP(F33,Tabla10[Exterior-Toldos-pastel],Tabla10[Valor]),IF(AND(G33="Toldos",H33="Exterior",I33="Oscuro"),_xlfn.XLOOKUP(F33,Tabla11[Exterior-Toldos-oscuro],Tabla11[Valor]),IF(AND(G33="Toldos",H33="Exterior",I33="Negro"),_xlfn.XLOOKUP(F33,Tabla12[Exterior-Toldos-negro],Tabla12[Valor]),IF(AND(G33="Toldos",H33="Interior",I33="Blanco"),_xlfn.XLOOKUP(F33,Tabla13[Interior-Toldos-blanco],Tabla13[Valor]),IF(AND(G33="Toldos",H33="Interior",I33="Pastel"),_xlfn.XLOOKUP(F33,Tabla14[Interior-Toldos-pastel],Tabla14[Valor]),IF(AND(G33="Toldos",H33="Interior",I33="Oscuro"),_xlfn.XLOOKUP(F33,Tabla15[Interior-Toldos-oscuro],Tabla15[Valor]),IF(AND(G33="Toldos",H33="Interior",I33="Negro"),_xlfn.XLOOKUP(F33,Tabla16[Interior-Toldos-negro],Tabla16[Valor]),IF(AND(G33="Cortinas",H33="Exterior",I33="Blanco"),_xlfn.XLOOKUP(F33,Tabla17[Exterior-Cortinas-blanco],Tabla17[Valor]),IF(AND(G33="Cortinas",H33="Exterior",I33="Pastel"),_xlfn.XLOOKUP(F33,Tabla18[Exterior-Cortinas-pastel],Tabla18[Valor]),IF(AND(G33="Cortinas",H33="Exterior",I33="Oscuro"),_xlfn.XLOOKUP(F33,Tabla19[Exterior-Cortinas-oscuro],Tabla19[Valor]),IF(AND(G33="Cortinas",H33="Exterior",I33="Negro"),_xlfn.XLOOKUP(F33,Tabla20[Exterior-Cortinas-negro],Tabla20[Valor]),IF(AND(G33="Cortinas",H33="Interior",I33="Blanco"),_xlfn.XLOOKUP(F33,Tabla21[Interior-Cortinas-blanco],Tabla21[Valor]),IF(AND(G33="Cortinas",H33="Interior",I33="Pastel"),_xlfn.XLOOKUP(F33,Tabla22[Interior-Cortinas-pastel],Tabla22[Valor]),IF(AND(G33="Cortinas",H33="Interior",I33="Oscuro"),_xlfn.XLOOKUP(F33,Tabla23[Interior-Cortinas-oscuro],Tabla23[Valor]),IF(AND(G33="Cortinas",H33="Interior",I33="Negro"),_xlfn.XLOOKUP(F33,Tabla24[Interior-Cortinas-negro],Tabla24[Valor]),1))))))))))))))))))))))))</f>
        <v>1</v>
      </c>
      <c r="R33" s="11">
        <f>IF(C33="Horizontal",_xlfn.XLOOKUP(B$4,Tabla32[ZC],Tabla32[VALOR]),IF(C33="NE",_xlfn.XLOOKUP(B$4,Tabla33[ZC],Tabla33[VALOR]),IF(C33="E",_xlfn.XLOOKUP(B$4,Tabla34[ZC],Tabla34[VALOR]),IF(C33="SE",_xlfn.XLOOKUP(B$4,Tabla35[ZC],Tabla35[VALOR]),IF(C33="S",_xlfn.XLOOKUP(B$4,Tabla36[ZC],Tabla36[VALOR]),IF(C33="SO",_xlfn.XLOOKUP(B$4,Tabla37[ZC],Tabla37[VALOR]),IF(C33="O",_xlfn.XLOOKUP(B$4,Tabla38[ZC],Tabla38[VALOR]),IF(C33="NO",_xlfn.XLOOKUP(B$4,Tabla39[ZC],Tabla39[VALOR]),IF(C33="N",_xlfn.XLOOKUP(B$4,Tabla40[ZC],Tabla40[VALOR]),0)))))))))</f>
        <v>0</v>
      </c>
      <c r="S33" s="11" t="e">
        <f t="shared" si="1"/>
        <v>#VALUE!</v>
      </c>
      <c r="Y33" s="3" t="e">
        <f t="shared" si="2"/>
        <v>#DIV/0!</v>
      </c>
      <c r="Z33" s="3" t="e">
        <f t="shared" si="3"/>
        <v>#DIV/0!</v>
      </c>
      <c r="AA33" s="3" t="e">
        <f t="shared" si="4"/>
        <v>#DIV/0!</v>
      </c>
      <c r="AB33" s="3" t="e">
        <f t="shared" si="5"/>
        <v>#DIV/0!</v>
      </c>
      <c r="AC33" t="e">
        <f t="shared" si="6"/>
        <v>#DIV/0!</v>
      </c>
      <c r="AD33" t="e">
        <f t="shared" si="7"/>
        <v>#DIV/0!</v>
      </c>
      <c r="AE33" t="e">
        <f t="shared" si="8"/>
        <v>#DIV/0!</v>
      </c>
      <c r="AF33" t="e">
        <f t="shared" si="9"/>
        <v>#DIV/0!</v>
      </c>
      <c r="AG33" s="3" t="e">
        <f>IF(AND(C33="S",AC33="0,05&lt;R/W≤0,1"),_xlfn.XLOOKUP(AD33,Tabla55[VALOR],Tabla55[FSH]),IF(AND(C33="S",AC33="0,1&lt;R/W≤0,2"),_xlfn.XLOOKUP(AD33,Tabla56[VALOR],Tabla56[FSH]),IF(AND(C33="S",AC33="0,2&lt;R/W≤0,5"),_xlfn.XLOOKUP(AD33,Tabla57[VALOR],Tabla57[FSH]),IF(AND(C33="S",AC33="R/W&gt;0,5"),_xlfn.XLOOKUP(AD33,Tabla58[VALOR],Tabla58[FSH]),IF(AND(C33="SE",AC33="0,05&lt;R/W≤0,1"),_xlfn.XLOOKUP(AD33,Tabla59[VALOR],Tabla59[FSH]),IF(AND(C33="SE",AC33="0,1&lt;R/W≤0,2"),_xlfn.XLOOKUP(AD33,Tabla60[VALOR],Tabla60[FSH]),IF(AND(C33="SE",AC33="0,2&lt;R/W≤0,5"),_xlfn.XLOOKUP(AD33,Tabla61[VALOR],Tabla61[FSH]),IF(AND(C33="SE",AC33="R/W&gt;0,5"),_xlfn.XLOOKUP(AD33,Tabla62[VALOR],Tabla62[FSH]),IF(AND(C33="SO",AC33="0,05&lt;R/W≤0,1"),_xlfn.XLOOKUP(AD33,Tabla59[VALOR],Tabla59[FSH]),IF(AND(C33="SO",AC33="0,1&lt;R/W≤0,2"),_xlfn.XLOOKUP(AD33,Tabla60[VALOR],Tabla60[FSH]),IF(AND(C33="SO",AC33="0,2&lt;R/W≤0,5"),_xlfn.XLOOKUP(AD33,Tabla61[VALOR],Tabla61[FSH]),IF(AND(C33="SO",AC33="R/W&gt;0,5"),_xlfn.XLOOKUP(AD33,Tabla62[VALOR],Tabla62[FSH]),IF(AND(C33="E",AC33="0,05&lt;R/W≤0,1"),_xlfn.XLOOKUP(AD33,Tabla63[VALOR],Tabla63[FSH]),IF(AND(C33="E",AC33="0,1&lt;R/W≤0,2"),_xlfn.XLOOKUP(AD33,Tabla64[VALOR],Tabla64[FSH]),IF(AND(C33="E",AC33="0,2&lt;R/W≤0,5"),_xlfn.XLOOKUP(AD33,Tabla65[VALOR],Tabla65[FSH]),IF(AND(C33="E",AC33="R/W&gt;0,5"),_xlfn.XLOOKUP(AD33,Tabla66[VALOR],Tabla66[FSH]),IF(AND(C33="O",AC33="0,05&lt;R/W≤0,1"),_xlfn.XLOOKUP(AD33,Tabla63[VALOR],Tabla63[FSH]),IF(AND(C33="O",AC33="0,1&lt;R/W≤0,2"),_xlfn.XLOOKUP(AD33,Tabla64[VALOR],Tabla64[FSH]),IF(AND(C33="O",AC33="0,2&lt;R/W≤0,5"),_xlfn.XLOOKUP(AD33,Tabla65[VALOR],Tabla65[FSH]),IF(AND(C33="O",AC33="R/W&gt;0,5"),_xlfn.XLOOKUP(AD33,Tabla66[VALOR],Tabla66[FSH]),1))))))))))))))))))))</f>
        <v>#DIV/0!</v>
      </c>
      <c r="AH33" s="3" t="e">
        <f>IF(AND(C33="S",AF33="0,2&lt;L/H≤0,5"),_xlfn.XLOOKUP(AE33,Tabla25[VALOR],Tabla25[FSH]),IF(AND(C33="S",AF33="0,5&lt;L/H≤1"),_xlfn.XLOOKUP(AE33,Tabla26[VALOR],Tabla26[FSH]),IF(AND(C33="S",AF33="1&lt;L/H≤2"),_xlfn.XLOOKUP(AE33,Tabla27[VALOR],Tabla27[FSH]),IF(AND(C33="S",AF33="L/H&gt;2"),_xlfn.XLOOKUP(AE33,Tabla28[VALOR],Tabla28[FSH]),IF(AND(C33="SE",AF33="0,2&lt;L/H≤0,5"),_xlfn.XLOOKUP(AE33,Tabla29[VALOR],Tabla29[FSH]),IF(AND(C33="SE",AF33="0,5&lt;L/H≤1"),_xlfn.XLOOKUP(AE33,Tabla30[VALOR],Tabla30[FSH]),IF(AND(C33="SE",AF33="1&lt;L/H≤2"),_xlfn.XLOOKUP(AE33,Tabla31[VALOR],Tabla31[FSH]),IF(AND(C33="SE",AF33="L/H&gt;2"),_xlfn.XLOOKUP(AE33,Tabla50[VALOR],Tabla50[FSH]),IF(AND(C33="SO",AF33="0,2&lt;L/H≤0,5"),_xlfn.XLOOKUP(AE33,Tabla29[VALOR],Tabla29[FSH]),IF(AND(C33="SO",AF33="0,5&lt;L/H≤1"),_xlfn.XLOOKUP(AE33,Tabla30[VALOR],Tabla30[FSH]),IF(AND(C33="SO",AF33="1&lt;L/H≤2"),_xlfn.XLOOKUP(AE33,Tabla31[VALOR],Tabla31[FSH]),IF(AND(C33="SO",AF33="L/H&gt;2"),_xlfn.XLOOKUP(AE33,Tabla50[VALOR],Tabla50[FSH]),IF(AND(C33="E",AF33="0,2&lt;L/H≤0,5"),_xlfn.XLOOKUP(AE33,Tabla51[VALOR],Tabla51[FSH]),IF(AND(C33="E",AF33="0,5&lt;L/H≤1"),_xlfn.XLOOKUP(AE33,Tabla52[VALOR],Tabla52[FSH]),IF(AND(C33="E",AF33="1&lt;L/H≤2"),_xlfn.XLOOKUP(AE33,Tabla53[VALOR],Tabla53[FSH]),IF(AND(C33="E",AF33="L/H&gt;2"),_xlfn.XLOOKUP(AE33,Tabla54[VALOR],Tabla54[FSH]),IF(AND(C33="O",AF33="0,2&lt;L/H≤0,5"),_xlfn.XLOOKUP(AE33,Tabla51[VALOR],Tabla51[FSH]),IF(AND(C33="O",AF33="0,5&lt;L/H≤1"),_xlfn.XLOOKUP(AE33,Tabla52[VALOR],Tabla52[FSH]),IF(AND(C33="O",AF33="1&lt;L/H≤2"),_xlfn.XLOOKUP(AE33,Tabla53[VALOR],Tabla53[FSH]),IF(AND(C33="O",AF33="L/H&gt;2"),_xlfn.XLOOKUP(AE33,Tabla54[VALOR],Tabla54[FSH]),1))))))))))))))))))))</f>
        <v>#DIV/0!</v>
      </c>
      <c r="XFB33"/>
    </row>
    <row r="34" spans="1:34 16382:16382" ht="15.9" customHeight="1" x14ac:dyDescent="0.3">
      <c r="A34" s="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1" t="str">
        <f t="shared" si="0"/>
        <v xml:space="preserve"> </v>
      </c>
      <c r="Q34" s="11">
        <f>IF(AND(G34="Persianas",H34="Exterior",I34="Blanco"),_xlfn.XLOOKUP(F34,Tabla1[Exterior-persianas-blanco],Tabla1[Valor]),IF(AND(G34="Persianas",H34="Exterior",I34="Pastel"),_xlfn.XLOOKUP(F34,Tabla2[Exterior-persianas-pastel],Tabla2[Valor]),IF(AND(G34="Persianas",H34="Exterior",I34="Oscuro"),_xlfn.XLOOKUP(F34,Tabla3[Exterior-persianas-oscuro],Tabla3[Valor]),IF(AND(G34="Persianas",H34="Exterior",I34="Negro"),_xlfn.XLOOKUP(F34,Tabla4[Exterior-persianas-negro],Tabla4[Valor]),IF(AND(G34="Persianas",H34="Interior",I34="Blanco"),_xlfn.XLOOKUP(F34,Tabla5[Interior-persianas-blanco],Tabla5[Valor]),IF(AND(G34="Persianas",H34="Interior",I34="Pastel"),_xlfn.XLOOKUP(F34,Tabla6[Interior-persianas-pastel],Tabla6[Valor]),IF(AND(G34="Persianas",H34="Interior",I34="Oscuro"),_xlfn.XLOOKUP(F34,Tabla7[Interior-persianas-oscuro],Tabla7[Valor]),IF(AND(G34="Persianas",H34="Interior",I34="Negro"),_xlfn.XLOOKUP(F34,Tabla8[Interior-persianas-negro],Tabla8[Valor]),IF(AND(G34="Toldos",H34="Exterior",I34="Blanco"),_xlfn.XLOOKUP(F34,Tabla9[Exterior-Toldos-blanco],Tabla9[Valor]),IF(AND(G34="Toldos",H34="Exterior",I34="Pastel"),_xlfn.XLOOKUP(F34,Tabla10[Exterior-Toldos-pastel],Tabla10[Valor]),IF(AND(G34="Toldos",H34="Exterior",I34="Oscuro"),_xlfn.XLOOKUP(F34,Tabla11[Exterior-Toldos-oscuro],Tabla11[Valor]),IF(AND(G34="Toldos",H34="Exterior",I34="Negro"),_xlfn.XLOOKUP(F34,Tabla12[Exterior-Toldos-negro],Tabla12[Valor]),IF(AND(G34="Toldos",H34="Interior",I34="Blanco"),_xlfn.XLOOKUP(F34,Tabla13[Interior-Toldos-blanco],Tabla13[Valor]),IF(AND(G34="Toldos",H34="Interior",I34="Pastel"),_xlfn.XLOOKUP(F34,Tabla14[Interior-Toldos-pastel],Tabla14[Valor]),IF(AND(G34="Toldos",H34="Interior",I34="Oscuro"),_xlfn.XLOOKUP(F34,Tabla15[Interior-Toldos-oscuro],Tabla15[Valor]),IF(AND(G34="Toldos",H34="Interior",I34="Negro"),_xlfn.XLOOKUP(F34,Tabla16[Interior-Toldos-negro],Tabla16[Valor]),IF(AND(G34="Cortinas",H34="Exterior",I34="Blanco"),_xlfn.XLOOKUP(F34,Tabla17[Exterior-Cortinas-blanco],Tabla17[Valor]),IF(AND(G34="Cortinas",H34="Exterior",I34="Pastel"),_xlfn.XLOOKUP(F34,Tabla18[Exterior-Cortinas-pastel],Tabla18[Valor]),IF(AND(G34="Cortinas",H34="Exterior",I34="Oscuro"),_xlfn.XLOOKUP(F34,Tabla19[Exterior-Cortinas-oscuro],Tabla19[Valor]),IF(AND(G34="Cortinas",H34="Exterior",I34="Negro"),_xlfn.XLOOKUP(F34,Tabla20[Exterior-Cortinas-negro],Tabla20[Valor]),IF(AND(G34="Cortinas",H34="Interior",I34="Blanco"),_xlfn.XLOOKUP(F34,Tabla21[Interior-Cortinas-blanco],Tabla21[Valor]),IF(AND(G34="Cortinas",H34="Interior",I34="Pastel"),_xlfn.XLOOKUP(F34,Tabla22[Interior-Cortinas-pastel],Tabla22[Valor]),IF(AND(G34="Cortinas",H34="Interior",I34="Oscuro"),_xlfn.XLOOKUP(F34,Tabla23[Interior-Cortinas-oscuro],Tabla23[Valor]),IF(AND(G34="Cortinas",H34="Interior",I34="Negro"),_xlfn.XLOOKUP(F34,Tabla24[Interior-Cortinas-negro],Tabla24[Valor]),1))))))))))))))))))))))))</f>
        <v>1</v>
      </c>
      <c r="R34" s="11">
        <f>IF(C34="Horizontal",_xlfn.XLOOKUP(B$4,Tabla32[ZC],Tabla32[VALOR]),IF(C34="NE",_xlfn.XLOOKUP(B$4,Tabla33[ZC],Tabla33[VALOR]),IF(C34="E",_xlfn.XLOOKUP(B$4,Tabla34[ZC],Tabla34[VALOR]),IF(C34="SE",_xlfn.XLOOKUP(B$4,Tabla35[ZC],Tabla35[VALOR]),IF(C34="S",_xlfn.XLOOKUP(B$4,Tabla36[ZC],Tabla36[VALOR]),IF(C34="SO",_xlfn.XLOOKUP(B$4,Tabla37[ZC],Tabla37[VALOR]),IF(C34="O",_xlfn.XLOOKUP(B$4,Tabla38[ZC],Tabla38[VALOR]),IF(C34="NO",_xlfn.XLOOKUP(B$4,Tabla39[ZC],Tabla39[VALOR]),IF(C34="N",_xlfn.XLOOKUP(B$4,Tabla40[ZC],Tabla40[VALOR]),0)))))))))</f>
        <v>0</v>
      </c>
      <c r="S34" s="11" t="e">
        <f t="shared" si="1"/>
        <v>#VALUE!</v>
      </c>
      <c r="X34" s="1"/>
      <c r="Y34" s="3" t="e">
        <f t="shared" si="2"/>
        <v>#DIV/0!</v>
      </c>
      <c r="Z34" s="3" t="e">
        <f t="shared" si="3"/>
        <v>#DIV/0!</v>
      </c>
      <c r="AA34" s="3" t="e">
        <f t="shared" si="4"/>
        <v>#DIV/0!</v>
      </c>
      <c r="AB34" s="3" t="e">
        <f t="shared" si="5"/>
        <v>#DIV/0!</v>
      </c>
      <c r="AC34" t="e">
        <f t="shared" si="6"/>
        <v>#DIV/0!</v>
      </c>
      <c r="AD34" t="e">
        <f t="shared" si="7"/>
        <v>#DIV/0!</v>
      </c>
      <c r="AE34" t="e">
        <f t="shared" si="8"/>
        <v>#DIV/0!</v>
      </c>
      <c r="AF34" t="e">
        <f t="shared" si="9"/>
        <v>#DIV/0!</v>
      </c>
      <c r="AG34" s="3" t="e">
        <f>IF(AND(C34="S",AC34="0,05&lt;R/W≤0,1"),_xlfn.XLOOKUP(AD34,Tabla55[VALOR],Tabla55[FSH]),IF(AND(C34="S",AC34="0,1&lt;R/W≤0,2"),_xlfn.XLOOKUP(AD34,Tabla56[VALOR],Tabla56[FSH]),IF(AND(C34="S",AC34="0,2&lt;R/W≤0,5"),_xlfn.XLOOKUP(AD34,Tabla57[VALOR],Tabla57[FSH]),IF(AND(C34="S",AC34="R/W&gt;0,5"),_xlfn.XLOOKUP(AD34,Tabla58[VALOR],Tabla58[FSH]),IF(AND(C34="SE",AC34="0,05&lt;R/W≤0,1"),_xlfn.XLOOKUP(AD34,Tabla59[VALOR],Tabla59[FSH]),IF(AND(C34="SE",AC34="0,1&lt;R/W≤0,2"),_xlfn.XLOOKUP(AD34,Tabla60[VALOR],Tabla60[FSH]),IF(AND(C34="SE",AC34="0,2&lt;R/W≤0,5"),_xlfn.XLOOKUP(AD34,Tabla61[VALOR],Tabla61[FSH]),IF(AND(C34="SE",AC34="R/W&gt;0,5"),_xlfn.XLOOKUP(AD34,Tabla62[VALOR],Tabla62[FSH]),IF(AND(C34="SO",AC34="0,05&lt;R/W≤0,1"),_xlfn.XLOOKUP(AD34,Tabla59[VALOR],Tabla59[FSH]),IF(AND(C34="SO",AC34="0,1&lt;R/W≤0,2"),_xlfn.XLOOKUP(AD34,Tabla60[VALOR],Tabla60[FSH]),IF(AND(C34="SO",AC34="0,2&lt;R/W≤0,5"),_xlfn.XLOOKUP(AD34,Tabla61[VALOR],Tabla61[FSH]),IF(AND(C34="SO",AC34="R/W&gt;0,5"),_xlfn.XLOOKUP(AD34,Tabla62[VALOR],Tabla62[FSH]),IF(AND(C34="E",AC34="0,05&lt;R/W≤0,1"),_xlfn.XLOOKUP(AD34,Tabla63[VALOR],Tabla63[FSH]),IF(AND(C34="E",AC34="0,1&lt;R/W≤0,2"),_xlfn.XLOOKUP(AD34,Tabla64[VALOR],Tabla64[FSH]),IF(AND(C34="E",AC34="0,2&lt;R/W≤0,5"),_xlfn.XLOOKUP(AD34,Tabla65[VALOR],Tabla65[FSH]),IF(AND(C34="E",AC34="R/W&gt;0,5"),_xlfn.XLOOKUP(AD34,Tabla66[VALOR],Tabla66[FSH]),IF(AND(C34="O",AC34="0,05&lt;R/W≤0,1"),_xlfn.XLOOKUP(AD34,Tabla63[VALOR],Tabla63[FSH]),IF(AND(C34="O",AC34="0,1&lt;R/W≤0,2"),_xlfn.XLOOKUP(AD34,Tabla64[VALOR],Tabla64[FSH]),IF(AND(C34="O",AC34="0,2&lt;R/W≤0,5"),_xlfn.XLOOKUP(AD34,Tabla65[VALOR],Tabla65[FSH]),IF(AND(C34="O",AC34="R/W&gt;0,5"),_xlfn.XLOOKUP(AD34,Tabla66[VALOR],Tabla66[FSH]),1))))))))))))))))))))</f>
        <v>#DIV/0!</v>
      </c>
      <c r="AH34" s="3" t="e">
        <f>IF(AND(C34="S",AF34="0,2&lt;L/H≤0,5"),_xlfn.XLOOKUP(AE34,Tabla25[VALOR],Tabla25[FSH]),IF(AND(C34="S",AF34="0,5&lt;L/H≤1"),_xlfn.XLOOKUP(AE34,Tabla26[VALOR],Tabla26[FSH]),IF(AND(C34="S",AF34="1&lt;L/H≤2"),_xlfn.XLOOKUP(AE34,Tabla27[VALOR],Tabla27[FSH]),IF(AND(C34="S",AF34="L/H&gt;2"),_xlfn.XLOOKUP(AE34,Tabla28[VALOR],Tabla28[FSH]),IF(AND(C34="SE",AF34="0,2&lt;L/H≤0,5"),_xlfn.XLOOKUP(AE34,Tabla29[VALOR],Tabla29[FSH]),IF(AND(C34="SE",AF34="0,5&lt;L/H≤1"),_xlfn.XLOOKUP(AE34,Tabla30[VALOR],Tabla30[FSH]),IF(AND(C34="SE",AF34="1&lt;L/H≤2"),_xlfn.XLOOKUP(AE34,Tabla31[VALOR],Tabla31[FSH]),IF(AND(C34="SE",AF34="L/H&gt;2"),_xlfn.XLOOKUP(AE34,Tabla50[VALOR],Tabla50[FSH]),IF(AND(C34="SO",AF34="0,2&lt;L/H≤0,5"),_xlfn.XLOOKUP(AE34,Tabla29[VALOR],Tabla29[FSH]),IF(AND(C34="SO",AF34="0,5&lt;L/H≤1"),_xlfn.XLOOKUP(AE34,Tabla30[VALOR],Tabla30[FSH]),IF(AND(C34="SO",AF34="1&lt;L/H≤2"),_xlfn.XLOOKUP(AE34,Tabla31[VALOR],Tabla31[FSH]),IF(AND(C34="SO",AF34="L/H&gt;2"),_xlfn.XLOOKUP(AE34,Tabla50[VALOR],Tabla50[FSH]),IF(AND(C34="E",AF34="0,2&lt;L/H≤0,5"),_xlfn.XLOOKUP(AE34,Tabla51[VALOR],Tabla51[FSH]),IF(AND(C34="E",AF34="0,5&lt;L/H≤1"),_xlfn.XLOOKUP(AE34,Tabla52[VALOR],Tabla52[FSH]),IF(AND(C34="E",AF34="1&lt;L/H≤2"),_xlfn.XLOOKUP(AE34,Tabla53[VALOR],Tabla53[FSH]),IF(AND(C34="E",AF34="L/H&gt;2"),_xlfn.XLOOKUP(AE34,Tabla54[VALOR],Tabla54[FSH]),IF(AND(C34="O",AF34="0,2&lt;L/H≤0,5"),_xlfn.XLOOKUP(AE34,Tabla51[VALOR],Tabla51[FSH]),IF(AND(C34="O",AF34="0,5&lt;L/H≤1"),_xlfn.XLOOKUP(AE34,Tabla52[VALOR],Tabla52[FSH]),IF(AND(C34="O",AF34="1&lt;L/H≤2"),_xlfn.XLOOKUP(AE34,Tabla53[VALOR],Tabla53[FSH]),IF(AND(C34="O",AF34="L/H&gt;2"),_xlfn.XLOOKUP(AE34,Tabla54[VALOR],Tabla54[FSH]),1))))))))))))))))))))</f>
        <v>#DIV/0!</v>
      </c>
      <c r="XFB34"/>
    </row>
    <row r="35" spans="1:34 16382:16382" ht="15.9" customHeight="1" x14ac:dyDescent="0.3">
      <c r="A35" s="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1" t="str">
        <f t="shared" si="0"/>
        <v xml:space="preserve"> </v>
      </c>
      <c r="Q35" s="11">
        <f>IF(AND(G35="Persianas",H35="Exterior",I35="Blanco"),_xlfn.XLOOKUP(F35,Tabla1[Exterior-persianas-blanco],Tabla1[Valor]),IF(AND(G35="Persianas",H35="Exterior",I35="Pastel"),_xlfn.XLOOKUP(F35,Tabla2[Exterior-persianas-pastel],Tabla2[Valor]),IF(AND(G35="Persianas",H35="Exterior",I35="Oscuro"),_xlfn.XLOOKUP(F35,Tabla3[Exterior-persianas-oscuro],Tabla3[Valor]),IF(AND(G35="Persianas",H35="Exterior",I35="Negro"),_xlfn.XLOOKUP(F35,Tabla4[Exterior-persianas-negro],Tabla4[Valor]),IF(AND(G35="Persianas",H35="Interior",I35="Blanco"),_xlfn.XLOOKUP(F35,Tabla5[Interior-persianas-blanco],Tabla5[Valor]),IF(AND(G35="Persianas",H35="Interior",I35="Pastel"),_xlfn.XLOOKUP(F35,Tabla6[Interior-persianas-pastel],Tabla6[Valor]),IF(AND(G35="Persianas",H35="Interior",I35="Oscuro"),_xlfn.XLOOKUP(F35,Tabla7[Interior-persianas-oscuro],Tabla7[Valor]),IF(AND(G35="Persianas",H35="Interior",I35="Negro"),_xlfn.XLOOKUP(F35,Tabla8[Interior-persianas-negro],Tabla8[Valor]),IF(AND(G35="Toldos",H35="Exterior",I35="Blanco"),_xlfn.XLOOKUP(F35,Tabla9[Exterior-Toldos-blanco],Tabla9[Valor]),IF(AND(G35="Toldos",H35="Exterior",I35="Pastel"),_xlfn.XLOOKUP(F35,Tabla10[Exterior-Toldos-pastel],Tabla10[Valor]),IF(AND(G35="Toldos",H35="Exterior",I35="Oscuro"),_xlfn.XLOOKUP(F35,Tabla11[Exterior-Toldos-oscuro],Tabla11[Valor]),IF(AND(G35="Toldos",H35="Exterior",I35="Negro"),_xlfn.XLOOKUP(F35,Tabla12[Exterior-Toldos-negro],Tabla12[Valor]),IF(AND(G35="Toldos",H35="Interior",I35="Blanco"),_xlfn.XLOOKUP(F35,Tabla13[Interior-Toldos-blanco],Tabla13[Valor]),IF(AND(G35="Toldos",H35="Interior",I35="Pastel"),_xlfn.XLOOKUP(F35,Tabla14[Interior-Toldos-pastel],Tabla14[Valor]),IF(AND(G35="Toldos",H35="Interior",I35="Oscuro"),_xlfn.XLOOKUP(F35,Tabla15[Interior-Toldos-oscuro],Tabla15[Valor]),IF(AND(G35="Toldos",H35="Interior",I35="Negro"),_xlfn.XLOOKUP(F35,Tabla16[Interior-Toldos-negro],Tabla16[Valor]),IF(AND(G35="Cortinas",H35="Exterior",I35="Blanco"),_xlfn.XLOOKUP(F35,Tabla17[Exterior-Cortinas-blanco],Tabla17[Valor]),IF(AND(G35="Cortinas",H35="Exterior",I35="Pastel"),_xlfn.XLOOKUP(F35,Tabla18[Exterior-Cortinas-pastel],Tabla18[Valor]),IF(AND(G35="Cortinas",H35="Exterior",I35="Oscuro"),_xlfn.XLOOKUP(F35,Tabla19[Exterior-Cortinas-oscuro],Tabla19[Valor]),IF(AND(G35="Cortinas",H35="Exterior",I35="Negro"),_xlfn.XLOOKUP(F35,Tabla20[Exterior-Cortinas-negro],Tabla20[Valor]),IF(AND(G35="Cortinas",H35="Interior",I35="Blanco"),_xlfn.XLOOKUP(F35,Tabla21[Interior-Cortinas-blanco],Tabla21[Valor]),IF(AND(G35="Cortinas",H35="Interior",I35="Pastel"),_xlfn.XLOOKUP(F35,Tabla22[Interior-Cortinas-pastel],Tabla22[Valor]),IF(AND(G35="Cortinas",H35="Interior",I35="Oscuro"),_xlfn.XLOOKUP(F35,Tabla23[Interior-Cortinas-oscuro],Tabla23[Valor]),IF(AND(G35="Cortinas",H35="Interior",I35="Negro"),_xlfn.XLOOKUP(F35,Tabla24[Interior-Cortinas-negro],Tabla24[Valor]),1))))))))))))))))))))))))</f>
        <v>1</v>
      </c>
      <c r="R35" s="11">
        <f>IF(C35="Horizontal",_xlfn.XLOOKUP(B$4,Tabla32[ZC],Tabla32[VALOR]),IF(C35="NE",_xlfn.XLOOKUP(B$4,Tabla33[ZC],Tabla33[VALOR]),IF(C35="E",_xlfn.XLOOKUP(B$4,Tabla34[ZC],Tabla34[VALOR]),IF(C35="SE",_xlfn.XLOOKUP(B$4,Tabla35[ZC],Tabla35[VALOR]),IF(C35="S",_xlfn.XLOOKUP(B$4,Tabla36[ZC],Tabla36[VALOR]),IF(C35="SO",_xlfn.XLOOKUP(B$4,Tabla37[ZC],Tabla37[VALOR]),IF(C35="O",_xlfn.XLOOKUP(B$4,Tabla38[ZC],Tabla38[VALOR]),IF(C35="NO",_xlfn.XLOOKUP(B$4,Tabla39[ZC],Tabla39[VALOR]),IF(C35="N",_xlfn.XLOOKUP(B$4,Tabla40[ZC],Tabla40[VALOR]),0)))))))))</f>
        <v>0</v>
      </c>
      <c r="S35" s="11" t="e">
        <f t="shared" si="1"/>
        <v>#VALUE!</v>
      </c>
      <c r="X35"/>
      <c r="Y35" s="3" t="e">
        <f t="shared" si="2"/>
        <v>#DIV/0!</v>
      </c>
      <c r="Z35" s="3" t="e">
        <f t="shared" si="3"/>
        <v>#DIV/0!</v>
      </c>
      <c r="AA35" s="3" t="e">
        <f t="shared" si="4"/>
        <v>#DIV/0!</v>
      </c>
      <c r="AB35" s="3" t="e">
        <f t="shared" si="5"/>
        <v>#DIV/0!</v>
      </c>
      <c r="AC35" t="e">
        <f t="shared" si="6"/>
        <v>#DIV/0!</v>
      </c>
      <c r="AD35" t="e">
        <f t="shared" si="7"/>
        <v>#DIV/0!</v>
      </c>
      <c r="AE35" t="e">
        <f t="shared" si="8"/>
        <v>#DIV/0!</v>
      </c>
      <c r="AF35" t="e">
        <f t="shared" si="9"/>
        <v>#DIV/0!</v>
      </c>
      <c r="AG35" s="3" t="e">
        <f>IF(AND(C35="S",AC35="0,05&lt;R/W≤0,1"),_xlfn.XLOOKUP(AD35,Tabla55[VALOR],Tabla55[FSH]),IF(AND(C35="S",AC35="0,1&lt;R/W≤0,2"),_xlfn.XLOOKUP(AD35,Tabla56[VALOR],Tabla56[FSH]),IF(AND(C35="S",AC35="0,2&lt;R/W≤0,5"),_xlfn.XLOOKUP(AD35,Tabla57[VALOR],Tabla57[FSH]),IF(AND(C35="S",AC35="R/W&gt;0,5"),_xlfn.XLOOKUP(AD35,Tabla58[VALOR],Tabla58[FSH]),IF(AND(C35="SE",AC35="0,05&lt;R/W≤0,1"),_xlfn.XLOOKUP(AD35,Tabla59[VALOR],Tabla59[FSH]),IF(AND(C35="SE",AC35="0,1&lt;R/W≤0,2"),_xlfn.XLOOKUP(AD35,Tabla60[VALOR],Tabla60[FSH]),IF(AND(C35="SE",AC35="0,2&lt;R/W≤0,5"),_xlfn.XLOOKUP(AD35,Tabla61[VALOR],Tabla61[FSH]),IF(AND(C35="SE",AC35="R/W&gt;0,5"),_xlfn.XLOOKUP(AD35,Tabla62[VALOR],Tabla62[FSH]),IF(AND(C35="SO",AC35="0,05&lt;R/W≤0,1"),_xlfn.XLOOKUP(AD35,Tabla59[VALOR],Tabla59[FSH]),IF(AND(C35="SO",AC35="0,1&lt;R/W≤0,2"),_xlfn.XLOOKUP(AD35,Tabla60[VALOR],Tabla60[FSH]),IF(AND(C35="SO",AC35="0,2&lt;R/W≤0,5"),_xlfn.XLOOKUP(AD35,Tabla61[VALOR],Tabla61[FSH]),IF(AND(C35="SO",AC35="R/W&gt;0,5"),_xlfn.XLOOKUP(AD35,Tabla62[VALOR],Tabla62[FSH]),IF(AND(C35="E",AC35="0,05&lt;R/W≤0,1"),_xlfn.XLOOKUP(AD35,Tabla63[VALOR],Tabla63[FSH]),IF(AND(C35="E",AC35="0,1&lt;R/W≤0,2"),_xlfn.XLOOKUP(AD35,Tabla64[VALOR],Tabla64[FSH]),IF(AND(C35="E",AC35="0,2&lt;R/W≤0,5"),_xlfn.XLOOKUP(AD35,Tabla65[VALOR],Tabla65[FSH]),IF(AND(C35="E",AC35="R/W&gt;0,5"),_xlfn.XLOOKUP(AD35,Tabla66[VALOR],Tabla66[FSH]),IF(AND(C35="O",AC35="0,05&lt;R/W≤0,1"),_xlfn.XLOOKUP(AD35,Tabla63[VALOR],Tabla63[FSH]),IF(AND(C35="O",AC35="0,1&lt;R/W≤0,2"),_xlfn.XLOOKUP(AD35,Tabla64[VALOR],Tabla64[FSH]),IF(AND(C35="O",AC35="0,2&lt;R/W≤0,5"),_xlfn.XLOOKUP(AD35,Tabla65[VALOR],Tabla65[FSH]),IF(AND(C35="O",AC35="R/W&gt;0,5"),_xlfn.XLOOKUP(AD35,Tabla66[VALOR],Tabla66[FSH]),1))))))))))))))))))))</f>
        <v>#DIV/0!</v>
      </c>
      <c r="AH35" s="3" t="e">
        <f>IF(AND(C35="S",AF35="0,2&lt;L/H≤0,5"),_xlfn.XLOOKUP(AE35,Tabla25[VALOR],Tabla25[FSH]),IF(AND(C35="S",AF35="0,5&lt;L/H≤1"),_xlfn.XLOOKUP(AE35,Tabla26[VALOR],Tabla26[FSH]),IF(AND(C35="S",AF35="1&lt;L/H≤2"),_xlfn.XLOOKUP(AE35,Tabla27[VALOR],Tabla27[FSH]),IF(AND(C35="S",AF35="L/H&gt;2"),_xlfn.XLOOKUP(AE35,Tabla28[VALOR],Tabla28[FSH]),IF(AND(C35="SE",AF35="0,2&lt;L/H≤0,5"),_xlfn.XLOOKUP(AE35,Tabla29[VALOR],Tabla29[FSH]),IF(AND(C35="SE",AF35="0,5&lt;L/H≤1"),_xlfn.XLOOKUP(AE35,Tabla30[VALOR],Tabla30[FSH]),IF(AND(C35="SE",AF35="1&lt;L/H≤2"),_xlfn.XLOOKUP(AE35,Tabla31[VALOR],Tabla31[FSH]),IF(AND(C35="SE",AF35="L/H&gt;2"),_xlfn.XLOOKUP(AE35,Tabla50[VALOR],Tabla50[FSH]),IF(AND(C35="SO",AF35="0,2&lt;L/H≤0,5"),_xlfn.XLOOKUP(AE35,Tabla29[VALOR],Tabla29[FSH]),IF(AND(C35="SO",AF35="0,5&lt;L/H≤1"),_xlfn.XLOOKUP(AE35,Tabla30[VALOR],Tabla30[FSH]),IF(AND(C35="SO",AF35="1&lt;L/H≤2"),_xlfn.XLOOKUP(AE35,Tabla31[VALOR],Tabla31[FSH]),IF(AND(C35="SO",AF35="L/H&gt;2"),_xlfn.XLOOKUP(AE35,Tabla50[VALOR],Tabla50[FSH]),IF(AND(C35="E",AF35="0,2&lt;L/H≤0,5"),_xlfn.XLOOKUP(AE35,Tabla51[VALOR],Tabla51[FSH]),IF(AND(C35="E",AF35="0,5&lt;L/H≤1"),_xlfn.XLOOKUP(AE35,Tabla52[VALOR],Tabla52[FSH]),IF(AND(C35="E",AF35="1&lt;L/H≤2"),_xlfn.XLOOKUP(AE35,Tabla53[VALOR],Tabla53[FSH]),IF(AND(C35="E",AF35="L/H&gt;2"),_xlfn.XLOOKUP(AE35,Tabla54[VALOR],Tabla54[FSH]),IF(AND(C35="O",AF35="0,2&lt;L/H≤0,5"),_xlfn.XLOOKUP(AE35,Tabla51[VALOR],Tabla51[FSH]),IF(AND(C35="O",AF35="0,5&lt;L/H≤1"),_xlfn.XLOOKUP(AE35,Tabla52[VALOR],Tabla52[FSH]),IF(AND(C35="O",AF35="1&lt;L/H≤2"),_xlfn.XLOOKUP(AE35,Tabla53[VALOR],Tabla53[FSH]),IF(AND(C35="O",AF35="L/H&gt;2"),_xlfn.XLOOKUP(AE35,Tabla54[VALOR],Tabla54[FSH]),1))))))))))))))))))))</f>
        <v>#DIV/0!</v>
      </c>
      <c r="XFB35"/>
    </row>
    <row r="36" spans="1:34 16382:16382" ht="15.9" customHeight="1" x14ac:dyDescent="0.3">
      <c r="A36" s="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1" t="str">
        <f t="shared" si="0"/>
        <v xml:space="preserve"> </v>
      </c>
      <c r="Q36" s="11">
        <f>IF(AND(G36="Persianas",H36="Exterior",I36="Blanco"),_xlfn.XLOOKUP(F36,Tabla1[Exterior-persianas-blanco],Tabla1[Valor]),IF(AND(G36="Persianas",H36="Exterior",I36="Pastel"),_xlfn.XLOOKUP(F36,Tabla2[Exterior-persianas-pastel],Tabla2[Valor]),IF(AND(G36="Persianas",H36="Exterior",I36="Oscuro"),_xlfn.XLOOKUP(F36,Tabla3[Exterior-persianas-oscuro],Tabla3[Valor]),IF(AND(G36="Persianas",H36="Exterior",I36="Negro"),_xlfn.XLOOKUP(F36,Tabla4[Exterior-persianas-negro],Tabla4[Valor]),IF(AND(G36="Persianas",H36="Interior",I36="Blanco"),_xlfn.XLOOKUP(F36,Tabla5[Interior-persianas-blanco],Tabla5[Valor]),IF(AND(G36="Persianas",H36="Interior",I36="Pastel"),_xlfn.XLOOKUP(F36,Tabla6[Interior-persianas-pastel],Tabla6[Valor]),IF(AND(G36="Persianas",H36="Interior",I36="Oscuro"),_xlfn.XLOOKUP(F36,Tabla7[Interior-persianas-oscuro],Tabla7[Valor]),IF(AND(G36="Persianas",H36="Interior",I36="Negro"),_xlfn.XLOOKUP(F36,Tabla8[Interior-persianas-negro],Tabla8[Valor]),IF(AND(G36="Toldos",H36="Exterior",I36="Blanco"),_xlfn.XLOOKUP(F36,Tabla9[Exterior-Toldos-blanco],Tabla9[Valor]),IF(AND(G36="Toldos",H36="Exterior",I36="Pastel"),_xlfn.XLOOKUP(F36,Tabla10[Exterior-Toldos-pastel],Tabla10[Valor]),IF(AND(G36="Toldos",H36="Exterior",I36="Oscuro"),_xlfn.XLOOKUP(F36,Tabla11[Exterior-Toldos-oscuro],Tabla11[Valor]),IF(AND(G36="Toldos",H36="Exterior",I36="Negro"),_xlfn.XLOOKUP(F36,Tabla12[Exterior-Toldos-negro],Tabla12[Valor]),IF(AND(G36="Toldos",H36="Interior",I36="Blanco"),_xlfn.XLOOKUP(F36,Tabla13[Interior-Toldos-blanco],Tabla13[Valor]),IF(AND(G36="Toldos",H36="Interior",I36="Pastel"),_xlfn.XLOOKUP(F36,Tabla14[Interior-Toldos-pastel],Tabla14[Valor]),IF(AND(G36="Toldos",H36="Interior",I36="Oscuro"),_xlfn.XLOOKUP(F36,Tabla15[Interior-Toldos-oscuro],Tabla15[Valor]),IF(AND(G36="Toldos",H36="Interior",I36="Negro"),_xlfn.XLOOKUP(F36,Tabla16[Interior-Toldos-negro],Tabla16[Valor]),IF(AND(G36="Cortinas",H36="Exterior",I36="Blanco"),_xlfn.XLOOKUP(F36,Tabla17[Exterior-Cortinas-blanco],Tabla17[Valor]),IF(AND(G36="Cortinas",H36="Exterior",I36="Pastel"),_xlfn.XLOOKUP(F36,Tabla18[Exterior-Cortinas-pastel],Tabla18[Valor]),IF(AND(G36="Cortinas",H36="Exterior",I36="Oscuro"),_xlfn.XLOOKUP(F36,Tabla19[Exterior-Cortinas-oscuro],Tabla19[Valor]),IF(AND(G36="Cortinas",H36="Exterior",I36="Negro"),_xlfn.XLOOKUP(F36,Tabla20[Exterior-Cortinas-negro],Tabla20[Valor]),IF(AND(G36="Cortinas",H36="Interior",I36="Blanco"),_xlfn.XLOOKUP(F36,Tabla21[Interior-Cortinas-blanco],Tabla21[Valor]),IF(AND(G36="Cortinas",H36="Interior",I36="Pastel"),_xlfn.XLOOKUP(F36,Tabla22[Interior-Cortinas-pastel],Tabla22[Valor]),IF(AND(G36="Cortinas",H36="Interior",I36="Oscuro"),_xlfn.XLOOKUP(F36,Tabla23[Interior-Cortinas-oscuro],Tabla23[Valor]),IF(AND(G36="Cortinas",H36="Interior",I36="Negro"),_xlfn.XLOOKUP(F36,Tabla24[Interior-Cortinas-negro],Tabla24[Valor]),1))))))))))))))))))))))))</f>
        <v>1</v>
      </c>
      <c r="R36" s="11">
        <f>IF(C36="Horizontal",_xlfn.XLOOKUP(B$4,Tabla32[ZC],Tabla32[VALOR]),IF(C36="NE",_xlfn.XLOOKUP(B$4,Tabla33[ZC],Tabla33[VALOR]),IF(C36="E",_xlfn.XLOOKUP(B$4,Tabla34[ZC],Tabla34[VALOR]),IF(C36="SE",_xlfn.XLOOKUP(B$4,Tabla35[ZC],Tabla35[VALOR]),IF(C36="S",_xlfn.XLOOKUP(B$4,Tabla36[ZC],Tabla36[VALOR]),IF(C36="SO",_xlfn.XLOOKUP(B$4,Tabla37[ZC],Tabla37[VALOR]),IF(C36="O",_xlfn.XLOOKUP(B$4,Tabla38[ZC],Tabla38[VALOR]),IF(C36="NO",_xlfn.XLOOKUP(B$4,Tabla39[ZC],Tabla39[VALOR]),IF(C36="N",_xlfn.XLOOKUP(B$4,Tabla40[ZC],Tabla40[VALOR]),0)))))))))</f>
        <v>0</v>
      </c>
      <c r="S36" s="11" t="e">
        <f t="shared" si="1"/>
        <v>#VALUE!</v>
      </c>
      <c r="Y36" s="3" t="e">
        <f t="shared" si="2"/>
        <v>#DIV/0!</v>
      </c>
      <c r="Z36" s="3" t="e">
        <f t="shared" si="3"/>
        <v>#DIV/0!</v>
      </c>
      <c r="AA36" s="3" t="e">
        <f t="shared" si="4"/>
        <v>#DIV/0!</v>
      </c>
      <c r="AB36" s="3" t="e">
        <f t="shared" si="5"/>
        <v>#DIV/0!</v>
      </c>
      <c r="AC36" t="e">
        <f t="shared" si="6"/>
        <v>#DIV/0!</v>
      </c>
      <c r="AD36" t="e">
        <f t="shared" si="7"/>
        <v>#DIV/0!</v>
      </c>
      <c r="AE36" t="e">
        <f t="shared" si="8"/>
        <v>#DIV/0!</v>
      </c>
      <c r="AF36" t="e">
        <f t="shared" si="9"/>
        <v>#DIV/0!</v>
      </c>
      <c r="AG36" s="3" t="e">
        <f>IF(AND(C36="S",AC36="0,05&lt;R/W≤0,1"),_xlfn.XLOOKUP(AD36,Tabla55[VALOR],Tabla55[FSH]),IF(AND(C36="S",AC36="0,1&lt;R/W≤0,2"),_xlfn.XLOOKUP(AD36,Tabla56[VALOR],Tabla56[FSH]),IF(AND(C36="S",AC36="0,2&lt;R/W≤0,5"),_xlfn.XLOOKUP(AD36,Tabla57[VALOR],Tabla57[FSH]),IF(AND(C36="S",AC36="R/W&gt;0,5"),_xlfn.XLOOKUP(AD36,Tabla58[VALOR],Tabla58[FSH]),IF(AND(C36="SE",AC36="0,05&lt;R/W≤0,1"),_xlfn.XLOOKUP(AD36,Tabla59[VALOR],Tabla59[FSH]),IF(AND(C36="SE",AC36="0,1&lt;R/W≤0,2"),_xlfn.XLOOKUP(AD36,Tabla60[VALOR],Tabla60[FSH]),IF(AND(C36="SE",AC36="0,2&lt;R/W≤0,5"),_xlfn.XLOOKUP(AD36,Tabla61[VALOR],Tabla61[FSH]),IF(AND(C36="SE",AC36="R/W&gt;0,5"),_xlfn.XLOOKUP(AD36,Tabla62[VALOR],Tabla62[FSH]),IF(AND(C36="SO",AC36="0,05&lt;R/W≤0,1"),_xlfn.XLOOKUP(AD36,Tabla59[VALOR],Tabla59[FSH]),IF(AND(C36="SO",AC36="0,1&lt;R/W≤0,2"),_xlfn.XLOOKUP(AD36,Tabla60[VALOR],Tabla60[FSH]),IF(AND(C36="SO",AC36="0,2&lt;R/W≤0,5"),_xlfn.XLOOKUP(AD36,Tabla61[VALOR],Tabla61[FSH]),IF(AND(C36="SO",AC36="R/W&gt;0,5"),_xlfn.XLOOKUP(AD36,Tabla62[VALOR],Tabla62[FSH]),IF(AND(C36="E",AC36="0,05&lt;R/W≤0,1"),_xlfn.XLOOKUP(AD36,Tabla63[VALOR],Tabla63[FSH]),IF(AND(C36="E",AC36="0,1&lt;R/W≤0,2"),_xlfn.XLOOKUP(AD36,Tabla64[VALOR],Tabla64[FSH]),IF(AND(C36="E",AC36="0,2&lt;R/W≤0,5"),_xlfn.XLOOKUP(AD36,Tabla65[VALOR],Tabla65[FSH]),IF(AND(C36="E",AC36="R/W&gt;0,5"),_xlfn.XLOOKUP(AD36,Tabla66[VALOR],Tabla66[FSH]),IF(AND(C36="O",AC36="0,05&lt;R/W≤0,1"),_xlfn.XLOOKUP(AD36,Tabla63[VALOR],Tabla63[FSH]),IF(AND(C36="O",AC36="0,1&lt;R/W≤0,2"),_xlfn.XLOOKUP(AD36,Tabla64[VALOR],Tabla64[FSH]),IF(AND(C36="O",AC36="0,2&lt;R/W≤0,5"),_xlfn.XLOOKUP(AD36,Tabla65[VALOR],Tabla65[FSH]),IF(AND(C36="O",AC36="R/W&gt;0,5"),_xlfn.XLOOKUP(AD36,Tabla66[VALOR],Tabla66[FSH]),1))))))))))))))))))))</f>
        <v>#DIV/0!</v>
      </c>
      <c r="AH36" s="3" t="e">
        <f>IF(AND(C36="S",AF36="0,2&lt;L/H≤0,5"),_xlfn.XLOOKUP(AE36,Tabla25[VALOR],Tabla25[FSH]),IF(AND(C36="S",AF36="0,5&lt;L/H≤1"),_xlfn.XLOOKUP(AE36,Tabla26[VALOR],Tabla26[FSH]),IF(AND(C36="S",AF36="1&lt;L/H≤2"),_xlfn.XLOOKUP(AE36,Tabla27[VALOR],Tabla27[FSH]),IF(AND(C36="S",AF36="L/H&gt;2"),_xlfn.XLOOKUP(AE36,Tabla28[VALOR],Tabla28[FSH]),IF(AND(C36="SE",AF36="0,2&lt;L/H≤0,5"),_xlfn.XLOOKUP(AE36,Tabla29[VALOR],Tabla29[FSH]),IF(AND(C36="SE",AF36="0,5&lt;L/H≤1"),_xlfn.XLOOKUP(AE36,Tabla30[VALOR],Tabla30[FSH]),IF(AND(C36="SE",AF36="1&lt;L/H≤2"),_xlfn.XLOOKUP(AE36,Tabla31[VALOR],Tabla31[FSH]),IF(AND(C36="SE",AF36="L/H&gt;2"),_xlfn.XLOOKUP(AE36,Tabla50[VALOR],Tabla50[FSH]),IF(AND(C36="SO",AF36="0,2&lt;L/H≤0,5"),_xlfn.XLOOKUP(AE36,Tabla29[VALOR],Tabla29[FSH]),IF(AND(C36="SO",AF36="0,5&lt;L/H≤1"),_xlfn.XLOOKUP(AE36,Tabla30[VALOR],Tabla30[FSH]),IF(AND(C36="SO",AF36="1&lt;L/H≤2"),_xlfn.XLOOKUP(AE36,Tabla31[VALOR],Tabla31[FSH]),IF(AND(C36="SO",AF36="L/H&gt;2"),_xlfn.XLOOKUP(AE36,Tabla50[VALOR],Tabla50[FSH]),IF(AND(C36="E",AF36="0,2&lt;L/H≤0,5"),_xlfn.XLOOKUP(AE36,Tabla51[VALOR],Tabla51[FSH]),IF(AND(C36="E",AF36="0,5&lt;L/H≤1"),_xlfn.XLOOKUP(AE36,Tabla52[VALOR],Tabla52[FSH]),IF(AND(C36="E",AF36="1&lt;L/H≤2"),_xlfn.XLOOKUP(AE36,Tabla53[VALOR],Tabla53[FSH]),IF(AND(C36="E",AF36="L/H&gt;2"),_xlfn.XLOOKUP(AE36,Tabla54[VALOR],Tabla54[FSH]),IF(AND(C36="O",AF36="0,2&lt;L/H≤0,5"),_xlfn.XLOOKUP(AE36,Tabla51[VALOR],Tabla51[FSH]),IF(AND(C36="O",AF36="0,5&lt;L/H≤1"),_xlfn.XLOOKUP(AE36,Tabla52[VALOR],Tabla52[FSH]),IF(AND(C36="O",AF36="1&lt;L/H≤2"),_xlfn.XLOOKUP(AE36,Tabla53[VALOR],Tabla53[FSH]),IF(AND(C36="O",AF36="L/H&gt;2"),_xlfn.XLOOKUP(AE36,Tabla54[VALOR],Tabla54[FSH]),1))))))))))))))))))))</f>
        <v>#DIV/0!</v>
      </c>
      <c r="XFB36"/>
    </row>
    <row r="37" spans="1:34 16382:16382" ht="15.9" customHeight="1" x14ac:dyDescent="0.3">
      <c r="A37" s="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1" t="str">
        <f t="shared" si="0"/>
        <v xml:space="preserve"> </v>
      </c>
      <c r="Q37" s="11">
        <f>IF(AND(G37="Persianas",H37="Exterior",I37="Blanco"),_xlfn.XLOOKUP(F37,Tabla1[Exterior-persianas-blanco],Tabla1[Valor]),IF(AND(G37="Persianas",H37="Exterior",I37="Pastel"),_xlfn.XLOOKUP(F37,Tabla2[Exterior-persianas-pastel],Tabla2[Valor]),IF(AND(G37="Persianas",H37="Exterior",I37="Oscuro"),_xlfn.XLOOKUP(F37,Tabla3[Exterior-persianas-oscuro],Tabla3[Valor]),IF(AND(G37="Persianas",H37="Exterior",I37="Negro"),_xlfn.XLOOKUP(F37,Tabla4[Exterior-persianas-negro],Tabla4[Valor]),IF(AND(G37="Persianas",H37="Interior",I37="Blanco"),_xlfn.XLOOKUP(F37,Tabla5[Interior-persianas-blanco],Tabla5[Valor]),IF(AND(G37="Persianas",H37="Interior",I37="Pastel"),_xlfn.XLOOKUP(F37,Tabla6[Interior-persianas-pastel],Tabla6[Valor]),IF(AND(G37="Persianas",H37="Interior",I37="Oscuro"),_xlfn.XLOOKUP(F37,Tabla7[Interior-persianas-oscuro],Tabla7[Valor]),IF(AND(G37="Persianas",H37="Interior",I37="Negro"),_xlfn.XLOOKUP(F37,Tabla8[Interior-persianas-negro],Tabla8[Valor]),IF(AND(G37="Toldos",H37="Exterior",I37="Blanco"),_xlfn.XLOOKUP(F37,Tabla9[Exterior-Toldos-blanco],Tabla9[Valor]),IF(AND(G37="Toldos",H37="Exterior",I37="Pastel"),_xlfn.XLOOKUP(F37,Tabla10[Exterior-Toldos-pastel],Tabla10[Valor]),IF(AND(G37="Toldos",H37="Exterior",I37="Oscuro"),_xlfn.XLOOKUP(F37,Tabla11[Exterior-Toldos-oscuro],Tabla11[Valor]),IF(AND(G37="Toldos",H37="Exterior",I37="Negro"),_xlfn.XLOOKUP(F37,Tabla12[Exterior-Toldos-negro],Tabla12[Valor]),IF(AND(G37="Toldos",H37="Interior",I37="Blanco"),_xlfn.XLOOKUP(F37,Tabla13[Interior-Toldos-blanco],Tabla13[Valor]),IF(AND(G37="Toldos",H37="Interior",I37="Pastel"),_xlfn.XLOOKUP(F37,Tabla14[Interior-Toldos-pastel],Tabla14[Valor]),IF(AND(G37="Toldos",H37="Interior",I37="Oscuro"),_xlfn.XLOOKUP(F37,Tabla15[Interior-Toldos-oscuro],Tabla15[Valor]),IF(AND(G37="Toldos",H37="Interior",I37="Negro"),_xlfn.XLOOKUP(F37,Tabla16[Interior-Toldos-negro],Tabla16[Valor]),IF(AND(G37="Cortinas",H37="Exterior",I37="Blanco"),_xlfn.XLOOKUP(F37,Tabla17[Exterior-Cortinas-blanco],Tabla17[Valor]),IF(AND(G37="Cortinas",H37="Exterior",I37="Pastel"),_xlfn.XLOOKUP(F37,Tabla18[Exterior-Cortinas-pastel],Tabla18[Valor]),IF(AND(G37="Cortinas",H37="Exterior",I37="Oscuro"),_xlfn.XLOOKUP(F37,Tabla19[Exterior-Cortinas-oscuro],Tabla19[Valor]),IF(AND(G37="Cortinas",H37="Exterior",I37="Negro"),_xlfn.XLOOKUP(F37,Tabla20[Exterior-Cortinas-negro],Tabla20[Valor]),IF(AND(G37="Cortinas",H37="Interior",I37="Blanco"),_xlfn.XLOOKUP(F37,Tabla21[Interior-Cortinas-blanco],Tabla21[Valor]),IF(AND(G37="Cortinas",H37="Interior",I37="Pastel"),_xlfn.XLOOKUP(F37,Tabla22[Interior-Cortinas-pastel],Tabla22[Valor]),IF(AND(G37="Cortinas",H37="Interior",I37="Oscuro"),_xlfn.XLOOKUP(F37,Tabla23[Interior-Cortinas-oscuro],Tabla23[Valor]),IF(AND(G37="Cortinas",H37="Interior",I37="Negro"),_xlfn.XLOOKUP(F37,Tabla24[Interior-Cortinas-negro],Tabla24[Valor]),1))))))))))))))))))))))))</f>
        <v>1</v>
      </c>
      <c r="R37" s="11">
        <f>IF(C37="Horizontal",_xlfn.XLOOKUP(B$4,Tabla32[ZC],Tabla32[VALOR]),IF(C37="NE",_xlfn.XLOOKUP(B$4,Tabla33[ZC],Tabla33[VALOR]),IF(C37="E",_xlfn.XLOOKUP(B$4,Tabla34[ZC],Tabla34[VALOR]),IF(C37="SE",_xlfn.XLOOKUP(B$4,Tabla35[ZC],Tabla35[VALOR]),IF(C37="S",_xlfn.XLOOKUP(B$4,Tabla36[ZC],Tabla36[VALOR]),IF(C37="SO",_xlfn.XLOOKUP(B$4,Tabla37[ZC],Tabla37[VALOR]),IF(C37="O",_xlfn.XLOOKUP(B$4,Tabla38[ZC],Tabla38[VALOR]),IF(C37="NO",_xlfn.XLOOKUP(B$4,Tabla39[ZC],Tabla39[VALOR]),IF(C37="N",_xlfn.XLOOKUP(B$4,Tabla40[ZC],Tabla40[VALOR]),0)))))))))</f>
        <v>0</v>
      </c>
      <c r="S37" s="11" t="e">
        <f t="shared" si="1"/>
        <v>#VALUE!</v>
      </c>
      <c r="X37" s="1"/>
      <c r="Y37" s="3" t="e">
        <f t="shared" si="2"/>
        <v>#DIV/0!</v>
      </c>
      <c r="Z37" s="3" t="e">
        <f t="shared" si="3"/>
        <v>#DIV/0!</v>
      </c>
      <c r="AA37" s="3" t="e">
        <f t="shared" si="4"/>
        <v>#DIV/0!</v>
      </c>
      <c r="AB37" s="3" t="e">
        <f t="shared" si="5"/>
        <v>#DIV/0!</v>
      </c>
      <c r="AC37" t="e">
        <f t="shared" si="6"/>
        <v>#DIV/0!</v>
      </c>
      <c r="AD37" t="e">
        <f t="shared" si="7"/>
        <v>#DIV/0!</v>
      </c>
      <c r="AE37" t="e">
        <f t="shared" si="8"/>
        <v>#DIV/0!</v>
      </c>
      <c r="AF37" t="e">
        <f t="shared" si="9"/>
        <v>#DIV/0!</v>
      </c>
      <c r="AG37" s="3" t="e">
        <f>IF(AND(C37="S",AC37="0,05&lt;R/W≤0,1"),_xlfn.XLOOKUP(AD37,Tabla55[VALOR],Tabla55[FSH]),IF(AND(C37="S",AC37="0,1&lt;R/W≤0,2"),_xlfn.XLOOKUP(AD37,Tabla56[VALOR],Tabla56[FSH]),IF(AND(C37="S",AC37="0,2&lt;R/W≤0,5"),_xlfn.XLOOKUP(AD37,Tabla57[VALOR],Tabla57[FSH]),IF(AND(C37="S",AC37="R/W&gt;0,5"),_xlfn.XLOOKUP(AD37,Tabla58[VALOR],Tabla58[FSH]),IF(AND(C37="SE",AC37="0,05&lt;R/W≤0,1"),_xlfn.XLOOKUP(AD37,Tabla59[VALOR],Tabla59[FSH]),IF(AND(C37="SE",AC37="0,1&lt;R/W≤0,2"),_xlfn.XLOOKUP(AD37,Tabla60[VALOR],Tabla60[FSH]),IF(AND(C37="SE",AC37="0,2&lt;R/W≤0,5"),_xlfn.XLOOKUP(AD37,Tabla61[VALOR],Tabla61[FSH]),IF(AND(C37="SE",AC37="R/W&gt;0,5"),_xlfn.XLOOKUP(AD37,Tabla62[VALOR],Tabla62[FSH]),IF(AND(C37="SO",AC37="0,05&lt;R/W≤0,1"),_xlfn.XLOOKUP(AD37,Tabla59[VALOR],Tabla59[FSH]),IF(AND(C37="SO",AC37="0,1&lt;R/W≤0,2"),_xlfn.XLOOKUP(AD37,Tabla60[VALOR],Tabla60[FSH]),IF(AND(C37="SO",AC37="0,2&lt;R/W≤0,5"),_xlfn.XLOOKUP(AD37,Tabla61[VALOR],Tabla61[FSH]),IF(AND(C37="SO",AC37="R/W&gt;0,5"),_xlfn.XLOOKUP(AD37,Tabla62[VALOR],Tabla62[FSH]),IF(AND(C37="E",AC37="0,05&lt;R/W≤0,1"),_xlfn.XLOOKUP(AD37,Tabla63[VALOR],Tabla63[FSH]),IF(AND(C37="E",AC37="0,1&lt;R/W≤0,2"),_xlfn.XLOOKUP(AD37,Tabla64[VALOR],Tabla64[FSH]),IF(AND(C37="E",AC37="0,2&lt;R/W≤0,5"),_xlfn.XLOOKUP(AD37,Tabla65[VALOR],Tabla65[FSH]),IF(AND(C37="E",AC37="R/W&gt;0,5"),_xlfn.XLOOKUP(AD37,Tabla66[VALOR],Tabla66[FSH]),IF(AND(C37="O",AC37="0,05&lt;R/W≤0,1"),_xlfn.XLOOKUP(AD37,Tabla63[VALOR],Tabla63[FSH]),IF(AND(C37="O",AC37="0,1&lt;R/W≤0,2"),_xlfn.XLOOKUP(AD37,Tabla64[VALOR],Tabla64[FSH]),IF(AND(C37="O",AC37="0,2&lt;R/W≤0,5"),_xlfn.XLOOKUP(AD37,Tabla65[VALOR],Tabla65[FSH]),IF(AND(C37="O",AC37="R/W&gt;0,5"),_xlfn.XLOOKUP(AD37,Tabla66[VALOR],Tabla66[FSH]),1))))))))))))))))))))</f>
        <v>#DIV/0!</v>
      </c>
      <c r="AH37" s="3" t="e">
        <f>IF(AND(C37="S",AF37="0,2&lt;L/H≤0,5"),_xlfn.XLOOKUP(AE37,Tabla25[VALOR],Tabla25[FSH]),IF(AND(C37="S",AF37="0,5&lt;L/H≤1"),_xlfn.XLOOKUP(AE37,Tabla26[VALOR],Tabla26[FSH]),IF(AND(C37="S",AF37="1&lt;L/H≤2"),_xlfn.XLOOKUP(AE37,Tabla27[VALOR],Tabla27[FSH]),IF(AND(C37="S",AF37="L/H&gt;2"),_xlfn.XLOOKUP(AE37,Tabla28[VALOR],Tabla28[FSH]),IF(AND(C37="SE",AF37="0,2&lt;L/H≤0,5"),_xlfn.XLOOKUP(AE37,Tabla29[VALOR],Tabla29[FSH]),IF(AND(C37="SE",AF37="0,5&lt;L/H≤1"),_xlfn.XLOOKUP(AE37,Tabla30[VALOR],Tabla30[FSH]),IF(AND(C37="SE",AF37="1&lt;L/H≤2"),_xlfn.XLOOKUP(AE37,Tabla31[VALOR],Tabla31[FSH]),IF(AND(C37="SE",AF37="L/H&gt;2"),_xlfn.XLOOKUP(AE37,Tabla50[VALOR],Tabla50[FSH]),IF(AND(C37="SO",AF37="0,2&lt;L/H≤0,5"),_xlfn.XLOOKUP(AE37,Tabla29[VALOR],Tabla29[FSH]),IF(AND(C37="SO",AF37="0,5&lt;L/H≤1"),_xlfn.XLOOKUP(AE37,Tabla30[VALOR],Tabla30[FSH]),IF(AND(C37="SO",AF37="1&lt;L/H≤2"),_xlfn.XLOOKUP(AE37,Tabla31[VALOR],Tabla31[FSH]),IF(AND(C37="SO",AF37="L/H&gt;2"),_xlfn.XLOOKUP(AE37,Tabla50[VALOR],Tabla50[FSH]),IF(AND(C37="E",AF37="0,2&lt;L/H≤0,5"),_xlfn.XLOOKUP(AE37,Tabla51[VALOR],Tabla51[FSH]),IF(AND(C37="E",AF37="0,5&lt;L/H≤1"),_xlfn.XLOOKUP(AE37,Tabla52[VALOR],Tabla52[FSH]),IF(AND(C37="E",AF37="1&lt;L/H≤2"),_xlfn.XLOOKUP(AE37,Tabla53[VALOR],Tabla53[FSH]),IF(AND(C37="E",AF37="L/H&gt;2"),_xlfn.XLOOKUP(AE37,Tabla54[VALOR],Tabla54[FSH]),IF(AND(C37="O",AF37="0,2&lt;L/H≤0,5"),_xlfn.XLOOKUP(AE37,Tabla51[VALOR],Tabla51[FSH]),IF(AND(C37="O",AF37="0,5&lt;L/H≤1"),_xlfn.XLOOKUP(AE37,Tabla52[VALOR],Tabla52[FSH]),IF(AND(C37="O",AF37="1&lt;L/H≤2"),_xlfn.XLOOKUP(AE37,Tabla53[VALOR],Tabla53[FSH]),IF(AND(C37="O",AF37="L/H&gt;2"),_xlfn.XLOOKUP(AE37,Tabla54[VALOR],Tabla54[FSH]),1))))))))))))))))))))</f>
        <v>#DIV/0!</v>
      </c>
      <c r="XFB37"/>
    </row>
    <row r="38" spans="1:34 16382:16382" ht="15.9" customHeight="1" x14ac:dyDescent="0.3">
      <c r="A38" s="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1" t="str">
        <f t="shared" si="0"/>
        <v xml:space="preserve"> </v>
      </c>
      <c r="Q38" s="11">
        <f>IF(AND(G38="Persianas",H38="Exterior",I38="Blanco"),_xlfn.XLOOKUP(F38,Tabla1[Exterior-persianas-blanco],Tabla1[Valor]),IF(AND(G38="Persianas",H38="Exterior",I38="Pastel"),_xlfn.XLOOKUP(F38,Tabla2[Exterior-persianas-pastel],Tabla2[Valor]),IF(AND(G38="Persianas",H38="Exterior",I38="Oscuro"),_xlfn.XLOOKUP(F38,Tabla3[Exterior-persianas-oscuro],Tabla3[Valor]),IF(AND(G38="Persianas",H38="Exterior",I38="Negro"),_xlfn.XLOOKUP(F38,Tabla4[Exterior-persianas-negro],Tabla4[Valor]),IF(AND(G38="Persianas",H38="Interior",I38="Blanco"),_xlfn.XLOOKUP(F38,Tabla5[Interior-persianas-blanco],Tabla5[Valor]),IF(AND(G38="Persianas",H38="Interior",I38="Pastel"),_xlfn.XLOOKUP(F38,Tabla6[Interior-persianas-pastel],Tabla6[Valor]),IF(AND(G38="Persianas",H38="Interior",I38="Oscuro"),_xlfn.XLOOKUP(F38,Tabla7[Interior-persianas-oscuro],Tabla7[Valor]),IF(AND(G38="Persianas",H38="Interior",I38="Negro"),_xlfn.XLOOKUP(F38,Tabla8[Interior-persianas-negro],Tabla8[Valor]),IF(AND(G38="Toldos",H38="Exterior",I38="Blanco"),_xlfn.XLOOKUP(F38,Tabla9[Exterior-Toldos-blanco],Tabla9[Valor]),IF(AND(G38="Toldos",H38="Exterior",I38="Pastel"),_xlfn.XLOOKUP(F38,Tabla10[Exterior-Toldos-pastel],Tabla10[Valor]),IF(AND(G38="Toldos",H38="Exterior",I38="Oscuro"),_xlfn.XLOOKUP(F38,Tabla11[Exterior-Toldos-oscuro],Tabla11[Valor]),IF(AND(G38="Toldos",H38="Exterior",I38="Negro"),_xlfn.XLOOKUP(F38,Tabla12[Exterior-Toldos-negro],Tabla12[Valor]),IF(AND(G38="Toldos",H38="Interior",I38="Blanco"),_xlfn.XLOOKUP(F38,Tabla13[Interior-Toldos-blanco],Tabla13[Valor]),IF(AND(G38="Toldos",H38="Interior",I38="Pastel"),_xlfn.XLOOKUP(F38,Tabla14[Interior-Toldos-pastel],Tabla14[Valor]),IF(AND(G38="Toldos",H38="Interior",I38="Oscuro"),_xlfn.XLOOKUP(F38,Tabla15[Interior-Toldos-oscuro],Tabla15[Valor]),IF(AND(G38="Toldos",H38="Interior",I38="Negro"),_xlfn.XLOOKUP(F38,Tabla16[Interior-Toldos-negro],Tabla16[Valor]),IF(AND(G38="Cortinas",H38="Exterior",I38="Blanco"),_xlfn.XLOOKUP(F38,Tabla17[Exterior-Cortinas-blanco],Tabla17[Valor]),IF(AND(G38="Cortinas",H38="Exterior",I38="Pastel"),_xlfn.XLOOKUP(F38,Tabla18[Exterior-Cortinas-pastel],Tabla18[Valor]),IF(AND(G38="Cortinas",H38="Exterior",I38="Oscuro"),_xlfn.XLOOKUP(F38,Tabla19[Exterior-Cortinas-oscuro],Tabla19[Valor]),IF(AND(G38="Cortinas",H38="Exterior",I38="Negro"),_xlfn.XLOOKUP(F38,Tabla20[Exterior-Cortinas-negro],Tabla20[Valor]),IF(AND(G38="Cortinas",H38="Interior",I38="Blanco"),_xlfn.XLOOKUP(F38,Tabla21[Interior-Cortinas-blanco],Tabla21[Valor]),IF(AND(G38="Cortinas",H38="Interior",I38="Pastel"),_xlfn.XLOOKUP(F38,Tabla22[Interior-Cortinas-pastel],Tabla22[Valor]),IF(AND(G38="Cortinas",H38="Interior",I38="Oscuro"),_xlfn.XLOOKUP(F38,Tabla23[Interior-Cortinas-oscuro],Tabla23[Valor]),IF(AND(G38="Cortinas",H38="Interior",I38="Negro"),_xlfn.XLOOKUP(F38,Tabla24[Interior-Cortinas-negro],Tabla24[Valor]),1))))))))))))))))))))))))</f>
        <v>1</v>
      </c>
      <c r="R38" s="11">
        <f>IF(C38="Horizontal",_xlfn.XLOOKUP(B$4,Tabla32[ZC],Tabla32[VALOR]),IF(C38="NE",_xlfn.XLOOKUP(B$4,Tabla33[ZC],Tabla33[VALOR]),IF(C38="E",_xlfn.XLOOKUP(B$4,Tabla34[ZC],Tabla34[VALOR]),IF(C38="SE",_xlfn.XLOOKUP(B$4,Tabla35[ZC],Tabla35[VALOR]),IF(C38="S",_xlfn.XLOOKUP(B$4,Tabla36[ZC],Tabla36[VALOR]),IF(C38="SO",_xlfn.XLOOKUP(B$4,Tabla37[ZC],Tabla37[VALOR]),IF(C38="O",_xlfn.XLOOKUP(B$4,Tabla38[ZC],Tabla38[VALOR]),IF(C38="NO",_xlfn.XLOOKUP(B$4,Tabla39[ZC],Tabla39[VALOR]),IF(C38="N",_xlfn.XLOOKUP(B$4,Tabla40[ZC],Tabla40[VALOR]),0)))))))))</f>
        <v>0</v>
      </c>
      <c r="S38" s="11" t="e">
        <f t="shared" si="1"/>
        <v>#VALUE!</v>
      </c>
      <c r="X38"/>
      <c r="Y38" s="3" t="e">
        <f t="shared" si="2"/>
        <v>#DIV/0!</v>
      </c>
      <c r="Z38" s="3" t="e">
        <f t="shared" si="3"/>
        <v>#DIV/0!</v>
      </c>
      <c r="AA38" s="3" t="e">
        <f t="shared" si="4"/>
        <v>#DIV/0!</v>
      </c>
      <c r="AB38" s="3" t="e">
        <f t="shared" si="5"/>
        <v>#DIV/0!</v>
      </c>
      <c r="AC38" t="e">
        <f t="shared" si="6"/>
        <v>#DIV/0!</v>
      </c>
      <c r="AD38" t="e">
        <f t="shared" si="7"/>
        <v>#DIV/0!</v>
      </c>
      <c r="AE38" t="e">
        <f t="shared" si="8"/>
        <v>#DIV/0!</v>
      </c>
      <c r="AF38" t="e">
        <f t="shared" si="9"/>
        <v>#DIV/0!</v>
      </c>
      <c r="AG38" s="3" t="e">
        <f>IF(AND(C38="S",AC38="0,05&lt;R/W≤0,1"),_xlfn.XLOOKUP(AD38,Tabla55[VALOR],Tabla55[FSH]),IF(AND(C38="S",AC38="0,1&lt;R/W≤0,2"),_xlfn.XLOOKUP(AD38,Tabla56[VALOR],Tabla56[FSH]),IF(AND(C38="S",AC38="0,2&lt;R/W≤0,5"),_xlfn.XLOOKUP(AD38,Tabla57[VALOR],Tabla57[FSH]),IF(AND(C38="S",AC38="R/W&gt;0,5"),_xlfn.XLOOKUP(AD38,Tabla58[VALOR],Tabla58[FSH]),IF(AND(C38="SE",AC38="0,05&lt;R/W≤0,1"),_xlfn.XLOOKUP(AD38,Tabla59[VALOR],Tabla59[FSH]),IF(AND(C38="SE",AC38="0,1&lt;R/W≤0,2"),_xlfn.XLOOKUP(AD38,Tabla60[VALOR],Tabla60[FSH]),IF(AND(C38="SE",AC38="0,2&lt;R/W≤0,5"),_xlfn.XLOOKUP(AD38,Tabla61[VALOR],Tabla61[FSH]),IF(AND(C38="SE",AC38="R/W&gt;0,5"),_xlfn.XLOOKUP(AD38,Tabla62[VALOR],Tabla62[FSH]),IF(AND(C38="SO",AC38="0,05&lt;R/W≤0,1"),_xlfn.XLOOKUP(AD38,Tabla59[VALOR],Tabla59[FSH]),IF(AND(C38="SO",AC38="0,1&lt;R/W≤0,2"),_xlfn.XLOOKUP(AD38,Tabla60[VALOR],Tabla60[FSH]),IF(AND(C38="SO",AC38="0,2&lt;R/W≤0,5"),_xlfn.XLOOKUP(AD38,Tabla61[VALOR],Tabla61[FSH]),IF(AND(C38="SO",AC38="R/W&gt;0,5"),_xlfn.XLOOKUP(AD38,Tabla62[VALOR],Tabla62[FSH]),IF(AND(C38="E",AC38="0,05&lt;R/W≤0,1"),_xlfn.XLOOKUP(AD38,Tabla63[VALOR],Tabla63[FSH]),IF(AND(C38="E",AC38="0,1&lt;R/W≤0,2"),_xlfn.XLOOKUP(AD38,Tabla64[VALOR],Tabla64[FSH]),IF(AND(C38="E",AC38="0,2&lt;R/W≤0,5"),_xlfn.XLOOKUP(AD38,Tabla65[VALOR],Tabla65[FSH]),IF(AND(C38="E",AC38="R/W&gt;0,5"),_xlfn.XLOOKUP(AD38,Tabla66[VALOR],Tabla66[FSH]),IF(AND(C38="O",AC38="0,05&lt;R/W≤0,1"),_xlfn.XLOOKUP(AD38,Tabla63[VALOR],Tabla63[FSH]),IF(AND(C38="O",AC38="0,1&lt;R/W≤0,2"),_xlfn.XLOOKUP(AD38,Tabla64[VALOR],Tabla64[FSH]),IF(AND(C38="O",AC38="0,2&lt;R/W≤0,5"),_xlfn.XLOOKUP(AD38,Tabla65[VALOR],Tabla65[FSH]),IF(AND(C38="O",AC38="R/W&gt;0,5"),_xlfn.XLOOKUP(AD38,Tabla66[VALOR],Tabla66[FSH]),1))))))))))))))))))))</f>
        <v>#DIV/0!</v>
      </c>
      <c r="AH38" s="3" t="e">
        <f>IF(AND(C38="S",AF38="0,2&lt;L/H≤0,5"),_xlfn.XLOOKUP(AE38,Tabla25[VALOR],Tabla25[FSH]),IF(AND(C38="S",AF38="0,5&lt;L/H≤1"),_xlfn.XLOOKUP(AE38,Tabla26[VALOR],Tabla26[FSH]),IF(AND(C38="S",AF38="1&lt;L/H≤2"),_xlfn.XLOOKUP(AE38,Tabla27[VALOR],Tabla27[FSH]),IF(AND(C38="S",AF38="L/H&gt;2"),_xlfn.XLOOKUP(AE38,Tabla28[VALOR],Tabla28[FSH]),IF(AND(C38="SE",AF38="0,2&lt;L/H≤0,5"),_xlfn.XLOOKUP(AE38,Tabla29[VALOR],Tabla29[FSH]),IF(AND(C38="SE",AF38="0,5&lt;L/H≤1"),_xlfn.XLOOKUP(AE38,Tabla30[VALOR],Tabla30[FSH]),IF(AND(C38="SE",AF38="1&lt;L/H≤2"),_xlfn.XLOOKUP(AE38,Tabla31[VALOR],Tabla31[FSH]),IF(AND(C38="SE",AF38="L/H&gt;2"),_xlfn.XLOOKUP(AE38,Tabla50[VALOR],Tabla50[FSH]),IF(AND(C38="SO",AF38="0,2&lt;L/H≤0,5"),_xlfn.XLOOKUP(AE38,Tabla29[VALOR],Tabla29[FSH]),IF(AND(C38="SO",AF38="0,5&lt;L/H≤1"),_xlfn.XLOOKUP(AE38,Tabla30[VALOR],Tabla30[FSH]),IF(AND(C38="SO",AF38="1&lt;L/H≤2"),_xlfn.XLOOKUP(AE38,Tabla31[VALOR],Tabla31[FSH]),IF(AND(C38="SO",AF38="L/H&gt;2"),_xlfn.XLOOKUP(AE38,Tabla50[VALOR],Tabla50[FSH]),IF(AND(C38="E",AF38="0,2&lt;L/H≤0,5"),_xlfn.XLOOKUP(AE38,Tabla51[VALOR],Tabla51[FSH]),IF(AND(C38="E",AF38="0,5&lt;L/H≤1"),_xlfn.XLOOKUP(AE38,Tabla52[VALOR],Tabla52[FSH]),IF(AND(C38="E",AF38="1&lt;L/H≤2"),_xlfn.XLOOKUP(AE38,Tabla53[VALOR],Tabla53[FSH]),IF(AND(C38="E",AF38="L/H&gt;2"),_xlfn.XLOOKUP(AE38,Tabla54[VALOR],Tabla54[FSH]),IF(AND(C38="O",AF38="0,2&lt;L/H≤0,5"),_xlfn.XLOOKUP(AE38,Tabla51[VALOR],Tabla51[FSH]),IF(AND(C38="O",AF38="0,5&lt;L/H≤1"),_xlfn.XLOOKUP(AE38,Tabla52[VALOR],Tabla52[FSH]),IF(AND(C38="O",AF38="1&lt;L/H≤2"),_xlfn.XLOOKUP(AE38,Tabla53[VALOR],Tabla53[FSH]),IF(AND(C38="O",AF38="L/H&gt;2"),_xlfn.XLOOKUP(AE38,Tabla54[VALOR],Tabla54[FSH]),1))))))))))))))))))))</f>
        <v>#DIV/0!</v>
      </c>
      <c r="XFB38"/>
    </row>
    <row r="39" spans="1:34 16382:16382" ht="15.9" customHeight="1" x14ac:dyDescent="0.3">
      <c r="A39" s="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11" t="str">
        <f t="shared" si="0"/>
        <v xml:space="preserve"> </v>
      </c>
      <c r="Q39" s="11">
        <f>IF(AND(G39="Persianas",H39="Exterior",I39="Blanco"),_xlfn.XLOOKUP(F39,Tabla1[Exterior-persianas-blanco],Tabla1[Valor]),IF(AND(G39="Persianas",H39="Exterior",I39="Pastel"),_xlfn.XLOOKUP(F39,Tabla2[Exterior-persianas-pastel],Tabla2[Valor]),IF(AND(G39="Persianas",H39="Exterior",I39="Oscuro"),_xlfn.XLOOKUP(F39,Tabla3[Exterior-persianas-oscuro],Tabla3[Valor]),IF(AND(G39="Persianas",H39="Exterior",I39="Negro"),_xlfn.XLOOKUP(F39,Tabla4[Exterior-persianas-negro],Tabla4[Valor]),IF(AND(G39="Persianas",H39="Interior",I39="Blanco"),_xlfn.XLOOKUP(F39,Tabla5[Interior-persianas-blanco],Tabla5[Valor]),IF(AND(G39="Persianas",H39="Interior",I39="Pastel"),_xlfn.XLOOKUP(F39,Tabla6[Interior-persianas-pastel],Tabla6[Valor]),IF(AND(G39="Persianas",H39="Interior",I39="Oscuro"),_xlfn.XLOOKUP(F39,Tabla7[Interior-persianas-oscuro],Tabla7[Valor]),IF(AND(G39="Persianas",H39="Interior",I39="Negro"),_xlfn.XLOOKUP(F39,Tabla8[Interior-persianas-negro],Tabla8[Valor]),IF(AND(G39="Toldos",H39="Exterior",I39="Blanco"),_xlfn.XLOOKUP(F39,Tabla9[Exterior-Toldos-blanco],Tabla9[Valor]),IF(AND(G39="Toldos",H39="Exterior",I39="Pastel"),_xlfn.XLOOKUP(F39,Tabla10[Exterior-Toldos-pastel],Tabla10[Valor]),IF(AND(G39="Toldos",H39="Exterior",I39="Oscuro"),_xlfn.XLOOKUP(F39,Tabla11[Exterior-Toldos-oscuro],Tabla11[Valor]),IF(AND(G39="Toldos",H39="Exterior",I39="Negro"),_xlfn.XLOOKUP(F39,Tabla12[Exterior-Toldos-negro],Tabla12[Valor]),IF(AND(G39="Toldos",H39="Interior",I39="Blanco"),_xlfn.XLOOKUP(F39,Tabla13[Interior-Toldos-blanco],Tabla13[Valor]),IF(AND(G39="Toldos",H39="Interior",I39="Pastel"),_xlfn.XLOOKUP(F39,Tabla14[Interior-Toldos-pastel],Tabla14[Valor]),IF(AND(G39="Toldos",H39="Interior",I39="Oscuro"),_xlfn.XLOOKUP(F39,Tabla15[Interior-Toldos-oscuro],Tabla15[Valor]),IF(AND(G39="Toldos",H39="Interior",I39="Negro"),_xlfn.XLOOKUP(F39,Tabla16[Interior-Toldos-negro],Tabla16[Valor]),IF(AND(G39="Cortinas",H39="Exterior",I39="Blanco"),_xlfn.XLOOKUP(F39,Tabla17[Exterior-Cortinas-blanco],Tabla17[Valor]),IF(AND(G39="Cortinas",H39="Exterior",I39="Pastel"),_xlfn.XLOOKUP(F39,Tabla18[Exterior-Cortinas-pastel],Tabla18[Valor]),IF(AND(G39="Cortinas",H39="Exterior",I39="Oscuro"),_xlfn.XLOOKUP(F39,Tabla19[Exterior-Cortinas-oscuro],Tabla19[Valor]),IF(AND(G39="Cortinas",H39="Exterior",I39="Negro"),_xlfn.XLOOKUP(F39,Tabla20[Exterior-Cortinas-negro],Tabla20[Valor]),IF(AND(G39="Cortinas",H39="Interior",I39="Blanco"),_xlfn.XLOOKUP(F39,Tabla21[Interior-Cortinas-blanco],Tabla21[Valor]),IF(AND(G39="Cortinas",H39="Interior",I39="Pastel"),_xlfn.XLOOKUP(F39,Tabla22[Interior-Cortinas-pastel],Tabla22[Valor]),IF(AND(G39="Cortinas",H39="Interior",I39="Oscuro"),_xlfn.XLOOKUP(F39,Tabla23[Interior-Cortinas-oscuro],Tabla23[Valor]),IF(AND(G39="Cortinas",H39="Interior",I39="Negro"),_xlfn.XLOOKUP(F39,Tabla24[Interior-Cortinas-negro],Tabla24[Valor]),1))))))))))))))))))))))))</f>
        <v>1</v>
      </c>
      <c r="R39" s="11">
        <f>IF(C39="Horizontal",_xlfn.XLOOKUP(B$4,Tabla32[ZC],Tabla32[VALOR]),IF(C39="NE",_xlfn.XLOOKUP(B$4,Tabla33[ZC],Tabla33[VALOR]),IF(C39="E",_xlfn.XLOOKUP(B$4,Tabla34[ZC],Tabla34[VALOR]),IF(C39="SE",_xlfn.XLOOKUP(B$4,Tabla35[ZC],Tabla35[VALOR]),IF(C39="S",_xlfn.XLOOKUP(B$4,Tabla36[ZC],Tabla36[VALOR]),IF(C39="SO",_xlfn.XLOOKUP(B$4,Tabla37[ZC],Tabla37[VALOR]),IF(C39="O",_xlfn.XLOOKUP(B$4,Tabla38[ZC],Tabla38[VALOR]),IF(C39="NO",_xlfn.XLOOKUP(B$4,Tabla39[ZC],Tabla39[VALOR]),IF(C39="N",_xlfn.XLOOKUP(B$4,Tabla40[ZC],Tabla40[VALOR]),0)))))))))</f>
        <v>0</v>
      </c>
      <c r="S39" s="11" t="e">
        <f t="shared" si="1"/>
        <v>#VALUE!</v>
      </c>
      <c r="Y39" s="3" t="e">
        <f t="shared" si="2"/>
        <v>#DIV/0!</v>
      </c>
      <c r="Z39" s="3" t="e">
        <f t="shared" si="3"/>
        <v>#DIV/0!</v>
      </c>
      <c r="AA39" s="3" t="e">
        <f t="shared" si="4"/>
        <v>#DIV/0!</v>
      </c>
      <c r="AB39" s="3" t="e">
        <f t="shared" si="5"/>
        <v>#DIV/0!</v>
      </c>
      <c r="AC39" t="e">
        <f t="shared" si="6"/>
        <v>#DIV/0!</v>
      </c>
      <c r="AD39" t="e">
        <f t="shared" si="7"/>
        <v>#DIV/0!</v>
      </c>
      <c r="AE39" t="e">
        <f t="shared" si="8"/>
        <v>#DIV/0!</v>
      </c>
      <c r="AF39" t="e">
        <f t="shared" si="9"/>
        <v>#DIV/0!</v>
      </c>
      <c r="AG39" s="3" t="e">
        <f>IF(AND(C39="S",AC39="0,05&lt;R/W≤0,1"),_xlfn.XLOOKUP(AD39,Tabla55[VALOR],Tabla55[FSH]),IF(AND(C39="S",AC39="0,1&lt;R/W≤0,2"),_xlfn.XLOOKUP(AD39,Tabla56[VALOR],Tabla56[FSH]),IF(AND(C39="S",AC39="0,2&lt;R/W≤0,5"),_xlfn.XLOOKUP(AD39,Tabla57[VALOR],Tabla57[FSH]),IF(AND(C39="S",AC39="R/W&gt;0,5"),_xlfn.XLOOKUP(AD39,Tabla58[VALOR],Tabla58[FSH]),IF(AND(C39="SE",AC39="0,05&lt;R/W≤0,1"),_xlfn.XLOOKUP(AD39,Tabla59[VALOR],Tabla59[FSH]),IF(AND(C39="SE",AC39="0,1&lt;R/W≤0,2"),_xlfn.XLOOKUP(AD39,Tabla60[VALOR],Tabla60[FSH]),IF(AND(C39="SE",AC39="0,2&lt;R/W≤0,5"),_xlfn.XLOOKUP(AD39,Tabla61[VALOR],Tabla61[FSH]),IF(AND(C39="SE",AC39="R/W&gt;0,5"),_xlfn.XLOOKUP(AD39,Tabla62[VALOR],Tabla62[FSH]),IF(AND(C39="SO",AC39="0,05&lt;R/W≤0,1"),_xlfn.XLOOKUP(AD39,Tabla59[VALOR],Tabla59[FSH]),IF(AND(C39="SO",AC39="0,1&lt;R/W≤0,2"),_xlfn.XLOOKUP(AD39,Tabla60[VALOR],Tabla60[FSH]),IF(AND(C39="SO",AC39="0,2&lt;R/W≤0,5"),_xlfn.XLOOKUP(AD39,Tabla61[VALOR],Tabla61[FSH]),IF(AND(C39="SO",AC39="R/W&gt;0,5"),_xlfn.XLOOKUP(AD39,Tabla62[VALOR],Tabla62[FSH]),IF(AND(C39="E",AC39="0,05&lt;R/W≤0,1"),_xlfn.XLOOKUP(AD39,Tabla63[VALOR],Tabla63[FSH]),IF(AND(C39="E",AC39="0,1&lt;R/W≤0,2"),_xlfn.XLOOKUP(AD39,Tabla64[VALOR],Tabla64[FSH]),IF(AND(C39="E",AC39="0,2&lt;R/W≤0,5"),_xlfn.XLOOKUP(AD39,Tabla65[VALOR],Tabla65[FSH]),IF(AND(C39="E",AC39="R/W&gt;0,5"),_xlfn.XLOOKUP(AD39,Tabla66[VALOR],Tabla66[FSH]),IF(AND(C39="O",AC39="0,05&lt;R/W≤0,1"),_xlfn.XLOOKUP(AD39,Tabla63[VALOR],Tabla63[FSH]),IF(AND(C39="O",AC39="0,1&lt;R/W≤0,2"),_xlfn.XLOOKUP(AD39,Tabla64[VALOR],Tabla64[FSH]),IF(AND(C39="O",AC39="0,2&lt;R/W≤0,5"),_xlfn.XLOOKUP(AD39,Tabla65[VALOR],Tabla65[FSH]),IF(AND(C39="O",AC39="R/W&gt;0,5"),_xlfn.XLOOKUP(AD39,Tabla66[VALOR],Tabla66[FSH]),1))))))))))))))))))))</f>
        <v>#DIV/0!</v>
      </c>
      <c r="AH39" s="3" t="e">
        <f>IF(AND(C39="S",AF39="0,2&lt;L/H≤0,5"),_xlfn.XLOOKUP(AE39,Tabla25[VALOR],Tabla25[FSH]),IF(AND(C39="S",AF39="0,5&lt;L/H≤1"),_xlfn.XLOOKUP(AE39,Tabla26[VALOR],Tabla26[FSH]),IF(AND(C39="S",AF39="1&lt;L/H≤2"),_xlfn.XLOOKUP(AE39,Tabla27[VALOR],Tabla27[FSH]),IF(AND(C39="S",AF39="L/H&gt;2"),_xlfn.XLOOKUP(AE39,Tabla28[VALOR],Tabla28[FSH]),IF(AND(C39="SE",AF39="0,2&lt;L/H≤0,5"),_xlfn.XLOOKUP(AE39,Tabla29[VALOR],Tabla29[FSH]),IF(AND(C39="SE",AF39="0,5&lt;L/H≤1"),_xlfn.XLOOKUP(AE39,Tabla30[VALOR],Tabla30[FSH]),IF(AND(C39="SE",AF39="1&lt;L/H≤2"),_xlfn.XLOOKUP(AE39,Tabla31[VALOR],Tabla31[FSH]),IF(AND(C39="SE",AF39="L/H&gt;2"),_xlfn.XLOOKUP(AE39,Tabla50[VALOR],Tabla50[FSH]),IF(AND(C39="SO",AF39="0,2&lt;L/H≤0,5"),_xlfn.XLOOKUP(AE39,Tabla29[VALOR],Tabla29[FSH]),IF(AND(C39="SO",AF39="0,5&lt;L/H≤1"),_xlfn.XLOOKUP(AE39,Tabla30[VALOR],Tabla30[FSH]),IF(AND(C39="SO",AF39="1&lt;L/H≤2"),_xlfn.XLOOKUP(AE39,Tabla31[VALOR],Tabla31[FSH]),IF(AND(C39="SO",AF39="L/H&gt;2"),_xlfn.XLOOKUP(AE39,Tabla50[VALOR],Tabla50[FSH]),IF(AND(C39="E",AF39="0,2&lt;L/H≤0,5"),_xlfn.XLOOKUP(AE39,Tabla51[VALOR],Tabla51[FSH]),IF(AND(C39="E",AF39="0,5&lt;L/H≤1"),_xlfn.XLOOKUP(AE39,Tabla52[VALOR],Tabla52[FSH]),IF(AND(C39="E",AF39="1&lt;L/H≤2"),_xlfn.XLOOKUP(AE39,Tabla53[VALOR],Tabla53[FSH]),IF(AND(C39="E",AF39="L/H&gt;2"),_xlfn.XLOOKUP(AE39,Tabla54[VALOR],Tabla54[FSH]),IF(AND(C39="O",AF39="0,2&lt;L/H≤0,5"),_xlfn.XLOOKUP(AE39,Tabla51[VALOR],Tabla51[FSH]),IF(AND(C39="O",AF39="0,5&lt;L/H≤1"),_xlfn.XLOOKUP(AE39,Tabla52[VALOR],Tabla52[FSH]),IF(AND(C39="O",AF39="1&lt;L/H≤2"),_xlfn.XLOOKUP(AE39,Tabla53[VALOR],Tabla53[FSH]),IF(AND(C39="O",AF39="L/H&gt;2"),_xlfn.XLOOKUP(AE39,Tabla54[VALOR],Tabla54[FSH]),1))))))))))))))))))))</f>
        <v>#DIV/0!</v>
      </c>
      <c r="XFB39"/>
    </row>
    <row r="40" spans="1:34 16382:16382" ht="15.9" customHeight="1" x14ac:dyDescent="0.3">
      <c r="A40" s="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1" t="str">
        <f t="shared" si="0"/>
        <v xml:space="preserve"> </v>
      </c>
      <c r="Q40" s="11">
        <f>IF(AND(G40="Persianas",H40="Exterior",I40="Blanco"),_xlfn.XLOOKUP(F40,Tabla1[Exterior-persianas-blanco],Tabla1[Valor]),IF(AND(G40="Persianas",H40="Exterior",I40="Pastel"),_xlfn.XLOOKUP(F40,Tabla2[Exterior-persianas-pastel],Tabla2[Valor]),IF(AND(G40="Persianas",H40="Exterior",I40="Oscuro"),_xlfn.XLOOKUP(F40,Tabla3[Exterior-persianas-oscuro],Tabla3[Valor]),IF(AND(G40="Persianas",H40="Exterior",I40="Negro"),_xlfn.XLOOKUP(F40,Tabla4[Exterior-persianas-negro],Tabla4[Valor]),IF(AND(G40="Persianas",H40="Interior",I40="Blanco"),_xlfn.XLOOKUP(F40,Tabla5[Interior-persianas-blanco],Tabla5[Valor]),IF(AND(G40="Persianas",H40="Interior",I40="Pastel"),_xlfn.XLOOKUP(F40,Tabla6[Interior-persianas-pastel],Tabla6[Valor]),IF(AND(G40="Persianas",H40="Interior",I40="Oscuro"),_xlfn.XLOOKUP(F40,Tabla7[Interior-persianas-oscuro],Tabla7[Valor]),IF(AND(G40="Persianas",H40="Interior",I40="Negro"),_xlfn.XLOOKUP(F40,Tabla8[Interior-persianas-negro],Tabla8[Valor]),IF(AND(G40="Toldos",H40="Exterior",I40="Blanco"),_xlfn.XLOOKUP(F40,Tabla9[Exterior-Toldos-blanco],Tabla9[Valor]),IF(AND(G40="Toldos",H40="Exterior",I40="Pastel"),_xlfn.XLOOKUP(F40,Tabla10[Exterior-Toldos-pastel],Tabla10[Valor]),IF(AND(G40="Toldos",H40="Exterior",I40="Oscuro"),_xlfn.XLOOKUP(F40,Tabla11[Exterior-Toldos-oscuro],Tabla11[Valor]),IF(AND(G40="Toldos",H40="Exterior",I40="Negro"),_xlfn.XLOOKUP(F40,Tabla12[Exterior-Toldos-negro],Tabla12[Valor]),IF(AND(G40="Toldos",H40="Interior",I40="Blanco"),_xlfn.XLOOKUP(F40,Tabla13[Interior-Toldos-blanco],Tabla13[Valor]),IF(AND(G40="Toldos",H40="Interior",I40="Pastel"),_xlfn.XLOOKUP(F40,Tabla14[Interior-Toldos-pastel],Tabla14[Valor]),IF(AND(G40="Toldos",H40="Interior",I40="Oscuro"),_xlfn.XLOOKUP(F40,Tabla15[Interior-Toldos-oscuro],Tabla15[Valor]),IF(AND(G40="Toldos",H40="Interior",I40="Negro"),_xlfn.XLOOKUP(F40,Tabla16[Interior-Toldos-negro],Tabla16[Valor]),IF(AND(G40="Cortinas",H40="Exterior",I40="Blanco"),_xlfn.XLOOKUP(F40,Tabla17[Exterior-Cortinas-blanco],Tabla17[Valor]),IF(AND(G40="Cortinas",H40="Exterior",I40="Pastel"),_xlfn.XLOOKUP(F40,Tabla18[Exterior-Cortinas-pastel],Tabla18[Valor]),IF(AND(G40="Cortinas",H40="Exterior",I40="Oscuro"),_xlfn.XLOOKUP(F40,Tabla19[Exterior-Cortinas-oscuro],Tabla19[Valor]),IF(AND(G40="Cortinas",H40="Exterior",I40="Negro"),_xlfn.XLOOKUP(F40,Tabla20[Exterior-Cortinas-negro],Tabla20[Valor]),IF(AND(G40="Cortinas",H40="Interior",I40="Blanco"),_xlfn.XLOOKUP(F40,Tabla21[Interior-Cortinas-blanco],Tabla21[Valor]),IF(AND(G40="Cortinas",H40="Interior",I40="Pastel"),_xlfn.XLOOKUP(F40,Tabla22[Interior-Cortinas-pastel],Tabla22[Valor]),IF(AND(G40="Cortinas",H40="Interior",I40="Oscuro"),_xlfn.XLOOKUP(F40,Tabla23[Interior-Cortinas-oscuro],Tabla23[Valor]),IF(AND(G40="Cortinas",H40="Interior",I40="Negro"),_xlfn.XLOOKUP(F40,Tabla24[Interior-Cortinas-negro],Tabla24[Valor]),1))))))))))))))))))))))))</f>
        <v>1</v>
      </c>
      <c r="R40" s="11">
        <f>IF(C40="Horizontal",_xlfn.XLOOKUP(B$4,Tabla32[ZC],Tabla32[VALOR]),IF(C40="NE",_xlfn.XLOOKUP(B$4,Tabla33[ZC],Tabla33[VALOR]),IF(C40="E",_xlfn.XLOOKUP(B$4,Tabla34[ZC],Tabla34[VALOR]),IF(C40="SE",_xlfn.XLOOKUP(B$4,Tabla35[ZC],Tabla35[VALOR]),IF(C40="S",_xlfn.XLOOKUP(B$4,Tabla36[ZC],Tabla36[VALOR]),IF(C40="SO",_xlfn.XLOOKUP(B$4,Tabla37[ZC],Tabla37[VALOR]),IF(C40="O",_xlfn.XLOOKUP(B$4,Tabla38[ZC],Tabla38[VALOR]),IF(C40="NO",_xlfn.XLOOKUP(B$4,Tabla39[ZC],Tabla39[VALOR]),IF(C40="N",_xlfn.XLOOKUP(B$4,Tabla40[ZC],Tabla40[VALOR]),0)))))))))</f>
        <v>0</v>
      </c>
      <c r="S40" s="11" t="e">
        <f t="shared" si="1"/>
        <v>#VALUE!</v>
      </c>
      <c r="X40" s="1"/>
      <c r="Y40" s="3" t="e">
        <f t="shared" si="2"/>
        <v>#DIV/0!</v>
      </c>
      <c r="Z40" s="3" t="e">
        <f t="shared" si="3"/>
        <v>#DIV/0!</v>
      </c>
      <c r="AA40" s="3" t="e">
        <f t="shared" si="4"/>
        <v>#DIV/0!</v>
      </c>
      <c r="AB40" s="3" t="e">
        <f t="shared" si="5"/>
        <v>#DIV/0!</v>
      </c>
      <c r="AC40" t="e">
        <f t="shared" si="6"/>
        <v>#DIV/0!</v>
      </c>
      <c r="AD40" t="e">
        <f t="shared" si="7"/>
        <v>#DIV/0!</v>
      </c>
      <c r="AE40" t="e">
        <f t="shared" si="8"/>
        <v>#DIV/0!</v>
      </c>
      <c r="AF40" t="e">
        <f t="shared" si="9"/>
        <v>#DIV/0!</v>
      </c>
      <c r="AG40" s="3" t="e">
        <f>IF(AND(C40="S",AC40="0,05&lt;R/W≤0,1"),_xlfn.XLOOKUP(AD40,Tabla55[VALOR],Tabla55[FSH]),IF(AND(C40="S",AC40="0,1&lt;R/W≤0,2"),_xlfn.XLOOKUP(AD40,Tabla56[VALOR],Tabla56[FSH]),IF(AND(C40="S",AC40="0,2&lt;R/W≤0,5"),_xlfn.XLOOKUP(AD40,Tabla57[VALOR],Tabla57[FSH]),IF(AND(C40="S",AC40="R/W&gt;0,5"),_xlfn.XLOOKUP(AD40,Tabla58[VALOR],Tabla58[FSH]),IF(AND(C40="SE",AC40="0,05&lt;R/W≤0,1"),_xlfn.XLOOKUP(AD40,Tabla59[VALOR],Tabla59[FSH]),IF(AND(C40="SE",AC40="0,1&lt;R/W≤0,2"),_xlfn.XLOOKUP(AD40,Tabla60[VALOR],Tabla60[FSH]),IF(AND(C40="SE",AC40="0,2&lt;R/W≤0,5"),_xlfn.XLOOKUP(AD40,Tabla61[VALOR],Tabla61[FSH]),IF(AND(C40="SE",AC40="R/W&gt;0,5"),_xlfn.XLOOKUP(AD40,Tabla62[VALOR],Tabla62[FSH]),IF(AND(C40="SO",AC40="0,05&lt;R/W≤0,1"),_xlfn.XLOOKUP(AD40,Tabla59[VALOR],Tabla59[FSH]),IF(AND(C40="SO",AC40="0,1&lt;R/W≤0,2"),_xlfn.XLOOKUP(AD40,Tabla60[VALOR],Tabla60[FSH]),IF(AND(C40="SO",AC40="0,2&lt;R/W≤0,5"),_xlfn.XLOOKUP(AD40,Tabla61[VALOR],Tabla61[FSH]),IF(AND(C40="SO",AC40="R/W&gt;0,5"),_xlfn.XLOOKUP(AD40,Tabla62[VALOR],Tabla62[FSH]),IF(AND(C40="E",AC40="0,05&lt;R/W≤0,1"),_xlfn.XLOOKUP(AD40,Tabla63[VALOR],Tabla63[FSH]),IF(AND(C40="E",AC40="0,1&lt;R/W≤0,2"),_xlfn.XLOOKUP(AD40,Tabla64[VALOR],Tabla64[FSH]),IF(AND(C40="E",AC40="0,2&lt;R/W≤0,5"),_xlfn.XLOOKUP(AD40,Tabla65[VALOR],Tabla65[FSH]),IF(AND(C40="E",AC40="R/W&gt;0,5"),_xlfn.XLOOKUP(AD40,Tabla66[VALOR],Tabla66[FSH]),IF(AND(C40="O",AC40="0,05&lt;R/W≤0,1"),_xlfn.XLOOKUP(AD40,Tabla63[VALOR],Tabla63[FSH]),IF(AND(C40="O",AC40="0,1&lt;R/W≤0,2"),_xlfn.XLOOKUP(AD40,Tabla64[VALOR],Tabla64[FSH]),IF(AND(C40="O",AC40="0,2&lt;R/W≤0,5"),_xlfn.XLOOKUP(AD40,Tabla65[VALOR],Tabla65[FSH]),IF(AND(C40="O",AC40="R/W&gt;0,5"),_xlfn.XLOOKUP(AD40,Tabla66[VALOR],Tabla66[FSH]),1))))))))))))))))))))</f>
        <v>#DIV/0!</v>
      </c>
      <c r="AH40" s="3" t="e">
        <f>IF(AND(C40="S",AF40="0,2&lt;L/H≤0,5"),_xlfn.XLOOKUP(AE40,Tabla25[VALOR],Tabla25[FSH]),IF(AND(C40="S",AF40="0,5&lt;L/H≤1"),_xlfn.XLOOKUP(AE40,Tabla26[VALOR],Tabla26[FSH]),IF(AND(C40="S",AF40="1&lt;L/H≤2"),_xlfn.XLOOKUP(AE40,Tabla27[VALOR],Tabla27[FSH]),IF(AND(C40="S",AF40="L/H&gt;2"),_xlfn.XLOOKUP(AE40,Tabla28[VALOR],Tabla28[FSH]),IF(AND(C40="SE",AF40="0,2&lt;L/H≤0,5"),_xlfn.XLOOKUP(AE40,Tabla29[VALOR],Tabla29[FSH]),IF(AND(C40="SE",AF40="0,5&lt;L/H≤1"),_xlfn.XLOOKUP(AE40,Tabla30[VALOR],Tabla30[FSH]),IF(AND(C40="SE",AF40="1&lt;L/H≤2"),_xlfn.XLOOKUP(AE40,Tabla31[VALOR],Tabla31[FSH]),IF(AND(C40="SE",AF40="L/H&gt;2"),_xlfn.XLOOKUP(AE40,Tabla50[VALOR],Tabla50[FSH]),IF(AND(C40="SO",AF40="0,2&lt;L/H≤0,5"),_xlfn.XLOOKUP(AE40,Tabla29[VALOR],Tabla29[FSH]),IF(AND(C40="SO",AF40="0,5&lt;L/H≤1"),_xlfn.XLOOKUP(AE40,Tabla30[VALOR],Tabla30[FSH]),IF(AND(C40="SO",AF40="1&lt;L/H≤2"),_xlfn.XLOOKUP(AE40,Tabla31[VALOR],Tabla31[FSH]),IF(AND(C40="SO",AF40="L/H&gt;2"),_xlfn.XLOOKUP(AE40,Tabla50[VALOR],Tabla50[FSH]),IF(AND(C40="E",AF40="0,2&lt;L/H≤0,5"),_xlfn.XLOOKUP(AE40,Tabla51[VALOR],Tabla51[FSH]),IF(AND(C40="E",AF40="0,5&lt;L/H≤1"),_xlfn.XLOOKUP(AE40,Tabla52[VALOR],Tabla52[FSH]),IF(AND(C40="E",AF40="1&lt;L/H≤2"),_xlfn.XLOOKUP(AE40,Tabla53[VALOR],Tabla53[FSH]),IF(AND(C40="E",AF40="L/H&gt;2"),_xlfn.XLOOKUP(AE40,Tabla54[VALOR],Tabla54[FSH]),IF(AND(C40="O",AF40="0,2&lt;L/H≤0,5"),_xlfn.XLOOKUP(AE40,Tabla51[VALOR],Tabla51[FSH]),IF(AND(C40="O",AF40="0,5&lt;L/H≤1"),_xlfn.XLOOKUP(AE40,Tabla52[VALOR],Tabla52[FSH]),IF(AND(C40="O",AF40="1&lt;L/H≤2"),_xlfn.XLOOKUP(AE40,Tabla53[VALOR],Tabla53[FSH]),IF(AND(C40="O",AF40="L/H&gt;2"),_xlfn.XLOOKUP(AE40,Tabla54[VALOR],Tabla54[FSH]),1))))))))))))))))))))</f>
        <v>#DIV/0!</v>
      </c>
      <c r="XFB40"/>
    </row>
    <row r="41" spans="1:34 16382:16382" ht="15.9" customHeight="1" x14ac:dyDescent="0.3">
      <c r="A41" s="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1" t="str">
        <f t="shared" si="0"/>
        <v xml:space="preserve"> </v>
      </c>
      <c r="Q41" s="11">
        <f>IF(AND(G41="Persianas",H41="Exterior",I41="Blanco"),_xlfn.XLOOKUP(F41,Tabla1[Exterior-persianas-blanco],Tabla1[Valor]),IF(AND(G41="Persianas",H41="Exterior",I41="Pastel"),_xlfn.XLOOKUP(F41,Tabla2[Exterior-persianas-pastel],Tabla2[Valor]),IF(AND(G41="Persianas",H41="Exterior",I41="Oscuro"),_xlfn.XLOOKUP(F41,Tabla3[Exterior-persianas-oscuro],Tabla3[Valor]),IF(AND(G41="Persianas",H41="Exterior",I41="Negro"),_xlfn.XLOOKUP(F41,Tabla4[Exterior-persianas-negro],Tabla4[Valor]),IF(AND(G41="Persianas",H41="Interior",I41="Blanco"),_xlfn.XLOOKUP(F41,Tabla5[Interior-persianas-blanco],Tabla5[Valor]),IF(AND(G41="Persianas",H41="Interior",I41="Pastel"),_xlfn.XLOOKUP(F41,Tabla6[Interior-persianas-pastel],Tabla6[Valor]),IF(AND(G41="Persianas",H41="Interior",I41="Oscuro"),_xlfn.XLOOKUP(F41,Tabla7[Interior-persianas-oscuro],Tabla7[Valor]),IF(AND(G41="Persianas",H41="Interior",I41="Negro"),_xlfn.XLOOKUP(F41,Tabla8[Interior-persianas-negro],Tabla8[Valor]),IF(AND(G41="Toldos",H41="Exterior",I41="Blanco"),_xlfn.XLOOKUP(F41,Tabla9[Exterior-Toldos-blanco],Tabla9[Valor]),IF(AND(G41="Toldos",H41="Exterior",I41="Pastel"),_xlfn.XLOOKUP(F41,Tabla10[Exterior-Toldos-pastel],Tabla10[Valor]),IF(AND(G41="Toldos",H41="Exterior",I41="Oscuro"),_xlfn.XLOOKUP(F41,Tabla11[Exterior-Toldos-oscuro],Tabla11[Valor]),IF(AND(G41="Toldos",H41="Exterior",I41="Negro"),_xlfn.XLOOKUP(F41,Tabla12[Exterior-Toldos-negro],Tabla12[Valor]),IF(AND(G41="Toldos",H41="Interior",I41="Blanco"),_xlfn.XLOOKUP(F41,Tabla13[Interior-Toldos-blanco],Tabla13[Valor]),IF(AND(G41="Toldos",H41="Interior",I41="Pastel"),_xlfn.XLOOKUP(F41,Tabla14[Interior-Toldos-pastel],Tabla14[Valor]),IF(AND(G41="Toldos",H41="Interior",I41="Oscuro"),_xlfn.XLOOKUP(F41,Tabla15[Interior-Toldos-oscuro],Tabla15[Valor]),IF(AND(G41="Toldos",H41="Interior",I41="Negro"),_xlfn.XLOOKUP(F41,Tabla16[Interior-Toldos-negro],Tabla16[Valor]),IF(AND(G41="Cortinas",H41="Exterior",I41="Blanco"),_xlfn.XLOOKUP(F41,Tabla17[Exterior-Cortinas-blanco],Tabla17[Valor]),IF(AND(G41="Cortinas",H41="Exterior",I41="Pastel"),_xlfn.XLOOKUP(F41,Tabla18[Exterior-Cortinas-pastel],Tabla18[Valor]),IF(AND(G41="Cortinas",H41="Exterior",I41="Oscuro"),_xlfn.XLOOKUP(F41,Tabla19[Exterior-Cortinas-oscuro],Tabla19[Valor]),IF(AND(G41="Cortinas",H41="Exterior",I41="Negro"),_xlfn.XLOOKUP(F41,Tabla20[Exterior-Cortinas-negro],Tabla20[Valor]),IF(AND(G41="Cortinas",H41="Interior",I41="Blanco"),_xlfn.XLOOKUP(F41,Tabla21[Interior-Cortinas-blanco],Tabla21[Valor]),IF(AND(G41="Cortinas",H41="Interior",I41="Pastel"),_xlfn.XLOOKUP(F41,Tabla22[Interior-Cortinas-pastel],Tabla22[Valor]),IF(AND(G41="Cortinas",H41="Interior",I41="Oscuro"),_xlfn.XLOOKUP(F41,Tabla23[Interior-Cortinas-oscuro],Tabla23[Valor]),IF(AND(G41="Cortinas",H41="Interior",I41="Negro"),_xlfn.XLOOKUP(F41,Tabla24[Interior-Cortinas-negro],Tabla24[Valor]),1))))))))))))))))))))))))</f>
        <v>1</v>
      </c>
      <c r="R41" s="11">
        <f>IF(C41="Horizontal",_xlfn.XLOOKUP(B$4,Tabla32[ZC],Tabla32[VALOR]),IF(C41="NE",_xlfn.XLOOKUP(B$4,Tabla33[ZC],Tabla33[VALOR]),IF(C41="E",_xlfn.XLOOKUP(B$4,Tabla34[ZC],Tabla34[VALOR]),IF(C41="SE",_xlfn.XLOOKUP(B$4,Tabla35[ZC],Tabla35[VALOR]),IF(C41="S",_xlfn.XLOOKUP(B$4,Tabla36[ZC],Tabla36[VALOR]),IF(C41="SO",_xlfn.XLOOKUP(B$4,Tabla37[ZC],Tabla37[VALOR]),IF(C41="O",_xlfn.XLOOKUP(B$4,Tabla38[ZC],Tabla38[VALOR]),IF(C41="NO",_xlfn.XLOOKUP(B$4,Tabla39[ZC],Tabla39[VALOR]),IF(C41="N",_xlfn.XLOOKUP(B$4,Tabla40[ZC],Tabla40[VALOR]),0)))))))))</f>
        <v>0</v>
      </c>
      <c r="S41" s="11" t="e">
        <f t="shared" si="1"/>
        <v>#VALUE!</v>
      </c>
      <c r="X41"/>
      <c r="Y41" s="3" t="e">
        <f t="shared" si="2"/>
        <v>#DIV/0!</v>
      </c>
      <c r="Z41" s="3" t="e">
        <f t="shared" si="3"/>
        <v>#DIV/0!</v>
      </c>
      <c r="AA41" s="3" t="e">
        <f t="shared" si="4"/>
        <v>#DIV/0!</v>
      </c>
      <c r="AB41" s="3" t="e">
        <f t="shared" si="5"/>
        <v>#DIV/0!</v>
      </c>
      <c r="AC41" t="e">
        <f t="shared" si="6"/>
        <v>#DIV/0!</v>
      </c>
      <c r="AD41" t="e">
        <f t="shared" si="7"/>
        <v>#DIV/0!</v>
      </c>
      <c r="AE41" t="e">
        <f t="shared" si="8"/>
        <v>#DIV/0!</v>
      </c>
      <c r="AF41" t="e">
        <f t="shared" si="9"/>
        <v>#DIV/0!</v>
      </c>
      <c r="AG41" s="3" t="e">
        <f>IF(AND(C41="S",AC41="0,05&lt;R/W≤0,1"),_xlfn.XLOOKUP(AD41,Tabla55[VALOR],Tabla55[FSH]),IF(AND(C41="S",AC41="0,1&lt;R/W≤0,2"),_xlfn.XLOOKUP(AD41,Tabla56[VALOR],Tabla56[FSH]),IF(AND(C41="S",AC41="0,2&lt;R/W≤0,5"),_xlfn.XLOOKUP(AD41,Tabla57[VALOR],Tabla57[FSH]),IF(AND(C41="S",AC41="R/W&gt;0,5"),_xlfn.XLOOKUP(AD41,Tabla58[VALOR],Tabla58[FSH]),IF(AND(C41="SE",AC41="0,05&lt;R/W≤0,1"),_xlfn.XLOOKUP(AD41,Tabla59[VALOR],Tabla59[FSH]),IF(AND(C41="SE",AC41="0,1&lt;R/W≤0,2"),_xlfn.XLOOKUP(AD41,Tabla60[VALOR],Tabla60[FSH]),IF(AND(C41="SE",AC41="0,2&lt;R/W≤0,5"),_xlfn.XLOOKUP(AD41,Tabla61[VALOR],Tabla61[FSH]),IF(AND(C41="SE",AC41="R/W&gt;0,5"),_xlfn.XLOOKUP(AD41,Tabla62[VALOR],Tabla62[FSH]),IF(AND(C41="SO",AC41="0,05&lt;R/W≤0,1"),_xlfn.XLOOKUP(AD41,Tabla59[VALOR],Tabla59[FSH]),IF(AND(C41="SO",AC41="0,1&lt;R/W≤0,2"),_xlfn.XLOOKUP(AD41,Tabla60[VALOR],Tabla60[FSH]),IF(AND(C41="SO",AC41="0,2&lt;R/W≤0,5"),_xlfn.XLOOKUP(AD41,Tabla61[VALOR],Tabla61[FSH]),IF(AND(C41="SO",AC41="R/W&gt;0,5"),_xlfn.XLOOKUP(AD41,Tabla62[VALOR],Tabla62[FSH]),IF(AND(C41="E",AC41="0,05&lt;R/W≤0,1"),_xlfn.XLOOKUP(AD41,Tabla63[VALOR],Tabla63[FSH]),IF(AND(C41="E",AC41="0,1&lt;R/W≤0,2"),_xlfn.XLOOKUP(AD41,Tabla64[VALOR],Tabla64[FSH]),IF(AND(C41="E",AC41="0,2&lt;R/W≤0,5"),_xlfn.XLOOKUP(AD41,Tabla65[VALOR],Tabla65[FSH]),IF(AND(C41="E",AC41="R/W&gt;0,5"),_xlfn.XLOOKUP(AD41,Tabla66[VALOR],Tabla66[FSH]),IF(AND(C41="O",AC41="0,05&lt;R/W≤0,1"),_xlfn.XLOOKUP(AD41,Tabla63[VALOR],Tabla63[FSH]),IF(AND(C41="O",AC41="0,1&lt;R/W≤0,2"),_xlfn.XLOOKUP(AD41,Tabla64[VALOR],Tabla64[FSH]),IF(AND(C41="O",AC41="0,2&lt;R/W≤0,5"),_xlfn.XLOOKUP(AD41,Tabla65[VALOR],Tabla65[FSH]),IF(AND(C41="O",AC41="R/W&gt;0,5"),_xlfn.XLOOKUP(AD41,Tabla66[VALOR],Tabla66[FSH]),1))))))))))))))))))))</f>
        <v>#DIV/0!</v>
      </c>
      <c r="AH41" s="3" t="e">
        <f>IF(AND(C41="S",AF41="0,2&lt;L/H≤0,5"),_xlfn.XLOOKUP(AE41,Tabla25[VALOR],Tabla25[FSH]),IF(AND(C41="S",AF41="0,5&lt;L/H≤1"),_xlfn.XLOOKUP(AE41,Tabla26[VALOR],Tabla26[FSH]),IF(AND(C41="S",AF41="1&lt;L/H≤2"),_xlfn.XLOOKUP(AE41,Tabla27[VALOR],Tabla27[FSH]),IF(AND(C41="S",AF41="L/H&gt;2"),_xlfn.XLOOKUP(AE41,Tabla28[VALOR],Tabla28[FSH]),IF(AND(C41="SE",AF41="0,2&lt;L/H≤0,5"),_xlfn.XLOOKUP(AE41,Tabla29[VALOR],Tabla29[FSH]),IF(AND(C41="SE",AF41="0,5&lt;L/H≤1"),_xlfn.XLOOKUP(AE41,Tabla30[VALOR],Tabla30[FSH]),IF(AND(C41="SE",AF41="1&lt;L/H≤2"),_xlfn.XLOOKUP(AE41,Tabla31[VALOR],Tabla31[FSH]),IF(AND(C41="SE",AF41="L/H&gt;2"),_xlfn.XLOOKUP(AE41,Tabla50[VALOR],Tabla50[FSH]),IF(AND(C41="SO",AF41="0,2&lt;L/H≤0,5"),_xlfn.XLOOKUP(AE41,Tabla29[VALOR],Tabla29[FSH]),IF(AND(C41="SO",AF41="0,5&lt;L/H≤1"),_xlfn.XLOOKUP(AE41,Tabla30[VALOR],Tabla30[FSH]),IF(AND(C41="SO",AF41="1&lt;L/H≤2"),_xlfn.XLOOKUP(AE41,Tabla31[VALOR],Tabla31[FSH]),IF(AND(C41="SO",AF41="L/H&gt;2"),_xlfn.XLOOKUP(AE41,Tabla50[VALOR],Tabla50[FSH]),IF(AND(C41="E",AF41="0,2&lt;L/H≤0,5"),_xlfn.XLOOKUP(AE41,Tabla51[VALOR],Tabla51[FSH]),IF(AND(C41="E",AF41="0,5&lt;L/H≤1"),_xlfn.XLOOKUP(AE41,Tabla52[VALOR],Tabla52[FSH]),IF(AND(C41="E",AF41="1&lt;L/H≤2"),_xlfn.XLOOKUP(AE41,Tabla53[VALOR],Tabla53[FSH]),IF(AND(C41="E",AF41="L/H&gt;2"),_xlfn.XLOOKUP(AE41,Tabla54[VALOR],Tabla54[FSH]),IF(AND(C41="O",AF41="0,2&lt;L/H≤0,5"),_xlfn.XLOOKUP(AE41,Tabla51[VALOR],Tabla51[FSH]),IF(AND(C41="O",AF41="0,5&lt;L/H≤1"),_xlfn.XLOOKUP(AE41,Tabla52[VALOR],Tabla52[FSH]),IF(AND(C41="O",AF41="1&lt;L/H≤2"),_xlfn.XLOOKUP(AE41,Tabla53[VALOR],Tabla53[FSH]),IF(AND(C41="O",AF41="L/H&gt;2"),_xlfn.XLOOKUP(AE41,Tabla54[VALOR],Tabla54[FSH]),1))))))))))))))))))))</f>
        <v>#DIV/0!</v>
      </c>
      <c r="XFB41"/>
    </row>
    <row r="42" spans="1:34 16382:16382" ht="15.9" customHeight="1" x14ac:dyDescent="0.3">
      <c r="A42" s="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1" t="str">
        <f t="shared" si="0"/>
        <v xml:space="preserve"> </v>
      </c>
      <c r="Q42" s="11">
        <f>IF(AND(G42="Persianas",H42="Exterior",I42="Blanco"),_xlfn.XLOOKUP(F42,Tabla1[Exterior-persianas-blanco],Tabla1[Valor]),IF(AND(G42="Persianas",H42="Exterior",I42="Pastel"),_xlfn.XLOOKUP(F42,Tabla2[Exterior-persianas-pastel],Tabla2[Valor]),IF(AND(G42="Persianas",H42="Exterior",I42="Oscuro"),_xlfn.XLOOKUP(F42,Tabla3[Exterior-persianas-oscuro],Tabla3[Valor]),IF(AND(G42="Persianas",H42="Exterior",I42="Negro"),_xlfn.XLOOKUP(F42,Tabla4[Exterior-persianas-negro],Tabla4[Valor]),IF(AND(G42="Persianas",H42="Interior",I42="Blanco"),_xlfn.XLOOKUP(F42,Tabla5[Interior-persianas-blanco],Tabla5[Valor]),IF(AND(G42="Persianas",H42="Interior",I42="Pastel"),_xlfn.XLOOKUP(F42,Tabla6[Interior-persianas-pastel],Tabla6[Valor]),IF(AND(G42="Persianas",H42="Interior",I42="Oscuro"),_xlfn.XLOOKUP(F42,Tabla7[Interior-persianas-oscuro],Tabla7[Valor]),IF(AND(G42="Persianas",H42="Interior",I42="Negro"),_xlfn.XLOOKUP(F42,Tabla8[Interior-persianas-negro],Tabla8[Valor]),IF(AND(G42="Toldos",H42="Exterior",I42="Blanco"),_xlfn.XLOOKUP(F42,Tabla9[Exterior-Toldos-blanco],Tabla9[Valor]),IF(AND(G42="Toldos",H42="Exterior",I42="Pastel"),_xlfn.XLOOKUP(F42,Tabla10[Exterior-Toldos-pastel],Tabla10[Valor]),IF(AND(G42="Toldos",H42="Exterior",I42="Oscuro"),_xlfn.XLOOKUP(F42,Tabla11[Exterior-Toldos-oscuro],Tabla11[Valor]),IF(AND(G42="Toldos",H42="Exterior",I42="Negro"),_xlfn.XLOOKUP(F42,Tabla12[Exterior-Toldos-negro],Tabla12[Valor]),IF(AND(G42="Toldos",H42="Interior",I42="Blanco"),_xlfn.XLOOKUP(F42,Tabla13[Interior-Toldos-blanco],Tabla13[Valor]),IF(AND(G42="Toldos",H42="Interior",I42="Pastel"),_xlfn.XLOOKUP(F42,Tabla14[Interior-Toldos-pastel],Tabla14[Valor]),IF(AND(G42="Toldos",H42="Interior",I42="Oscuro"),_xlfn.XLOOKUP(F42,Tabla15[Interior-Toldos-oscuro],Tabla15[Valor]),IF(AND(G42="Toldos",H42="Interior",I42="Negro"),_xlfn.XLOOKUP(F42,Tabla16[Interior-Toldos-negro],Tabla16[Valor]),IF(AND(G42="Cortinas",H42="Exterior",I42="Blanco"),_xlfn.XLOOKUP(F42,Tabla17[Exterior-Cortinas-blanco],Tabla17[Valor]),IF(AND(G42="Cortinas",H42="Exterior",I42="Pastel"),_xlfn.XLOOKUP(F42,Tabla18[Exterior-Cortinas-pastel],Tabla18[Valor]),IF(AND(G42="Cortinas",H42="Exterior",I42="Oscuro"),_xlfn.XLOOKUP(F42,Tabla19[Exterior-Cortinas-oscuro],Tabla19[Valor]),IF(AND(G42="Cortinas",H42="Exterior",I42="Negro"),_xlfn.XLOOKUP(F42,Tabla20[Exterior-Cortinas-negro],Tabla20[Valor]),IF(AND(G42="Cortinas",H42="Interior",I42="Blanco"),_xlfn.XLOOKUP(F42,Tabla21[Interior-Cortinas-blanco],Tabla21[Valor]),IF(AND(G42="Cortinas",H42="Interior",I42="Pastel"),_xlfn.XLOOKUP(F42,Tabla22[Interior-Cortinas-pastel],Tabla22[Valor]),IF(AND(G42="Cortinas",H42="Interior",I42="Oscuro"),_xlfn.XLOOKUP(F42,Tabla23[Interior-Cortinas-oscuro],Tabla23[Valor]),IF(AND(G42="Cortinas",H42="Interior",I42="Negro"),_xlfn.XLOOKUP(F42,Tabla24[Interior-Cortinas-negro],Tabla24[Valor]),1))))))))))))))))))))))))</f>
        <v>1</v>
      </c>
      <c r="R42" s="11">
        <f>IF(C42="Horizontal",_xlfn.XLOOKUP(B$4,Tabla32[ZC],Tabla32[VALOR]),IF(C42="NE",_xlfn.XLOOKUP(B$4,Tabla33[ZC],Tabla33[VALOR]),IF(C42="E",_xlfn.XLOOKUP(B$4,Tabla34[ZC],Tabla34[VALOR]),IF(C42="SE",_xlfn.XLOOKUP(B$4,Tabla35[ZC],Tabla35[VALOR]),IF(C42="S",_xlfn.XLOOKUP(B$4,Tabla36[ZC],Tabla36[VALOR]),IF(C42="SO",_xlfn.XLOOKUP(B$4,Tabla37[ZC],Tabla37[VALOR]),IF(C42="O",_xlfn.XLOOKUP(B$4,Tabla38[ZC],Tabla38[VALOR]),IF(C42="NO",_xlfn.XLOOKUP(B$4,Tabla39[ZC],Tabla39[VALOR]),IF(C42="N",_xlfn.XLOOKUP(B$4,Tabla40[ZC],Tabla40[VALOR]),0)))))))))</f>
        <v>0</v>
      </c>
      <c r="S42" s="11" t="e">
        <f t="shared" si="1"/>
        <v>#VALUE!</v>
      </c>
      <c r="Y42" s="3" t="e">
        <f t="shared" si="2"/>
        <v>#DIV/0!</v>
      </c>
      <c r="Z42" s="3" t="e">
        <f t="shared" si="3"/>
        <v>#DIV/0!</v>
      </c>
      <c r="AA42" s="3" t="e">
        <f t="shared" si="4"/>
        <v>#DIV/0!</v>
      </c>
      <c r="AB42" s="3" t="e">
        <f t="shared" si="5"/>
        <v>#DIV/0!</v>
      </c>
      <c r="AC42" t="e">
        <f t="shared" si="6"/>
        <v>#DIV/0!</v>
      </c>
      <c r="AD42" t="e">
        <f t="shared" si="7"/>
        <v>#DIV/0!</v>
      </c>
      <c r="AE42" t="e">
        <f t="shared" si="8"/>
        <v>#DIV/0!</v>
      </c>
      <c r="AF42" t="e">
        <f t="shared" si="9"/>
        <v>#DIV/0!</v>
      </c>
      <c r="AG42" s="3" t="e">
        <f>IF(AND(C42="S",AC42="0,05&lt;R/W≤0,1"),_xlfn.XLOOKUP(AD42,Tabla55[VALOR],Tabla55[FSH]),IF(AND(C42="S",AC42="0,1&lt;R/W≤0,2"),_xlfn.XLOOKUP(AD42,Tabla56[VALOR],Tabla56[FSH]),IF(AND(C42="S",AC42="0,2&lt;R/W≤0,5"),_xlfn.XLOOKUP(AD42,Tabla57[VALOR],Tabla57[FSH]),IF(AND(C42="S",AC42="R/W&gt;0,5"),_xlfn.XLOOKUP(AD42,Tabla58[VALOR],Tabla58[FSH]),IF(AND(C42="SE",AC42="0,05&lt;R/W≤0,1"),_xlfn.XLOOKUP(AD42,Tabla59[VALOR],Tabla59[FSH]),IF(AND(C42="SE",AC42="0,1&lt;R/W≤0,2"),_xlfn.XLOOKUP(AD42,Tabla60[VALOR],Tabla60[FSH]),IF(AND(C42="SE",AC42="0,2&lt;R/W≤0,5"),_xlfn.XLOOKUP(AD42,Tabla61[VALOR],Tabla61[FSH]),IF(AND(C42="SE",AC42="R/W&gt;0,5"),_xlfn.XLOOKUP(AD42,Tabla62[VALOR],Tabla62[FSH]),IF(AND(C42="SO",AC42="0,05&lt;R/W≤0,1"),_xlfn.XLOOKUP(AD42,Tabla59[VALOR],Tabla59[FSH]),IF(AND(C42="SO",AC42="0,1&lt;R/W≤0,2"),_xlfn.XLOOKUP(AD42,Tabla60[VALOR],Tabla60[FSH]),IF(AND(C42="SO",AC42="0,2&lt;R/W≤0,5"),_xlfn.XLOOKUP(AD42,Tabla61[VALOR],Tabla61[FSH]),IF(AND(C42="SO",AC42="R/W&gt;0,5"),_xlfn.XLOOKUP(AD42,Tabla62[VALOR],Tabla62[FSH]),IF(AND(C42="E",AC42="0,05&lt;R/W≤0,1"),_xlfn.XLOOKUP(AD42,Tabla63[VALOR],Tabla63[FSH]),IF(AND(C42="E",AC42="0,1&lt;R/W≤0,2"),_xlfn.XLOOKUP(AD42,Tabla64[VALOR],Tabla64[FSH]),IF(AND(C42="E",AC42="0,2&lt;R/W≤0,5"),_xlfn.XLOOKUP(AD42,Tabla65[VALOR],Tabla65[FSH]),IF(AND(C42="E",AC42="R/W&gt;0,5"),_xlfn.XLOOKUP(AD42,Tabla66[VALOR],Tabla66[FSH]),IF(AND(C42="O",AC42="0,05&lt;R/W≤0,1"),_xlfn.XLOOKUP(AD42,Tabla63[VALOR],Tabla63[FSH]),IF(AND(C42="O",AC42="0,1&lt;R/W≤0,2"),_xlfn.XLOOKUP(AD42,Tabla64[VALOR],Tabla64[FSH]),IF(AND(C42="O",AC42="0,2&lt;R/W≤0,5"),_xlfn.XLOOKUP(AD42,Tabla65[VALOR],Tabla65[FSH]),IF(AND(C42="O",AC42="R/W&gt;0,5"),_xlfn.XLOOKUP(AD42,Tabla66[VALOR],Tabla66[FSH]),1))))))))))))))))))))</f>
        <v>#DIV/0!</v>
      </c>
      <c r="AH42" s="3" t="e">
        <f>IF(AND(C42="S",AF42="0,2&lt;L/H≤0,5"),_xlfn.XLOOKUP(AE42,Tabla25[VALOR],Tabla25[FSH]),IF(AND(C42="S",AF42="0,5&lt;L/H≤1"),_xlfn.XLOOKUP(AE42,Tabla26[VALOR],Tabla26[FSH]),IF(AND(C42="S",AF42="1&lt;L/H≤2"),_xlfn.XLOOKUP(AE42,Tabla27[VALOR],Tabla27[FSH]),IF(AND(C42="S",AF42="L/H&gt;2"),_xlfn.XLOOKUP(AE42,Tabla28[VALOR],Tabla28[FSH]),IF(AND(C42="SE",AF42="0,2&lt;L/H≤0,5"),_xlfn.XLOOKUP(AE42,Tabla29[VALOR],Tabla29[FSH]),IF(AND(C42="SE",AF42="0,5&lt;L/H≤1"),_xlfn.XLOOKUP(AE42,Tabla30[VALOR],Tabla30[FSH]),IF(AND(C42="SE",AF42="1&lt;L/H≤2"),_xlfn.XLOOKUP(AE42,Tabla31[VALOR],Tabla31[FSH]),IF(AND(C42="SE",AF42="L/H&gt;2"),_xlfn.XLOOKUP(AE42,Tabla50[VALOR],Tabla50[FSH]),IF(AND(C42="SO",AF42="0,2&lt;L/H≤0,5"),_xlfn.XLOOKUP(AE42,Tabla29[VALOR],Tabla29[FSH]),IF(AND(C42="SO",AF42="0,5&lt;L/H≤1"),_xlfn.XLOOKUP(AE42,Tabla30[VALOR],Tabla30[FSH]),IF(AND(C42="SO",AF42="1&lt;L/H≤2"),_xlfn.XLOOKUP(AE42,Tabla31[VALOR],Tabla31[FSH]),IF(AND(C42="SO",AF42="L/H&gt;2"),_xlfn.XLOOKUP(AE42,Tabla50[VALOR],Tabla50[FSH]),IF(AND(C42="E",AF42="0,2&lt;L/H≤0,5"),_xlfn.XLOOKUP(AE42,Tabla51[VALOR],Tabla51[FSH]),IF(AND(C42="E",AF42="0,5&lt;L/H≤1"),_xlfn.XLOOKUP(AE42,Tabla52[VALOR],Tabla52[FSH]),IF(AND(C42="E",AF42="1&lt;L/H≤2"),_xlfn.XLOOKUP(AE42,Tabla53[VALOR],Tabla53[FSH]),IF(AND(C42="E",AF42="L/H&gt;2"),_xlfn.XLOOKUP(AE42,Tabla54[VALOR],Tabla54[FSH]),IF(AND(C42="O",AF42="0,2&lt;L/H≤0,5"),_xlfn.XLOOKUP(AE42,Tabla51[VALOR],Tabla51[FSH]),IF(AND(C42="O",AF42="0,5&lt;L/H≤1"),_xlfn.XLOOKUP(AE42,Tabla52[VALOR],Tabla52[FSH]),IF(AND(C42="O",AF42="1&lt;L/H≤2"),_xlfn.XLOOKUP(AE42,Tabla53[VALOR],Tabla53[FSH]),IF(AND(C42="O",AF42="L/H&gt;2"),_xlfn.XLOOKUP(AE42,Tabla54[VALOR],Tabla54[FSH]),1))))))))))))))))))))</f>
        <v>#DIV/0!</v>
      </c>
      <c r="XFB42"/>
    </row>
    <row r="43" spans="1:34 16382:16382" ht="15.9" customHeight="1" x14ac:dyDescent="0.3">
      <c r="A43" s="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1" t="str">
        <f t="shared" si="0"/>
        <v xml:space="preserve"> </v>
      </c>
      <c r="Q43" s="11">
        <f>IF(AND(G43="Persianas",H43="Exterior",I43="Blanco"),_xlfn.XLOOKUP(F43,Tabla1[Exterior-persianas-blanco],Tabla1[Valor]),IF(AND(G43="Persianas",H43="Exterior",I43="Pastel"),_xlfn.XLOOKUP(F43,Tabla2[Exterior-persianas-pastel],Tabla2[Valor]),IF(AND(G43="Persianas",H43="Exterior",I43="Oscuro"),_xlfn.XLOOKUP(F43,Tabla3[Exterior-persianas-oscuro],Tabla3[Valor]),IF(AND(G43="Persianas",H43="Exterior",I43="Negro"),_xlfn.XLOOKUP(F43,Tabla4[Exterior-persianas-negro],Tabla4[Valor]),IF(AND(G43="Persianas",H43="Interior",I43="Blanco"),_xlfn.XLOOKUP(F43,Tabla5[Interior-persianas-blanco],Tabla5[Valor]),IF(AND(G43="Persianas",H43="Interior",I43="Pastel"),_xlfn.XLOOKUP(F43,Tabla6[Interior-persianas-pastel],Tabla6[Valor]),IF(AND(G43="Persianas",H43="Interior",I43="Oscuro"),_xlfn.XLOOKUP(F43,Tabla7[Interior-persianas-oscuro],Tabla7[Valor]),IF(AND(G43="Persianas",H43="Interior",I43="Negro"),_xlfn.XLOOKUP(F43,Tabla8[Interior-persianas-negro],Tabla8[Valor]),IF(AND(G43="Toldos",H43="Exterior",I43="Blanco"),_xlfn.XLOOKUP(F43,Tabla9[Exterior-Toldos-blanco],Tabla9[Valor]),IF(AND(G43="Toldos",H43="Exterior",I43="Pastel"),_xlfn.XLOOKUP(F43,Tabla10[Exterior-Toldos-pastel],Tabla10[Valor]),IF(AND(G43="Toldos",H43="Exterior",I43="Oscuro"),_xlfn.XLOOKUP(F43,Tabla11[Exterior-Toldos-oscuro],Tabla11[Valor]),IF(AND(G43="Toldos",H43="Exterior",I43="Negro"),_xlfn.XLOOKUP(F43,Tabla12[Exterior-Toldos-negro],Tabla12[Valor]),IF(AND(G43="Toldos",H43="Interior",I43="Blanco"),_xlfn.XLOOKUP(F43,Tabla13[Interior-Toldos-blanco],Tabla13[Valor]),IF(AND(G43="Toldos",H43="Interior",I43="Pastel"),_xlfn.XLOOKUP(F43,Tabla14[Interior-Toldos-pastel],Tabla14[Valor]),IF(AND(G43="Toldos",H43="Interior",I43="Oscuro"),_xlfn.XLOOKUP(F43,Tabla15[Interior-Toldos-oscuro],Tabla15[Valor]),IF(AND(G43="Toldos",H43="Interior",I43="Negro"),_xlfn.XLOOKUP(F43,Tabla16[Interior-Toldos-negro],Tabla16[Valor]),IF(AND(G43="Cortinas",H43="Exterior",I43="Blanco"),_xlfn.XLOOKUP(F43,Tabla17[Exterior-Cortinas-blanco],Tabla17[Valor]),IF(AND(G43="Cortinas",H43="Exterior",I43="Pastel"),_xlfn.XLOOKUP(F43,Tabla18[Exterior-Cortinas-pastel],Tabla18[Valor]),IF(AND(G43="Cortinas",H43="Exterior",I43="Oscuro"),_xlfn.XLOOKUP(F43,Tabla19[Exterior-Cortinas-oscuro],Tabla19[Valor]),IF(AND(G43="Cortinas",H43="Exterior",I43="Negro"),_xlfn.XLOOKUP(F43,Tabla20[Exterior-Cortinas-negro],Tabla20[Valor]),IF(AND(G43="Cortinas",H43="Interior",I43="Blanco"),_xlfn.XLOOKUP(F43,Tabla21[Interior-Cortinas-blanco],Tabla21[Valor]),IF(AND(G43="Cortinas",H43="Interior",I43="Pastel"),_xlfn.XLOOKUP(F43,Tabla22[Interior-Cortinas-pastel],Tabla22[Valor]),IF(AND(G43="Cortinas",H43="Interior",I43="Oscuro"),_xlfn.XLOOKUP(F43,Tabla23[Interior-Cortinas-oscuro],Tabla23[Valor]),IF(AND(G43="Cortinas",H43="Interior",I43="Negro"),_xlfn.XLOOKUP(F43,Tabla24[Interior-Cortinas-negro],Tabla24[Valor]),1))))))))))))))))))))))))</f>
        <v>1</v>
      </c>
      <c r="R43" s="11">
        <f>IF(C43="Horizontal",_xlfn.XLOOKUP(B$4,Tabla32[ZC],Tabla32[VALOR]),IF(C43="NE",_xlfn.XLOOKUP(B$4,Tabla33[ZC],Tabla33[VALOR]),IF(C43="E",_xlfn.XLOOKUP(B$4,Tabla34[ZC],Tabla34[VALOR]),IF(C43="SE",_xlfn.XLOOKUP(B$4,Tabla35[ZC],Tabla35[VALOR]),IF(C43="S",_xlfn.XLOOKUP(B$4,Tabla36[ZC],Tabla36[VALOR]),IF(C43="SO",_xlfn.XLOOKUP(B$4,Tabla37[ZC],Tabla37[VALOR]),IF(C43="O",_xlfn.XLOOKUP(B$4,Tabla38[ZC],Tabla38[VALOR]),IF(C43="NO",_xlfn.XLOOKUP(B$4,Tabla39[ZC],Tabla39[VALOR]),IF(C43="N",_xlfn.XLOOKUP(B$4,Tabla40[ZC],Tabla40[VALOR]),0)))))))))</f>
        <v>0</v>
      </c>
      <c r="S43" s="11" t="e">
        <f t="shared" si="1"/>
        <v>#VALUE!</v>
      </c>
      <c r="Y43" s="3" t="e">
        <f t="shared" si="2"/>
        <v>#DIV/0!</v>
      </c>
      <c r="Z43" s="3" t="e">
        <f t="shared" si="3"/>
        <v>#DIV/0!</v>
      </c>
      <c r="AA43" s="3" t="e">
        <f t="shared" si="4"/>
        <v>#DIV/0!</v>
      </c>
      <c r="AB43" s="3" t="e">
        <f t="shared" si="5"/>
        <v>#DIV/0!</v>
      </c>
      <c r="AC43" t="e">
        <f t="shared" si="6"/>
        <v>#DIV/0!</v>
      </c>
      <c r="AD43" t="e">
        <f t="shared" si="7"/>
        <v>#DIV/0!</v>
      </c>
      <c r="AE43" t="e">
        <f t="shared" si="8"/>
        <v>#DIV/0!</v>
      </c>
      <c r="AF43" t="e">
        <f t="shared" si="9"/>
        <v>#DIV/0!</v>
      </c>
      <c r="AG43" s="3" t="e">
        <f>IF(AND(C43="S",AC43="0,05&lt;R/W≤0,1"),_xlfn.XLOOKUP(AD43,Tabla55[VALOR],Tabla55[FSH]),IF(AND(C43="S",AC43="0,1&lt;R/W≤0,2"),_xlfn.XLOOKUP(AD43,Tabla56[VALOR],Tabla56[FSH]),IF(AND(C43="S",AC43="0,2&lt;R/W≤0,5"),_xlfn.XLOOKUP(AD43,Tabla57[VALOR],Tabla57[FSH]),IF(AND(C43="S",AC43="R/W&gt;0,5"),_xlfn.XLOOKUP(AD43,Tabla58[VALOR],Tabla58[FSH]),IF(AND(C43="SE",AC43="0,05&lt;R/W≤0,1"),_xlfn.XLOOKUP(AD43,Tabla59[VALOR],Tabla59[FSH]),IF(AND(C43="SE",AC43="0,1&lt;R/W≤0,2"),_xlfn.XLOOKUP(AD43,Tabla60[VALOR],Tabla60[FSH]),IF(AND(C43="SE",AC43="0,2&lt;R/W≤0,5"),_xlfn.XLOOKUP(AD43,Tabla61[VALOR],Tabla61[FSH]),IF(AND(C43="SE",AC43="R/W&gt;0,5"),_xlfn.XLOOKUP(AD43,Tabla62[VALOR],Tabla62[FSH]),IF(AND(C43="SO",AC43="0,05&lt;R/W≤0,1"),_xlfn.XLOOKUP(AD43,Tabla59[VALOR],Tabla59[FSH]),IF(AND(C43="SO",AC43="0,1&lt;R/W≤0,2"),_xlfn.XLOOKUP(AD43,Tabla60[VALOR],Tabla60[FSH]),IF(AND(C43="SO",AC43="0,2&lt;R/W≤0,5"),_xlfn.XLOOKUP(AD43,Tabla61[VALOR],Tabla61[FSH]),IF(AND(C43="SO",AC43="R/W&gt;0,5"),_xlfn.XLOOKUP(AD43,Tabla62[VALOR],Tabla62[FSH]),IF(AND(C43="E",AC43="0,05&lt;R/W≤0,1"),_xlfn.XLOOKUP(AD43,Tabla63[VALOR],Tabla63[FSH]),IF(AND(C43="E",AC43="0,1&lt;R/W≤0,2"),_xlfn.XLOOKUP(AD43,Tabla64[VALOR],Tabla64[FSH]),IF(AND(C43="E",AC43="0,2&lt;R/W≤0,5"),_xlfn.XLOOKUP(AD43,Tabla65[VALOR],Tabla65[FSH]),IF(AND(C43="E",AC43="R/W&gt;0,5"),_xlfn.XLOOKUP(AD43,Tabla66[VALOR],Tabla66[FSH]),IF(AND(C43="O",AC43="0,05&lt;R/W≤0,1"),_xlfn.XLOOKUP(AD43,Tabla63[VALOR],Tabla63[FSH]),IF(AND(C43="O",AC43="0,1&lt;R/W≤0,2"),_xlfn.XLOOKUP(AD43,Tabla64[VALOR],Tabla64[FSH]),IF(AND(C43="O",AC43="0,2&lt;R/W≤0,5"),_xlfn.XLOOKUP(AD43,Tabla65[VALOR],Tabla65[FSH]),IF(AND(C43="O",AC43="R/W&gt;0,5"),_xlfn.XLOOKUP(AD43,Tabla66[VALOR],Tabla66[FSH]),1))))))))))))))))))))</f>
        <v>#DIV/0!</v>
      </c>
      <c r="AH43" s="3" t="e">
        <f>IF(AND(C43="S",AF43="0,2&lt;L/H≤0,5"),_xlfn.XLOOKUP(AE43,Tabla25[VALOR],Tabla25[FSH]),IF(AND(C43="S",AF43="0,5&lt;L/H≤1"),_xlfn.XLOOKUP(AE43,Tabla26[VALOR],Tabla26[FSH]),IF(AND(C43="S",AF43="1&lt;L/H≤2"),_xlfn.XLOOKUP(AE43,Tabla27[VALOR],Tabla27[FSH]),IF(AND(C43="S",AF43="L/H&gt;2"),_xlfn.XLOOKUP(AE43,Tabla28[VALOR],Tabla28[FSH]),IF(AND(C43="SE",AF43="0,2&lt;L/H≤0,5"),_xlfn.XLOOKUP(AE43,Tabla29[VALOR],Tabla29[FSH]),IF(AND(C43="SE",AF43="0,5&lt;L/H≤1"),_xlfn.XLOOKUP(AE43,Tabla30[VALOR],Tabla30[FSH]),IF(AND(C43="SE",AF43="1&lt;L/H≤2"),_xlfn.XLOOKUP(AE43,Tabla31[VALOR],Tabla31[FSH]),IF(AND(C43="SE",AF43="L/H&gt;2"),_xlfn.XLOOKUP(AE43,Tabla50[VALOR],Tabla50[FSH]),IF(AND(C43="SO",AF43="0,2&lt;L/H≤0,5"),_xlfn.XLOOKUP(AE43,Tabla29[VALOR],Tabla29[FSH]),IF(AND(C43="SO",AF43="0,5&lt;L/H≤1"),_xlfn.XLOOKUP(AE43,Tabla30[VALOR],Tabla30[FSH]),IF(AND(C43="SO",AF43="1&lt;L/H≤2"),_xlfn.XLOOKUP(AE43,Tabla31[VALOR],Tabla31[FSH]),IF(AND(C43="SO",AF43="L/H&gt;2"),_xlfn.XLOOKUP(AE43,Tabla50[VALOR],Tabla50[FSH]),IF(AND(C43="E",AF43="0,2&lt;L/H≤0,5"),_xlfn.XLOOKUP(AE43,Tabla51[VALOR],Tabla51[FSH]),IF(AND(C43="E",AF43="0,5&lt;L/H≤1"),_xlfn.XLOOKUP(AE43,Tabla52[VALOR],Tabla52[FSH]),IF(AND(C43="E",AF43="1&lt;L/H≤2"),_xlfn.XLOOKUP(AE43,Tabla53[VALOR],Tabla53[FSH]),IF(AND(C43="E",AF43="L/H&gt;2"),_xlfn.XLOOKUP(AE43,Tabla54[VALOR],Tabla54[FSH]),IF(AND(C43="O",AF43="0,2&lt;L/H≤0,5"),_xlfn.XLOOKUP(AE43,Tabla51[VALOR],Tabla51[FSH]),IF(AND(C43="O",AF43="0,5&lt;L/H≤1"),_xlfn.XLOOKUP(AE43,Tabla52[VALOR],Tabla52[FSH]),IF(AND(C43="O",AF43="1&lt;L/H≤2"),_xlfn.XLOOKUP(AE43,Tabla53[VALOR],Tabla53[FSH]),IF(AND(C43="O",AF43="L/H&gt;2"),_xlfn.XLOOKUP(AE43,Tabla54[VALOR],Tabla54[FSH]),1))))))))))))))))))))</f>
        <v>#DIV/0!</v>
      </c>
      <c r="XFB43"/>
    </row>
    <row r="44" spans="1:34 16382:16382" ht="15.9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1" t="str">
        <f t="shared" si="0"/>
        <v xml:space="preserve"> </v>
      </c>
      <c r="Q44" s="11">
        <f>IF(AND(G44="Persianas",H44="Exterior",I44="Blanco"),_xlfn.XLOOKUP(F44,Tabla1[Exterior-persianas-blanco],Tabla1[Valor]),IF(AND(G44="Persianas",H44="Exterior",I44="Pastel"),_xlfn.XLOOKUP(F44,Tabla2[Exterior-persianas-pastel],Tabla2[Valor]),IF(AND(G44="Persianas",H44="Exterior",I44="Oscuro"),_xlfn.XLOOKUP(F44,Tabla3[Exterior-persianas-oscuro],Tabla3[Valor]),IF(AND(G44="Persianas",H44="Exterior",I44="Negro"),_xlfn.XLOOKUP(F44,Tabla4[Exterior-persianas-negro],Tabla4[Valor]),IF(AND(G44="Persianas",H44="Interior",I44="Blanco"),_xlfn.XLOOKUP(F44,Tabla5[Interior-persianas-blanco],Tabla5[Valor]),IF(AND(G44="Persianas",H44="Interior",I44="Pastel"),_xlfn.XLOOKUP(F44,Tabla6[Interior-persianas-pastel],Tabla6[Valor]),IF(AND(G44="Persianas",H44="Interior",I44="Oscuro"),_xlfn.XLOOKUP(F44,Tabla7[Interior-persianas-oscuro],Tabla7[Valor]),IF(AND(G44="Persianas",H44="Interior",I44="Negro"),_xlfn.XLOOKUP(F44,Tabla8[Interior-persianas-negro],Tabla8[Valor]),IF(AND(G44="Toldos",H44="Exterior",I44="Blanco"),_xlfn.XLOOKUP(F44,Tabla9[Exterior-Toldos-blanco],Tabla9[Valor]),IF(AND(G44="Toldos",H44="Exterior",I44="Pastel"),_xlfn.XLOOKUP(F44,Tabla10[Exterior-Toldos-pastel],Tabla10[Valor]),IF(AND(G44="Toldos",H44="Exterior",I44="Oscuro"),_xlfn.XLOOKUP(F44,Tabla11[Exterior-Toldos-oscuro],Tabla11[Valor]),IF(AND(G44="Toldos",H44="Exterior",I44="Negro"),_xlfn.XLOOKUP(F44,Tabla12[Exterior-Toldos-negro],Tabla12[Valor]),IF(AND(G44="Toldos",H44="Interior",I44="Blanco"),_xlfn.XLOOKUP(F44,Tabla13[Interior-Toldos-blanco],Tabla13[Valor]),IF(AND(G44="Toldos",H44="Interior",I44="Pastel"),_xlfn.XLOOKUP(F44,Tabla14[Interior-Toldos-pastel],Tabla14[Valor]),IF(AND(G44="Toldos",H44="Interior",I44="Oscuro"),_xlfn.XLOOKUP(F44,Tabla15[Interior-Toldos-oscuro],Tabla15[Valor]),IF(AND(G44="Toldos",H44="Interior",I44="Negro"),_xlfn.XLOOKUP(F44,Tabla16[Interior-Toldos-negro],Tabla16[Valor]),IF(AND(G44="Cortinas",H44="Exterior",I44="Blanco"),_xlfn.XLOOKUP(F44,Tabla17[Exterior-Cortinas-blanco],Tabla17[Valor]),IF(AND(G44="Cortinas",H44="Exterior",I44="Pastel"),_xlfn.XLOOKUP(F44,Tabla18[Exterior-Cortinas-pastel],Tabla18[Valor]),IF(AND(G44="Cortinas",H44="Exterior",I44="Oscuro"),_xlfn.XLOOKUP(F44,Tabla19[Exterior-Cortinas-oscuro],Tabla19[Valor]),IF(AND(G44="Cortinas",H44="Exterior",I44="Negro"),_xlfn.XLOOKUP(F44,Tabla20[Exterior-Cortinas-negro],Tabla20[Valor]),IF(AND(G44="Cortinas",H44="Interior",I44="Blanco"),_xlfn.XLOOKUP(F44,Tabla21[Interior-Cortinas-blanco],Tabla21[Valor]),IF(AND(G44="Cortinas",H44="Interior",I44="Pastel"),_xlfn.XLOOKUP(F44,Tabla22[Interior-Cortinas-pastel],Tabla22[Valor]),IF(AND(G44="Cortinas",H44="Interior",I44="Oscuro"),_xlfn.XLOOKUP(F44,Tabla23[Interior-Cortinas-oscuro],Tabla23[Valor]),IF(AND(G44="Cortinas",H44="Interior",I44="Negro"),_xlfn.XLOOKUP(F44,Tabla24[Interior-Cortinas-negro],Tabla24[Valor]),1))))))))))))))))))))))))</f>
        <v>1</v>
      </c>
      <c r="R44" s="11">
        <f>IF(C44="Horizontal",_xlfn.XLOOKUP(B$4,Tabla32[ZC],Tabla32[VALOR]),IF(C44="NE",_xlfn.XLOOKUP(B$4,Tabla33[ZC],Tabla33[VALOR]),IF(C44="E",_xlfn.XLOOKUP(B$4,Tabla34[ZC],Tabla34[VALOR]),IF(C44="SE",_xlfn.XLOOKUP(B$4,Tabla35[ZC],Tabla35[VALOR]),IF(C44="S",_xlfn.XLOOKUP(B$4,Tabla36[ZC],Tabla36[VALOR]),IF(C44="SO",_xlfn.XLOOKUP(B$4,Tabla37[ZC],Tabla37[VALOR]),IF(C44="O",_xlfn.XLOOKUP(B$4,Tabla38[ZC],Tabla38[VALOR]),IF(C44="NO",_xlfn.XLOOKUP(B$4,Tabla39[ZC],Tabla39[VALOR]),IF(C44="N",_xlfn.XLOOKUP(B$4,Tabla40[ZC],Tabla40[VALOR]),0)))))))))</f>
        <v>0</v>
      </c>
      <c r="S44" s="11" t="e">
        <f t="shared" si="1"/>
        <v>#VALUE!</v>
      </c>
      <c r="Y44" s="3" t="e">
        <f t="shared" si="2"/>
        <v>#DIV/0!</v>
      </c>
      <c r="Z44" s="3" t="e">
        <f t="shared" si="3"/>
        <v>#DIV/0!</v>
      </c>
      <c r="AA44" s="3" t="e">
        <f t="shared" si="4"/>
        <v>#DIV/0!</v>
      </c>
      <c r="AB44" s="3" t="e">
        <f t="shared" si="5"/>
        <v>#DIV/0!</v>
      </c>
      <c r="AC44" t="e">
        <f t="shared" si="6"/>
        <v>#DIV/0!</v>
      </c>
      <c r="AD44" t="e">
        <f t="shared" si="7"/>
        <v>#DIV/0!</v>
      </c>
      <c r="AE44" t="e">
        <f t="shared" si="8"/>
        <v>#DIV/0!</v>
      </c>
      <c r="AF44" t="e">
        <f t="shared" si="9"/>
        <v>#DIV/0!</v>
      </c>
      <c r="AG44" s="3" t="e">
        <f>IF(AND(C44="S",AC44="0,05&lt;R/W≤0,1"),_xlfn.XLOOKUP(AD44,Tabla55[VALOR],Tabla55[FSH]),IF(AND(C44="S",AC44="0,1&lt;R/W≤0,2"),_xlfn.XLOOKUP(AD44,Tabla56[VALOR],Tabla56[FSH]),IF(AND(C44="S",AC44="0,2&lt;R/W≤0,5"),_xlfn.XLOOKUP(AD44,Tabla57[VALOR],Tabla57[FSH]),IF(AND(C44="S",AC44="R/W&gt;0,5"),_xlfn.XLOOKUP(AD44,Tabla58[VALOR],Tabla58[FSH]),IF(AND(C44="SE",AC44="0,05&lt;R/W≤0,1"),_xlfn.XLOOKUP(AD44,Tabla59[VALOR],Tabla59[FSH]),IF(AND(C44="SE",AC44="0,1&lt;R/W≤0,2"),_xlfn.XLOOKUP(AD44,Tabla60[VALOR],Tabla60[FSH]),IF(AND(C44="SE",AC44="0,2&lt;R/W≤0,5"),_xlfn.XLOOKUP(AD44,Tabla61[VALOR],Tabla61[FSH]),IF(AND(C44="SE",AC44="R/W&gt;0,5"),_xlfn.XLOOKUP(AD44,Tabla62[VALOR],Tabla62[FSH]),IF(AND(C44="SO",AC44="0,05&lt;R/W≤0,1"),_xlfn.XLOOKUP(AD44,Tabla59[VALOR],Tabla59[FSH]),IF(AND(C44="SO",AC44="0,1&lt;R/W≤0,2"),_xlfn.XLOOKUP(AD44,Tabla60[VALOR],Tabla60[FSH]),IF(AND(C44="SO",AC44="0,2&lt;R/W≤0,5"),_xlfn.XLOOKUP(AD44,Tabla61[VALOR],Tabla61[FSH]),IF(AND(C44="SO",AC44="R/W&gt;0,5"),_xlfn.XLOOKUP(AD44,Tabla62[VALOR],Tabla62[FSH]),IF(AND(C44="E",AC44="0,05&lt;R/W≤0,1"),_xlfn.XLOOKUP(AD44,Tabla63[VALOR],Tabla63[FSH]),IF(AND(C44="E",AC44="0,1&lt;R/W≤0,2"),_xlfn.XLOOKUP(AD44,Tabla64[VALOR],Tabla64[FSH]),IF(AND(C44="E",AC44="0,2&lt;R/W≤0,5"),_xlfn.XLOOKUP(AD44,Tabla65[VALOR],Tabla65[FSH]),IF(AND(C44="E",AC44="R/W&gt;0,5"),_xlfn.XLOOKUP(AD44,Tabla66[VALOR],Tabla66[FSH]),IF(AND(C44="O",AC44="0,05&lt;R/W≤0,1"),_xlfn.XLOOKUP(AD44,Tabla63[VALOR],Tabla63[FSH]),IF(AND(C44="O",AC44="0,1&lt;R/W≤0,2"),_xlfn.XLOOKUP(AD44,Tabla64[VALOR],Tabla64[FSH]),IF(AND(C44="O",AC44="0,2&lt;R/W≤0,5"),_xlfn.XLOOKUP(AD44,Tabla65[VALOR],Tabla65[FSH]),IF(AND(C44="O",AC44="R/W&gt;0,5"),_xlfn.XLOOKUP(AD44,Tabla66[VALOR],Tabla66[FSH]),1))))))))))))))))))))</f>
        <v>#DIV/0!</v>
      </c>
      <c r="AH44" s="3" t="e">
        <f>IF(AND(C44="S",AF44="0,2&lt;L/H≤0,5"),_xlfn.XLOOKUP(AE44,Tabla25[VALOR],Tabla25[FSH]),IF(AND(C44="S",AF44="0,5&lt;L/H≤1"),_xlfn.XLOOKUP(AE44,Tabla26[VALOR],Tabla26[FSH]),IF(AND(C44="S",AF44="1&lt;L/H≤2"),_xlfn.XLOOKUP(AE44,Tabla27[VALOR],Tabla27[FSH]),IF(AND(C44="S",AF44="L/H&gt;2"),_xlfn.XLOOKUP(AE44,Tabla28[VALOR],Tabla28[FSH]),IF(AND(C44="SE",AF44="0,2&lt;L/H≤0,5"),_xlfn.XLOOKUP(AE44,Tabla29[VALOR],Tabla29[FSH]),IF(AND(C44="SE",AF44="0,5&lt;L/H≤1"),_xlfn.XLOOKUP(AE44,Tabla30[VALOR],Tabla30[FSH]),IF(AND(C44="SE",AF44="1&lt;L/H≤2"),_xlfn.XLOOKUP(AE44,Tabla31[VALOR],Tabla31[FSH]),IF(AND(C44="SE",AF44="L/H&gt;2"),_xlfn.XLOOKUP(AE44,Tabla50[VALOR],Tabla50[FSH]),IF(AND(C44="SO",AF44="0,2&lt;L/H≤0,5"),_xlfn.XLOOKUP(AE44,Tabla29[VALOR],Tabla29[FSH]),IF(AND(C44="SO",AF44="0,5&lt;L/H≤1"),_xlfn.XLOOKUP(AE44,Tabla30[VALOR],Tabla30[FSH]),IF(AND(C44="SO",AF44="1&lt;L/H≤2"),_xlfn.XLOOKUP(AE44,Tabla31[VALOR],Tabla31[FSH]),IF(AND(C44="SO",AF44="L/H&gt;2"),_xlfn.XLOOKUP(AE44,Tabla50[VALOR],Tabla50[FSH]),IF(AND(C44="E",AF44="0,2&lt;L/H≤0,5"),_xlfn.XLOOKUP(AE44,Tabla51[VALOR],Tabla51[FSH]),IF(AND(C44="E",AF44="0,5&lt;L/H≤1"),_xlfn.XLOOKUP(AE44,Tabla52[VALOR],Tabla52[FSH]),IF(AND(C44="E",AF44="1&lt;L/H≤2"),_xlfn.XLOOKUP(AE44,Tabla53[VALOR],Tabla53[FSH]),IF(AND(C44="E",AF44="L/H&gt;2"),_xlfn.XLOOKUP(AE44,Tabla54[VALOR],Tabla54[FSH]),IF(AND(C44="O",AF44="0,2&lt;L/H≤0,5"),_xlfn.XLOOKUP(AE44,Tabla51[VALOR],Tabla51[FSH]),IF(AND(C44="O",AF44="0,5&lt;L/H≤1"),_xlfn.XLOOKUP(AE44,Tabla52[VALOR],Tabla52[FSH]),IF(AND(C44="O",AF44="1&lt;L/H≤2"),_xlfn.XLOOKUP(AE44,Tabla53[VALOR],Tabla53[FSH]),IF(AND(C44="O",AF44="L/H&gt;2"),_xlfn.XLOOKUP(AE44,Tabla54[VALOR],Tabla54[FSH]),1))))))))))))))))))))</f>
        <v>#DIV/0!</v>
      </c>
      <c r="XFB44"/>
    </row>
    <row r="45" spans="1:34 16382:16382" ht="15.9" customHeight="1" x14ac:dyDescent="0.3">
      <c r="S45" s="6"/>
      <c r="XFB45"/>
    </row>
    <row r="46" spans="1:34 16382:16382" ht="15.9" customHeight="1" x14ac:dyDescent="0.3">
      <c r="XFB46" t="s">
        <v>68</v>
      </c>
    </row>
    <row r="47" spans="1:34 16382:16382" ht="15.9" customHeight="1" x14ac:dyDescent="0.3">
      <c r="A47" s="13" t="s">
        <v>216</v>
      </c>
      <c r="B47" s="15" t="e">
        <f>SUM(S13:S44)/B6</f>
        <v>#VALUE!</v>
      </c>
      <c r="C47" s="13" t="s">
        <v>218</v>
      </c>
      <c r="E47" s="3"/>
      <c r="G47" s="3"/>
      <c r="XFB47" t="s">
        <v>69</v>
      </c>
    </row>
    <row r="48" spans="1:34 16382:16382" ht="15.9" customHeight="1" x14ac:dyDescent="0.3">
      <c r="A48" s="13" t="s">
        <v>217</v>
      </c>
      <c r="B48" s="15" t="str">
        <f>IF(B5="Residencial privado",2,IF(B5="Otros usos",4," "))</f>
        <v xml:space="preserve"> </v>
      </c>
      <c r="C48" s="13" t="s">
        <v>218</v>
      </c>
      <c r="E48" s="3"/>
      <c r="G48" s="3"/>
      <c r="XFB48" t="s">
        <v>70</v>
      </c>
    </row>
    <row r="49" spans="1:19 16370:16375" ht="15.9" customHeight="1" x14ac:dyDescent="0.3">
      <c r="A49" s="13" t="s">
        <v>19</v>
      </c>
      <c r="B49" s="12" t="str">
        <f>IF(B48=" "," ",IF(B47&gt;B48,"No cumple","Cumple"))</f>
        <v xml:space="preserve"> </v>
      </c>
      <c r="C49" s="13"/>
      <c r="E49" s="3"/>
      <c r="G49" s="3"/>
    </row>
    <row r="50" spans="1:19 16370:16375" ht="15.9" customHeight="1" x14ac:dyDescent="0.3">
      <c r="A50" s="3"/>
      <c r="E50" s="3"/>
      <c r="G50" s="3"/>
    </row>
    <row r="51" spans="1:19 16370:16375" ht="15.9" hidden="1" customHeight="1" x14ac:dyDescent="0.3">
      <c r="A51" s="3"/>
      <c r="E51" s="3"/>
      <c r="G51" s="3"/>
    </row>
    <row r="52" spans="1:19 16370:16375" ht="15.9" hidden="1" customHeight="1" x14ac:dyDescent="0.3">
      <c r="A52" s="3"/>
      <c r="E52" s="3"/>
      <c r="G52" s="3"/>
    </row>
    <row r="53" spans="1:19 16370:16375" ht="15.9" hidden="1" customHeight="1" x14ac:dyDescent="0.3">
      <c r="A53" s="3"/>
      <c r="E53" s="3"/>
      <c r="G53" s="3"/>
    </row>
    <row r="54" spans="1:19 16370:16375" ht="15.9" hidden="1" customHeight="1" x14ac:dyDescent="0.3">
      <c r="A54" s="3"/>
      <c r="E54" s="3"/>
      <c r="G54" s="3"/>
      <c r="S54" s="6"/>
    </row>
    <row r="55" spans="1:19 16370:16375" ht="15.9" hidden="1" customHeight="1" x14ac:dyDescent="0.3">
      <c r="A55" s="3"/>
      <c r="E55" s="3"/>
      <c r="G55" s="3"/>
      <c r="S55" s="6"/>
    </row>
    <row r="56" spans="1:19 16370:16375" ht="15.9" hidden="1" customHeight="1" x14ac:dyDescent="0.3">
      <c r="A56" s="3"/>
      <c r="E56" s="3"/>
      <c r="G56" s="3"/>
      <c r="S56" s="6"/>
      <c r="XEU56" s="3" t="s">
        <v>20</v>
      </c>
    </row>
    <row r="57" spans="1:19 16370:16375" ht="15.9" hidden="1" customHeight="1" x14ac:dyDescent="0.3">
      <c r="A57" s="3"/>
      <c r="E57" s="3"/>
      <c r="G57" s="3"/>
      <c r="J57"/>
      <c r="S57" s="6"/>
      <c r="XEU57" s="3" t="s">
        <v>14</v>
      </c>
    </row>
    <row r="58" spans="1:19 16370:16375" ht="15.9" hidden="1" customHeight="1" x14ac:dyDescent="0.3">
      <c r="A58" s="3"/>
      <c r="E58" s="3"/>
      <c r="G58" s="3"/>
      <c r="J58" s="6"/>
      <c r="K58" s="6"/>
      <c r="S58" s="6" t="s">
        <v>189</v>
      </c>
      <c r="XEP58" t="s">
        <v>54</v>
      </c>
      <c r="XEU58" s="3" t="s">
        <v>15</v>
      </c>
    </row>
    <row r="59" spans="1:19 16370:16375" ht="15.9" hidden="1" customHeight="1" x14ac:dyDescent="0.3">
      <c r="A59" s="3"/>
      <c r="E59" s="3"/>
      <c r="G59" s="3"/>
      <c r="J59" s="6"/>
      <c r="K59" s="6"/>
      <c r="S59" s="6" t="s">
        <v>189</v>
      </c>
      <c r="XEP59" s="3" t="s">
        <v>55</v>
      </c>
      <c r="XEU59" s="3" t="s">
        <v>16</v>
      </c>
    </row>
    <row r="60" spans="1:19 16370:16375" ht="15.9" hidden="1" customHeight="1" x14ac:dyDescent="0.3">
      <c r="A60" s="3"/>
      <c r="E60" s="3"/>
      <c r="G60" s="3"/>
      <c r="J60" s="6"/>
      <c r="K60" s="6"/>
      <c r="S60" s="6" t="s">
        <v>189</v>
      </c>
      <c r="XEP60" s="3" t="s">
        <v>56</v>
      </c>
      <c r="XEU60" s="3" t="s">
        <v>17</v>
      </c>
    </row>
    <row r="61" spans="1:19 16370:16375" ht="15.9" hidden="1" customHeight="1" x14ac:dyDescent="0.3">
      <c r="E61" s="3"/>
      <c r="G61" s="3"/>
      <c r="J61" s="6"/>
      <c r="K61" s="6"/>
      <c r="S61" s="6" t="s">
        <v>189</v>
      </c>
      <c r="XEP61" s="3" t="s">
        <v>53</v>
      </c>
      <c r="XEU61" s="3" t="s">
        <v>18</v>
      </c>
    </row>
    <row r="62" spans="1:19 16370:16375" ht="15.9" hidden="1" customHeight="1" x14ac:dyDescent="0.3">
      <c r="A62" s="3"/>
      <c r="E62" s="3"/>
      <c r="G62" s="3"/>
      <c r="J62" s="6"/>
      <c r="K62" s="6"/>
      <c r="S62" s="6"/>
    </row>
    <row r="63" spans="1:19 16370:16375" ht="15.9" hidden="1" customHeight="1" x14ac:dyDescent="0.3">
      <c r="A63" s="3"/>
      <c r="J63" s="6"/>
      <c r="K63" s="6"/>
      <c r="S63" s="6"/>
    </row>
    <row r="64" spans="1:19 16370:16375" ht="15.9" hidden="1" customHeight="1" x14ac:dyDescent="0.3">
      <c r="A64" s="3"/>
      <c r="J64" s="6"/>
      <c r="K64" s="6"/>
      <c r="S64" s="6"/>
      <c r="XEU64" s="3" t="s">
        <v>22</v>
      </c>
    </row>
    <row r="65" spans="2:19 16366:16375" ht="15.9" hidden="1" customHeight="1" x14ac:dyDescent="0.3">
      <c r="B65"/>
      <c r="J65" s="6"/>
      <c r="K65" s="6"/>
      <c r="S65" s="6" t="s">
        <v>189</v>
      </c>
      <c r="XEU65" s="3" t="s">
        <v>23</v>
      </c>
    </row>
    <row r="66" spans="2:19 16366:16375" ht="15.9" hidden="1" customHeight="1" x14ac:dyDescent="0.3">
      <c r="J66" s="6"/>
      <c r="K66" s="6"/>
      <c r="S66" s="6" t="s">
        <v>189</v>
      </c>
    </row>
    <row r="67" spans="2:19 16366:16375" ht="15.9" hidden="1" customHeight="1" x14ac:dyDescent="0.3">
      <c r="J67"/>
      <c r="K67" s="6"/>
      <c r="S67" s="6" t="s">
        <v>189</v>
      </c>
    </row>
    <row r="68" spans="2:19 16366:16375" ht="15.9" hidden="1" customHeight="1" x14ac:dyDescent="0.3">
      <c r="J68"/>
      <c r="K68" s="6"/>
      <c r="S68" s="6"/>
    </row>
    <row r="69" spans="2:19 16366:16375" ht="15.9" hidden="1" customHeight="1" x14ac:dyDescent="0.3">
      <c r="J69"/>
      <c r="K69" s="6"/>
      <c r="S69" s="6" t="s">
        <v>189</v>
      </c>
      <c r="XEU69" s="3" t="s">
        <v>24</v>
      </c>
    </row>
    <row r="70" spans="2:19 16366:16375" ht="15.9" hidden="1" customHeight="1" x14ac:dyDescent="0.3">
      <c r="J70"/>
      <c r="K70" s="6"/>
      <c r="S70" s="6" t="s">
        <v>189</v>
      </c>
      <c r="XEU70" s="3" t="s">
        <v>25</v>
      </c>
    </row>
    <row r="71" spans="2:19 16366:16375" ht="15.9" hidden="1" customHeight="1" x14ac:dyDescent="0.3">
      <c r="J71"/>
      <c r="K71" s="6"/>
      <c r="S71" s="6" t="s">
        <v>189</v>
      </c>
    </row>
    <row r="72" spans="2:19 16366:16375" ht="15.9" hidden="1" customHeight="1" x14ac:dyDescent="0.3">
      <c r="J72"/>
      <c r="S72" s="6" t="s">
        <v>189</v>
      </c>
    </row>
    <row r="73" spans="2:19 16366:16375" ht="15.9" hidden="1" customHeight="1" x14ac:dyDescent="0.3">
      <c r="J73" t="s">
        <v>68</v>
      </c>
    </row>
    <row r="74" spans="2:19 16366:16375" ht="15.9" hidden="1" customHeight="1" x14ac:dyDescent="0.3">
      <c r="J74" t="s">
        <v>69</v>
      </c>
    </row>
    <row r="75" spans="2:19 16366:16375" ht="15.9" hidden="1" customHeight="1" x14ac:dyDescent="0.3">
      <c r="J75" t="s">
        <v>70</v>
      </c>
      <c r="S75" s="6" t="s">
        <v>189</v>
      </c>
      <c r="XEL75" s="3" t="s">
        <v>22</v>
      </c>
      <c r="XEM75" s="3" t="s">
        <v>26</v>
      </c>
      <c r="XEN75" s="3" t="s">
        <v>20</v>
      </c>
      <c r="XEO75" s="3">
        <v>0.2</v>
      </c>
      <c r="XEP75" s="3">
        <v>0.67</v>
      </c>
      <c r="XEQ75" s="3">
        <v>0.6</v>
      </c>
      <c r="XER75" s="3">
        <v>0.57999999999999996</v>
      </c>
      <c r="XES75" s="3">
        <v>0.53</v>
      </c>
      <c r="XET75" s="3">
        <v>0.48</v>
      </c>
      <c r="XEU75" s="3">
        <v>0.43</v>
      </c>
    </row>
    <row r="76" spans="2:19 16366:16375" ht="15.9" hidden="1" customHeight="1" x14ac:dyDescent="0.3">
      <c r="S76" s="6" t="s">
        <v>189</v>
      </c>
      <c r="XEL76" s="3" t="s">
        <v>22</v>
      </c>
      <c r="XEM76" s="3" t="s">
        <v>26</v>
      </c>
      <c r="XEN76" s="3" t="s">
        <v>20</v>
      </c>
      <c r="XEO76" s="3">
        <v>0.3</v>
      </c>
      <c r="XEP76" s="3">
        <v>0.67</v>
      </c>
      <c r="XEQ76" s="3">
        <v>0.6</v>
      </c>
      <c r="XER76" s="3">
        <v>0.57999999999999996</v>
      </c>
      <c r="XES76" s="3">
        <v>0.53</v>
      </c>
      <c r="XET76" s="3">
        <v>0.48</v>
      </c>
      <c r="XEU76" s="3">
        <v>0.43</v>
      </c>
    </row>
    <row r="77" spans="2:19 16366:16375" ht="15.9" hidden="1" customHeight="1" x14ac:dyDescent="0.3">
      <c r="S77" s="6" t="s">
        <v>189</v>
      </c>
      <c r="XEL77" s="3" t="s">
        <v>22</v>
      </c>
      <c r="XEM77" s="3" t="s">
        <v>26</v>
      </c>
      <c r="XEN77" s="3" t="s">
        <v>20</v>
      </c>
      <c r="XEO77" s="3">
        <v>0.4</v>
      </c>
      <c r="XEP77" s="3">
        <v>0.67</v>
      </c>
      <c r="XEQ77" s="3">
        <v>0.6</v>
      </c>
      <c r="XER77" s="3">
        <v>0.57999999999999996</v>
      </c>
      <c r="XES77" s="3">
        <v>0.53</v>
      </c>
      <c r="XET77" s="3">
        <v>0.48</v>
      </c>
      <c r="XEU77" s="3">
        <v>0.43</v>
      </c>
    </row>
    <row r="78" spans="2:19 16366:16375" ht="15.9" hidden="1" customHeight="1" x14ac:dyDescent="0.3">
      <c r="S78" s="6" t="s">
        <v>189</v>
      </c>
      <c r="XEL78" s="3" t="s">
        <v>22</v>
      </c>
      <c r="XEM78" s="3" t="s">
        <v>26</v>
      </c>
      <c r="XEN78" s="3" t="s">
        <v>20</v>
      </c>
      <c r="XEO78" s="3">
        <v>0.5</v>
      </c>
      <c r="XEP78" s="3">
        <v>0.67</v>
      </c>
      <c r="XEQ78" s="3">
        <v>0.6</v>
      </c>
      <c r="XER78" s="3">
        <v>0.57999999999999996</v>
      </c>
      <c r="XES78" s="3">
        <v>0.53</v>
      </c>
      <c r="XET78" s="3">
        <v>0.48</v>
      </c>
      <c r="XEU78" s="3">
        <v>0.43</v>
      </c>
    </row>
    <row r="79" spans="2:19 16366:16375" ht="15.9" hidden="1" customHeight="1" x14ac:dyDescent="0.3">
      <c r="S79" s="6"/>
      <c r="XEL79" s="3" t="s">
        <v>22</v>
      </c>
      <c r="XEM79" s="3" t="s">
        <v>26</v>
      </c>
      <c r="XEN79" s="3" t="s">
        <v>20</v>
      </c>
      <c r="XEO79" s="3">
        <v>0.6</v>
      </c>
      <c r="XEP79" s="3">
        <v>0.67</v>
      </c>
      <c r="XEQ79" s="3">
        <v>0.6</v>
      </c>
      <c r="XER79" s="3">
        <v>0.57999999999999996</v>
      </c>
      <c r="XES79" s="3">
        <v>0.53</v>
      </c>
      <c r="XET79" s="3">
        <v>0.48</v>
      </c>
      <c r="XEU79" s="3">
        <v>0.43</v>
      </c>
    </row>
    <row r="80" spans="2:19 16366:16375" ht="15.9" hidden="1" customHeight="1" x14ac:dyDescent="0.3">
      <c r="S80" s="6" t="s">
        <v>189</v>
      </c>
      <c r="XEL80" s="3" t="s">
        <v>22</v>
      </c>
      <c r="XEM80" s="3" t="s">
        <v>26</v>
      </c>
      <c r="XEN80" s="3" t="s">
        <v>20</v>
      </c>
      <c r="XEO80" s="3">
        <v>0.7</v>
      </c>
      <c r="XEP80" s="3">
        <v>0.67</v>
      </c>
      <c r="XEQ80" s="3">
        <v>0.6</v>
      </c>
      <c r="XER80" s="3">
        <v>0.57999999999999996</v>
      </c>
      <c r="XES80" s="3">
        <v>0.53</v>
      </c>
      <c r="XET80" s="3">
        <v>0.48</v>
      </c>
      <c r="XEU80" s="3">
        <v>0.43</v>
      </c>
    </row>
    <row r="81" spans="19:19 16366:16375" ht="15.9" hidden="1" customHeight="1" x14ac:dyDescent="0.3">
      <c r="S81" s="6" t="s">
        <v>189</v>
      </c>
      <c r="XEL81" s="3" t="s">
        <v>22</v>
      </c>
      <c r="XEM81" s="3" t="s">
        <v>26</v>
      </c>
      <c r="XEN81" s="3" t="s">
        <v>20</v>
      </c>
      <c r="XEO81" s="3">
        <v>0.8</v>
      </c>
      <c r="XEP81" s="3">
        <v>0.67</v>
      </c>
      <c r="XEQ81" s="3">
        <v>0.6</v>
      </c>
      <c r="XER81" s="3">
        <v>0.57999999999999996</v>
      </c>
      <c r="XES81" s="3">
        <v>0.53</v>
      </c>
      <c r="XET81" s="3">
        <v>0.48</v>
      </c>
      <c r="XEU81" s="3">
        <v>0.43</v>
      </c>
    </row>
    <row r="82" spans="19:19 16366:16375" ht="15.9" hidden="1" customHeight="1" x14ac:dyDescent="0.3">
      <c r="S82" s="6" t="s">
        <v>189</v>
      </c>
      <c r="XEL82" s="3" t="s">
        <v>22</v>
      </c>
      <c r="XEM82" s="3" t="s">
        <v>26</v>
      </c>
      <c r="XEN82" s="3" t="s">
        <v>20</v>
      </c>
      <c r="XEO82" s="3">
        <v>0.9</v>
      </c>
      <c r="XEP82" s="3">
        <v>0.67</v>
      </c>
      <c r="XEQ82" s="3">
        <v>0.6</v>
      </c>
      <c r="XER82" s="3">
        <v>0.57999999999999996</v>
      </c>
      <c r="XES82" s="3">
        <v>0.53</v>
      </c>
      <c r="XET82" s="3">
        <v>0.48</v>
      </c>
      <c r="XEU82" s="3">
        <v>0.43</v>
      </c>
    </row>
    <row r="83" spans="19:19 16366:16375" ht="15.9" hidden="1" customHeight="1" x14ac:dyDescent="0.3">
      <c r="S83" s="6" t="s">
        <v>189</v>
      </c>
      <c r="XEL83" s="3" t="s">
        <v>22</v>
      </c>
      <c r="XEM83" s="3" t="s">
        <v>26</v>
      </c>
      <c r="XEN83" s="3" t="s">
        <v>20</v>
      </c>
      <c r="XEO83" s="3">
        <v>1</v>
      </c>
      <c r="XEP83" s="3">
        <v>0.67</v>
      </c>
      <c r="XEQ83" s="3">
        <v>0.6</v>
      </c>
      <c r="XER83" s="3">
        <v>0.57999999999999996</v>
      </c>
      <c r="XES83" s="3">
        <v>0.53</v>
      </c>
      <c r="XET83" s="3">
        <v>0.48</v>
      </c>
      <c r="XEU83" s="3">
        <v>0.43</v>
      </c>
    </row>
    <row r="84" spans="19:19 16366:16375" ht="15.9" hidden="1" customHeight="1" x14ac:dyDescent="0.3">
      <c r="XEL84" s="3" t="s">
        <v>22</v>
      </c>
      <c r="XEM84" s="3" t="s">
        <v>26</v>
      </c>
      <c r="XEN84" s="3" t="s">
        <v>20</v>
      </c>
      <c r="XEO84" s="3">
        <v>1.1000000000000001</v>
      </c>
    </row>
    <row r="85" spans="19:19 16366:16375" ht="15.9" hidden="1" customHeight="1" x14ac:dyDescent="0.3">
      <c r="XEL85" s="3" t="s">
        <v>22</v>
      </c>
      <c r="XEM85" s="3" t="s">
        <v>26</v>
      </c>
      <c r="XEN85" s="3" t="s">
        <v>20</v>
      </c>
      <c r="XEO85" s="3">
        <v>1.2</v>
      </c>
    </row>
    <row r="86" spans="19:19 16366:16375" ht="15.9" hidden="1" customHeight="1" x14ac:dyDescent="0.3">
      <c r="XEL86" s="3" t="s">
        <v>22</v>
      </c>
      <c r="XEM86" s="3" t="s">
        <v>26</v>
      </c>
      <c r="XEN86" s="3" t="s">
        <v>20</v>
      </c>
      <c r="XEO86" s="3">
        <v>1.3</v>
      </c>
    </row>
    <row r="87" spans="19:19 16366:16375" ht="15.9" hidden="1" customHeight="1" x14ac:dyDescent="0.3">
      <c r="XEL87" s="3" t="s">
        <v>22</v>
      </c>
      <c r="XEM87" s="3" t="s">
        <v>26</v>
      </c>
      <c r="XEN87" s="3" t="s">
        <v>20</v>
      </c>
      <c r="XEO87" s="3">
        <v>1.4</v>
      </c>
    </row>
    <row r="88" spans="19:19 16366:16375" ht="15.9" hidden="1" customHeight="1" x14ac:dyDescent="0.3">
      <c r="XEL88" s="3" t="s">
        <v>22</v>
      </c>
      <c r="XEM88" s="3" t="s">
        <v>26</v>
      </c>
      <c r="XEN88" s="3" t="s">
        <v>20</v>
      </c>
      <c r="XEO88" s="3">
        <v>1.5</v>
      </c>
    </row>
    <row r="89" spans="19:19 16366:16375" ht="15.9" hidden="1" customHeight="1" x14ac:dyDescent="0.3">
      <c r="XEL89" s="3" t="s">
        <v>22</v>
      </c>
      <c r="XEM89" s="3" t="s">
        <v>26</v>
      </c>
      <c r="XEN89" s="3" t="s">
        <v>20</v>
      </c>
      <c r="XEO89" s="3">
        <v>1.6</v>
      </c>
    </row>
    <row r="90" spans="19:19 16366:16375" ht="15.9" hidden="1" customHeight="1" x14ac:dyDescent="0.3">
      <c r="XEL90" s="3" t="s">
        <v>22</v>
      </c>
      <c r="XEM90" s="3" t="s">
        <v>26</v>
      </c>
      <c r="XEN90" s="3" t="s">
        <v>20</v>
      </c>
      <c r="XEO90" s="3">
        <v>1.7</v>
      </c>
    </row>
    <row r="91" spans="19:19 16366:16375" ht="15.9" hidden="1" customHeight="1" x14ac:dyDescent="0.3">
      <c r="XEL91" s="3" t="s">
        <v>22</v>
      </c>
      <c r="XEM91" s="3" t="s">
        <v>26</v>
      </c>
      <c r="XEN91" s="3" t="s">
        <v>20</v>
      </c>
      <c r="XEO91" s="3">
        <v>1.8</v>
      </c>
    </row>
    <row r="92" spans="19:19 16366:16375" ht="15.9" hidden="1" customHeight="1" x14ac:dyDescent="0.3">
      <c r="XEL92" s="3" t="s">
        <v>22</v>
      </c>
      <c r="XEM92" s="3" t="s">
        <v>26</v>
      </c>
      <c r="XEN92" s="3" t="s">
        <v>20</v>
      </c>
      <c r="XEO92" s="3">
        <v>1.9</v>
      </c>
    </row>
    <row r="93" spans="19:19 16366:16375" ht="15.9" hidden="1" customHeight="1" x14ac:dyDescent="0.3">
      <c r="XEL93" s="3" t="s">
        <v>22</v>
      </c>
      <c r="XEM93" s="3" t="s">
        <v>26</v>
      </c>
      <c r="XEN93" s="3" t="s">
        <v>20</v>
      </c>
      <c r="XEO93" s="3">
        <v>2</v>
      </c>
    </row>
    <row r="94" spans="19:19 16366:16375" ht="15.9" hidden="1" customHeight="1" x14ac:dyDescent="0.3">
      <c r="XEL94" s="3" t="s">
        <v>22</v>
      </c>
      <c r="XEM94" s="3" t="s">
        <v>26</v>
      </c>
      <c r="XEN94" s="3" t="s">
        <v>20</v>
      </c>
      <c r="XEO94" s="3">
        <v>2.1</v>
      </c>
    </row>
    <row r="95" spans="19:19 16366:16375" ht="15.9" hidden="1" customHeight="1" x14ac:dyDescent="0.3">
      <c r="XEL95" s="3" t="s">
        <v>22</v>
      </c>
      <c r="XEM95" s="3" t="s">
        <v>26</v>
      </c>
      <c r="XEN95" s="3" t="s">
        <v>20</v>
      </c>
      <c r="XEO95" s="3">
        <v>2.2000000000000002</v>
      </c>
    </row>
    <row r="96" spans="19:19 16366:16375" ht="15.9" hidden="1" customHeight="1" x14ac:dyDescent="0.3">
      <c r="XEL96" s="3" t="s">
        <v>22</v>
      </c>
      <c r="XEM96" s="3" t="s">
        <v>26</v>
      </c>
      <c r="XEN96" s="3" t="s">
        <v>20</v>
      </c>
      <c r="XEO96" s="3">
        <v>2.2999999999999998</v>
      </c>
    </row>
    <row r="97" spans="16366:16369" ht="15.9" hidden="1" customHeight="1" x14ac:dyDescent="0.3">
      <c r="XEL97" s="3" t="s">
        <v>22</v>
      </c>
      <c r="XEM97" s="3" t="s">
        <v>26</v>
      </c>
      <c r="XEN97" s="3" t="s">
        <v>20</v>
      </c>
      <c r="XEO97" s="3">
        <v>2.4</v>
      </c>
    </row>
    <row r="98" spans="16366:16369" ht="15.9" hidden="1" customHeight="1" x14ac:dyDescent="0.3">
      <c r="XEL98" s="3" t="s">
        <v>22</v>
      </c>
      <c r="XEM98" s="3" t="s">
        <v>26</v>
      </c>
      <c r="XEN98" s="3" t="s">
        <v>20</v>
      </c>
      <c r="XEO98" s="3">
        <v>2.5</v>
      </c>
    </row>
    <row r="99" spans="16366:16369" ht="15.9" hidden="1" customHeight="1" x14ac:dyDescent="0.3">
      <c r="XEL99" s="3" t="s">
        <v>22</v>
      </c>
      <c r="XEM99" s="3" t="s">
        <v>26</v>
      </c>
      <c r="XEN99" s="3" t="s">
        <v>20</v>
      </c>
      <c r="XEO99" s="3">
        <v>2.6</v>
      </c>
    </row>
    <row r="100" spans="16366:16369" ht="15.9" hidden="1" customHeight="1" x14ac:dyDescent="0.3">
      <c r="XEL100" s="3" t="s">
        <v>22</v>
      </c>
      <c r="XEM100" s="3" t="s">
        <v>26</v>
      </c>
      <c r="XEN100" s="3" t="s">
        <v>20</v>
      </c>
      <c r="XEO100" s="3">
        <v>2.7</v>
      </c>
    </row>
    <row r="101" spans="16366:16369" ht="15.9" hidden="1" customHeight="1" x14ac:dyDescent="0.3">
      <c r="XEL101" s="3" t="s">
        <v>22</v>
      </c>
      <c r="XEM101" s="3" t="s">
        <v>26</v>
      </c>
      <c r="XEN101" s="3" t="s">
        <v>20</v>
      </c>
      <c r="XEO101" s="3">
        <v>2.8</v>
      </c>
    </row>
    <row r="102" spans="16366:16369" ht="15.9" hidden="1" customHeight="1" x14ac:dyDescent="0.3">
      <c r="XEL102" s="3" t="s">
        <v>22</v>
      </c>
      <c r="XEM102" s="3" t="s">
        <v>26</v>
      </c>
      <c r="XEN102" s="3" t="s">
        <v>20</v>
      </c>
      <c r="XEO102" s="3">
        <v>2.9</v>
      </c>
    </row>
    <row r="103" spans="16366:16369" ht="15.9" hidden="1" customHeight="1" x14ac:dyDescent="0.3">
      <c r="XEL103" s="3" t="s">
        <v>22</v>
      </c>
      <c r="XEM103" s="3" t="s">
        <v>26</v>
      </c>
      <c r="XEN103" s="3" t="s">
        <v>20</v>
      </c>
      <c r="XEO103" s="3">
        <v>3</v>
      </c>
    </row>
    <row r="104" spans="16366:16369" ht="15.9" hidden="1" customHeight="1" x14ac:dyDescent="0.3">
      <c r="XEL104" s="3" t="s">
        <v>22</v>
      </c>
      <c r="XEM104" s="3" t="s">
        <v>26</v>
      </c>
      <c r="XEN104" s="3" t="s">
        <v>20</v>
      </c>
      <c r="XEO104" s="3">
        <v>3.1</v>
      </c>
    </row>
    <row r="105" spans="16366:16369" ht="15.9" hidden="1" customHeight="1" x14ac:dyDescent="0.3">
      <c r="XEL105" s="3" t="s">
        <v>22</v>
      </c>
      <c r="XEM105" s="3" t="s">
        <v>26</v>
      </c>
      <c r="XEN105" s="3" t="s">
        <v>20</v>
      </c>
      <c r="XEO105" s="3">
        <v>3.2</v>
      </c>
    </row>
    <row r="106" spans="16366:16369" ht="15.9" hidden="1" customHeight="1" x14ac:dyDescent="0.3">
      <c r="XEL106" s="3" t="s">
        <v>22</v>
      </c>
      <c r="XEM106" s="3" t="s">
        <v>26</v>
      </c>
      <c r="XEN106" s="3" t="s">
        <v>20</v>
      </c>
      <c r="XEO106" s="3">
        <v>3.3</v>
      </c>
    </row>
    <row r="107" spans="16366:16369" ht="15.9" hidden="1" customHeight="1" x14ac:dyDescent="0.3">
      <c r="XEL107" s="3" t="s">
        <v>22</v>
      </c>
      <c r="XEM107" s="3" t="s">
        <v>26</v>
      </c>
      <c r="XEN107" s="3" t="s">
        <v>20</v>
      </c>
      <c r="XEO107" s="3">
        <v>3.4</v>
      </c>
    </row>
    <row r="108" spans="16366:16369" ht="15.9" hidden="1" customHeight="1" x14ac:dyDescent="0.3">
      <c r="XEL108" s="3" t="s">
        <v>22</v>
      </c>
      <c r="XEM108" s="3" t="s">
        <v>26</v>
      </c>
      <c r="XEN108" s="3" t="s">
        <v>20</v>
      </c>
      <c r="XEO108" s="3">
        <v>3.5</v>
      </c>
    </row>
    <row r="109" spans="16366:16369" ht="15.9" hidden="1" customHeight="1" x14ac:dyDescent="0.3">
      <c r="XEL109" s="3" t="s">
        <v>22</v>
      </c>
      <c r="XEM109" s="3" t="s">
        <v>26</v>
      </c>
      <c r="XEN109" s="3" t="s">
        <v>20</v>
      </c>
      <c r="XEO109" s="3">
        <v>3.6</v>
      </c>
    </row>
    <row r="110" spans="16366:16369" ht="15.9" hidden="1" customHeight="1" x14ac:dyDescent="0.3">
      <c r="XEL110" s="3" t="s">
        <v>22</v>
      </c>
      <c r="XEM110" s="3" t="s">
        <v>26</v>
      </c>
      <c r="XEN110" s="3" t="s">
        <v>20</v>
      </c>
      <c r="XEO110" s="3">
        <v>3.7</v>
      </c>
    </row>
    <row r="111" spans="16366:16369" ht="15.9" hidden="1" customHeight="1" x14ac:dyDescent="0.3">
      <c r="XEL111" s="3" t="s">
        <v>22</v>
      </c>
      <c r="XEM111" s="3" t="s">
        <v>26</v>
      </c>
      <c r="XEN111" s="3" t="s">
        <v>20</v>
      </c>
      <c r="XEO111" s="3">
        <v>3.8</v>
      </c>
    </row>
    <row r="112" spans="16366:16369" ht="15.9" hidden="1" customHeight="1" x14ac:dyDescent="0.3">
      <c r="XEL112" s="3" t="s">
        <v>22</v>
      </c>
      <c r="XEM112" s="3" t="s">
        <v>26</v>
      </c>
      <c r="XEN112" s="3" t="s">
        <v>20</v>
      </c>
      <c r="XEO112" s="3">
        <v>3.9</v>
      </c>
    </row>
    <row r="113" spans="2:2 16366:16375" ht="15.9" hidden="1" customHeight="1" x14ac:dyDescent="0.3">
      <c r="XEL113" s="3" t="s">
        <v>22</v>
      </c>
      <c r="XEM113" s="3" t="s">
        <v>26</v>
      </c>
      <c r="XEN113" s="3" t="s">
        <v>20</v>
      </c>
      <c r="XEO113" s="3">
        <v>4</v>
      </c>
      <c r="XEP113" s="3">
        <v>0.86</v>
      </c>
      <c r="XEQ113" s="3">
        <v>0.8</v>
      </c>
      <c r="XER113" s="3">
        <v>0.77</v>
      </c>
      <c r="XES113" s="3">
        <v>0.72</v>
      </c>
      <c r="XET113" s="3">
        <v>0.67</v>
      </c>
      <c r="XEU113" s="3">
        <v>0.62</v>
      </c>
    </row>
    <row r="114" spans="2:2 16366:16375" ht="15.9" hidden="1" customHeight="1" x14ac:dyDescent="0.3">
      <c r="XEL114" s="3" t="s">
        <v>22</v>
      </c>
      <c r="XEM114" s="3" t="s">
        <v>26</v>
      </c>
      <c r="XEN114" s="3" t="s">
        <v>20</v>
      </c>
      <c r="XEO114" s="3">
        <v>4.0999999999999996</v>
      </c>
      <c r="XEP114" s="3">
        <v>0.86</v>
      </c>
      <c r="XEQ114" s="3">
        <v>0.8</v>
      </c>
      <c r="XER114" s="3">
        <v>0.77</v>
      </c>
      <c r="XES114" s="3">
        <v>0.72</v>
      </c>
      <c r="XET114" s="3">
        <v>0.67</v>
      </c>
      <c r="XEU114" s="3">
        <v>0.62</v>
      </c>
    </row>
    <row r="115" spans="2:2 16366:16375" ht="15.9" hidden="1" customHeight="1" x14ac:dyDescent="0.3">
      <c r="XEL115" s="3" t="s">
        <v>22</v>
      </c>
      <c r="XEM115" s="3" t="s">
        <v>26</v>
      </c>
      <c r="XEN115" s="3" t="s">
        <v>20</v>
      </c>
      <c r="XEO115" s="3">
        <v>4.2</v>
      </c>
      <c r="XEP115" s="3">
        <v>0.86</v>
      </c>
      <c r="XEQ115" s="3">
        <v>0.8</v>
      </c>
      <c r="XER115" s="3">
        <v>0.77</v>
      </c>
      <c r="XES115" s="3">
        <v>0.72</v>
      </c>
      <c r="XET115" s="3">
        <v>0.67</v>
      </c>
      <c r="XEU115" s="3">
        <v>0.62</v>
      </c>
    </row>
    <row r="116" spans="2:2 16366:16375" ht="15.9" hidden="1" customHeight="1" x14ac:dyDescent="0.3">
      <c r="XEL116" s="3" t="s">
        <v>22</v>
      </c>
      <c r="XEM116" s="3" t="s">
        <v>26</v>
      </c>
      <c r="XEN116" s="3" t="s">
        <v>20</v>
      </c>
      <c r="XEO116" s="3">
        <v>4.3</v>
      </c>
      <c r="XEP116" s="3">
        <v>0.86</v>
      </c>
      <c r="XEQ116" s="3">
        <v>0.8</v>
      </c>
      <c r="XER116" s="3">
        <v>0.77</v>
      </c>
      <c r="XES116" s="3">
        <v>0.72</v>
      </c>
      <c r="XET116" s="3">
        <v>0.67</v>
      </c>
      <c r="XEU116" s="3">
        <v>0.62</v>
      </c>
    </row>
    <row r="117" spans="2:2 16366:16375" ht="15.9" hidden="1" customHeight="1" x14ac:dyDescent="0.3">
      <c r="XEL117" s="3" t="s">
        <v>22</v>
      </c>
      <c r="XEM117" s="3" t="s">
        <v>26</v>
      </c>
      <c r="XEN117" s="3" t="s">
        <v>20</v>
      </c>
      <c r="XEO117" s="3">
        <v>4.4000000000000004</v>
      </c>
      <c r="XEP117" s="3">
        <v>0.86</v>
      </c>
      <c r="XEQ117" s="3">
        <v>0.8</v>
      </c>
      <c r="XER117" s="3">
        <v>0.77</v>
      </c>
      <c r="XES117" s="3">
        <v>0.72</v>
      </c>
      <c r="XET117" s="3">
        <v>0.67</v>
      </c>
      <c r="XEU117" s="3">
        <v>0.62</v>
      </c>
    </row>
    <row r="118" spans="2:2 16366:16375" ht="15.9" hidden="1" customHeight="1" x14ac:dyDescent="0.3">
      <c r="XEL118" s="3" t="s">
        <v>22</v>
      </c>
      <c r="XEM118" s="3" t="s">
        <v>26</v>
      </c>
      <c r="XEN118" s="3" t="s">
        <v>20</v>
      </c>
      <c r="XEO118" s="3">
        <v>4.5</v>
      </c>
      <c r="XEP118" s="3">
        <v>0.86</v>
      </c>
      <c r="XEQ118" s="3">
        <v>0.8</v>
      </c>
      <c r="XER118" s="3">
        <v>0.77</v>
      </c>
      <c r="XES118" s="3">
        <v>0.72</v>
      </c>
      <c r="XET118" s="3">
        <v>0.67</v>
      </c>
      <c r="XEU118" s="3">
        <v>0.62</v>
      </c>
    </row>
    <row r="119" spans="2:2 16366:16375" ht="15.9" hidden="1" customHeight="1" x14ac:dyDescent="0.3">
      <c r="XEL119" s="3" t="s">
        <v>22</v>
      </c>
      <c r="XEM119" s="3" t="s">
        <v>26</v>
      </c>
      <c r="XEN119" s="3" t="s">
        <v>20</v>
      </c>
      <c r="XEO119" s="3">
        <v>4.5999999999999996</v>
      </c>
      <c r="XEP119" s="3">
        <v>0.86</v>
      </c>
      <c r="XEQ119" s="3">
        <v>0.8</v>
      </c>
      <c r="XER119" s="3">
        <v>0.77</v>
      </c>
      <c r="XES119" s="3">
        <v>0.72</v>
      </c>
      <c r="XET119" s="3">
        <v>0.67</v>
      </c>
      <c r="XEU119" s="3">
        <v>0.62</v>
      </c>
    </row>
    <row r="120" spans="2:2 16366:16375" ht="15.9" hidden="1" customHeight="1" x14ac:dyDescent="0.3">
      <c r="XEL120" s="3" t="s">
        <v>22</v>
      </c>
      <c r="XEM120" s="3" t="s">
        <v>26</v>
      </c>
      <c r="XEN120" s="3" t="s">
        <v>20</v>
      </c>
      <c r="XEO120" s="3">
        <v>4.7</v>
      </c>
      <c r="XEP120" s="3">
        <v>0.86</v>
      </c>
      <c r="XEQ120" s="3">
        <v>0.8</v>
      </c>
      <c r="XER120" s="3">
        <v>0.77</v>
      </c>
      <c r="XES120" s="3">
        <v>0.72</v>
      </c>
      <c r="XET120" s="3">
        <v>0.67</v>
      </c>
      <c r="XEU120" s="3">
        <v>0.62</v>
      </c>
    </row>
    <row r="121" spans="2:2 16366:16375" ht="15.9" hidden="1" customHeight="1" x14ac:dyDescent="0.3">
      <c r="XEL121" s="3" t="s">
        <v>22</v>
      </c>
      <c r="XEM121" s="3" t="s">
        <v>26</v>
      </c>
      <c r="XEN121" s="3" t="s">
        <v>20</v>
      </c>
      <c r="XEO121" s="3">
        <v>4.8</v>
      </c>
      <c r="XEP121" s="3">
        <v>0.86</v>
      </c>
      <c r="XEQ121" s="3">
        <v>0.8</v>
      </c>
      <c r="XER121" s="3">
        <v>0.77</v>
      </c>
      <c r="XES121" s="3">
        <v>0.72</v>
      </c>
      <c r="XET121" s="3">
        <v>0.67</v>
      </c>
      <c r="XEU121" s="3">
        <v>0.62</v>
      </c>
    </row>
    <row r="122" spans="2:2 16366:16375" ht="15.9" hidden="1" customHeight="1" x14ac:dyDescent="0.3">
      <c r="XEL122" s="3" t="s">
        <v>22</v>
      </c>
      <c r="XEM122" s="3" t="s">
        <v>26</v>
      </c>
      <c r="XEN122" s="3" t="s">
        <v>20</v>
      </c>
      <c r="XEO122" s="3">
        <v>4.9000000000000004</v>
      </c>
      <c r="XEP122" s="3">
        <v>0.86</v>
      </c>
      <c r="XEQ122" s="3">
        <v>0.8</v>
      </c>
      <c r="XER122" s="3">
        <v>0.77</v>
      </c>
      <c r="XES122" s="3">
        <v>0.72</v>
      </c>
      <c r="XET122" s="3">
        <v>0.67</v>
      </c>
      <c r="XEU122" s="3">
        <v>0.62</v>
      </c>
    </row>
    <row r="123" spans="2:2 16366:16375" ht="15.9" hidden="1" customHeight="1" x14ac:dyDescent="0.3">
      <c r="XEL123" s="3" t="s">
        <v>22</v>
      </c>
      <c r="XEM123" s="3" t="s">
        <v>26</v>
      </c>
      <c r="XEN123" s="3" t="s">
        <v>20</v>
      </c>
      <c r="XEO123" s="3">
        <v>5</v>
      </c>
      <c r="XEP123" s="3">
        <v>0.86</v>
      </c>
      <c r="XEQ123" s="3">
        <v>0.8</v>
      </c>
      <c r="XER123" s="3">
        <v>0.77</v>
      </c>
      <c r="XES123" s="3">
        <v>0.72</v>
      </c>
      <c r="XET123" s="3">
        <v>0.67</v>
      </c>
      <c r="XEU123" s="3">
        <v>0.62</v>
      </c>
    </row>
    <row r="124" spans="2:2 16366:16375" ht="15.9" hidden="1" customHeight="1" x14ac:dyDescent="0.3">
      <c r="XEL124" s="3" t="s">
        <v>22</v>
      </c>
      <c r="XEM124" s="3" t="s">
        <v>26</v>
      </c>
      <c r="XEN124" s="3" t="s">
        <v>20</v>
      </c>
      <c r="XEO124" s="3">
        <v>5.0999999999999996</v>
      </c>
      <c r="XEP124" s="3">
        <v>0.86</v>
      </c>
      <c r="XEQ124" s="3">
        <v>0.8</v>
      </c>
      <c r="XER124" s="3">
        <v>0.77</v>
      </c>
      <c r="XES124" s="3">
        <v>0.72</v>
      </c>
      <c r="XET124" s="3">
        <v>0.67</v>
      </c>
      <c r="XEU124" s="3">
        <v>0.62</v>
      </c>
    </row>
    <row r="125" spans="2:2 16366:16375" ht="15.9" hidden="1" customHeight="1" x14ac:dyDescent="0.3">
      <c r="XEL125" s="3" t="s">
        <v>22</v>
      </c>
      <c r="XEM125" s="3" t="s">
        <v>26</v>
      </c>
      <c r="XEN125" s="3" t="s">
        <v>20</v>
      </c>
      <c r="XEO125" s="3">
        <v>5.2</v>
      </c>
      <c r="XEP125" s="3">
        <v>0.86</v>
      </c>
      <c r="XEQ125" s="3">
        <v>0.8</v>
      </c>
      <c r="XER125" s="3">
        <v>0.77</v>
      </c>
      <c r="XES125" s="3">
        <v>0.72</v>
      </c>
      <c r="XET125" s="3">
        <v>0.67</v>
      </c>
      <c r="XEU125" s="3">
        <v>0.62</v>
      </c>
    </row>
    <row r="126" spans="2:2 16366:16375" ht="15.9" hidden="1" customHeight="1" x14ac:dyDescent="0.3">
      <c r="XEL126" s="3" t="s">
        <v>22</v>
      </c>
      <c r="XEM126" s="3" t="s">
        <v>26</v>
      </c>
      <c r="XEN126" s="3" t="s">
        <v>20</v>
      </c>
      <c r="XEO126" s="3">
        <v>5.3</v>
      </c>
      <c r="XEP126" s="3">
        <v>0.86</v>
      </c>
      <c r="XEQ126" s="3">
        <v>0.8</v>
      </c>
      <c r="XER126" s="3">
        <v>0.77</v>
      </c>
      <c r="XES126" s="3">
        <v>0.72</v>
      </c>
      <c r="XET126" s="3">
        <v>0.67</v>
      </c>
      <c r="XEU126" s="3">
        <v>0.62</v>
      </c>
    </row>
    <row r="127" spans="2:2 16366:16375" ht="15.9" hidden="1" customHeight="1" x14ac:dyDescent="0.3">
      <c r="B127" s="3" t="s">
        <v>33</v>
      </c>
      <c r="XEL127" s="3" t="s">
        <v>22</v>
      </c>
      <c r="XEM127" s="3" t="s">
        <v>26</v>
      </c>
      <c r="XEN127" s="3" t="s">
        <v>20</v>
      </c>
      <c r="XEO127" s="3">
        <v>5.4</v>
      </c>
      <c r="XEP127" s="3">
        <v>0.86</v>
      </c>
      <c r="XEQ127" s="3">
        <v>0.8</v>
      </c>
      <c r="XER127" s="3">
        <v>0.77</v>
      </c>
      <c r="XES127" s="3">
        <v>0.72</v>
      </c>
      <c r="XET127" s="3">
        <v>0.67</v>
      </c>
      <c r="XEU127" s="3">
        <v>0.62</v>
      </c>
    </row>
    <row r="128" spans="2:2 16366:16375" ht="15.9" hidden="1" customHeight="1" x14ac:dyDescent="0.3">
      <c r="B128" s="3" t="s">
        <v>28</v>
      </c>
      <c r="XEL128" s="3" t="s">
        <v>22</v>
      </c>
      <c r="XEM128" s="3" t="s">
        <v>26</v>
      </c>
      <c r="XEN128" s="3" t="s">
        <v>20</v>
      </c>
      <c r="XEO128" s="3">
        <v>5.5</v>
      </c>
      <c r="XEP128" s="3">
        <v>0.86</v>
      </c>
      <c r="XEQ128" s="3">
        <v>0.8</v>
      </c>
      <c r="XER128" s="3">
        <v>0.77</v>
      </c>
      <c r="XES128" s="3">
        <v>0.72</v>
      </c>
      <c r="XET128" s="3">
        <v>0.67</v>
      </c>
      <c r="XEU128" s="3">
        <v>0.62</v>
      </c>
    </row>
    <row r="129" spans="2:2 16366:16375" ht="15.9" hidden="1" customHeight="1" x14ac:dyDescent="0.3">
      <c r="B129" s="3" t="s">
        <v>29</v>
      </c>
      <c r="XEL129" s="3" t="s">
        <v>22</v>
      </c>
      <c r="XEM129" s="3" t="s">
        <v>26</v>
      </c>
      <c r="XEN129" s="3" t="s">
        <v>20</v>
      </c>
      <c r="XEO129" s="3">
        <v>5.6</v>
      </c>
      <c r="XEP129" s="3">
        <v>0.86</v>
      </c>
      <c r="XEQ129" s="3">
        <v>0.8</v>
      </c>
      <c r="XER129" s="3">
        <v>0.77</v>
      </c>
      <c r="XES129" s="3">
        <v>0.72</v>
      </c>
      <c r="XET129" s="3">
        <v>0.67</v>
      </c>
      <c r="XEU129" s="3">
        <v>0.62</v>
      </c>
    </row>
    <row r="130" spans="2:2 16366:16375" ht="15.9" hidden="1" customHeight="1" x14ac:dyDescent="0.3">
      <c r="B130" s="3" t="s">
        <v>30</v>
      </c>
      <c r="XEL130" s="3" t="s">
        <v>22</v>
      </c>
      <c r="XEM130" s="3" t="s">
        <v>26</v>
      </c>
      <c r="XEN130" s="3" t="s">
        <v>20</v>
      </c>
      <c r="XEO130" s="3">
        <v>5.7</v>
      </c>
      <c r="XEP130" s="3">
        <v>0.86</v>
      </c>
      <c r="XEQ130" s="3">
        <v>0.8</v>
      </c>
      <c r="XER130" s="3">
        <v>0.77</v>
      </c>
      <c r="XES130" s="3">
        <v>0.72</v>
      </c>
      <c r="XET130" s="3">
        <v>0.67</v>
      </c>
      <c r="XEU130" s="3">
        <v>0.62</v>
      </c>
    </row>
    <row r="131" spans="2:2 16366:16375" ht="15.9" hidden="1" customHeight="1" x14ac:dyDescent="0.3">
      <c r="B131" s="3" t="s">
        <v>31</v>
      </c>
      <c r="XEL131" s="3" t="s">
        <v>22</v>
      </c>
      <c r="XEM131" s="3" t="s">
        <v>26</v>
      </c>
      <c r="XEN131" s="3" t="s">
        <v>20</v>
      </c>
      <c r="XEO131" s="3">
        <v>5.8</v>
      </c>
      <c r="XEP131" s="3">
        <v>0.86</v>
      </c>
      <c r="XEQ131" s="3">
        <v>0.8</v>
      </c>
      <c r="XER131" s="3">
        <v>0.77</v>
      </c>
      <c r="XES131" s="3">
        <v>0.72</v>
      </c>
      <c r="XET131" s="3">
        <v>0.67</v>
      </c>
      <c r="XEU131" s="3">
        <v>0.62</v>
      </c>
    </row>
    <row r="132" spans="2:2 16366:16375" ht="15.9" hidden="1" customHeight="1" x14ac:dyDescent="0.3">
      <c r="B132" s="3" t="s">
        <v>32</v>
      </c>
      <c r="XEL132" s="3" t="s">
        <v>22</v>
      </c>
      <c r="XEM132" s="3" t="s">
        <v>26</v>
      </c>
      <c r="XEN132" s="3" t="s">
        <v>20</v>
      </c>
      <c r="XEO132" s="3">
        <v>5.9</v>
      </c>
      <c r="XEP132" s="3">
        <v>0.86</v>
      </c>
      <c r="XEQ132" s="3">
        <v>0.8</v>
      </c>
      <c r="XER132" s="3">
        <v>0.77</v>
      </c>
      <c r="XES132" s="3">
        <v>0.72</v>
      </c>
      <c r="XET132" s="3">
        <v>0.67</v>
      </c>
      <c r="XEU132" s="3">
        <v>0.62</v>
      </c>
    </row>
    <row r="133" spans="2:2 16366:16375" ht="15.9" hidden="1" customHeight="1" x14ac:dyDescent="0.3">
      <c r="XEL133" s="3" t="s">
        <v>22</v>
      </c>
      <c r="XEM133" s="3" t="s">
        <v>26</v>
      </c>
      <c r="XEN133" s="3" t="s">
        <v>20</v>
      </c>
      <c r="XEO133" s="3">
        <v>6</v>
      </c>
      <c r="XEP133" s="3">
        <v>0.86</v>
      </c>
      <c r="XEQ133" s="3">
        <v>0.8</v>
      </c>
      <c r="XER133" s="3">
        <v>0.77</v>
      </c>
      <c r="XES133" s="3">
        <v>0.72</v>
      </c>
      <c r="XET133" s="3">
        <v>0.67</v>
      </c>
      <c r="XEU133" s="3">
        <v>0.62</v>
      </c>
    </row>
    <row r="134" spans="2:2 16366:16375" ht="15.9" hidden="1" customHeight="1" x14ac:dyDescent="0.3">
      <c r="B134" s="3" t="s">
        <v>34</v>
      </c>
      <c r="XEL134" s="3" t="s">
        <v>22</v>
      </c>
      <c r="XEM134" s="3" t="s">
        <v>26</v>
      </c>
      <c r="XEN134" s="3" t="s">
        <v>20</v>
      </c>
      <c r="XEO134" s="3">
        <v>6.1</v>
      </c>
      <c r="XEP134" s="3">
        <v>0.86</v>
      </c>
      <c r="XEQ134" s="3">
        <v>0.8</v>
      </c>
      <c r="XER134" s="3">
        <v>0.77</v>
      </c>
      <c r="XES134" s="3">
        <v>0.72</v>
      </c>
      <c r="XET134" s="3">
        <v>0.67</v>
      </c>
      <c r="XEU134" s="3">
        <v>0.62</v>
      </c>
    </row>
    <row r="135" spans="2:2 16366:16375" ht="15.9" hidden="1" customHeight="1" x14ac:dyDescent="0.3">
      <c r="B135" s="3" t="s">
        <v>35</v>
      </c>
      <c r="XEL135" s="3" t="s">
        <v>22</v>
      </c>
      <c r="XEM135" s="3" t="s">
        <v>26</v>
      </c>
      <c r="XEN135" s="3" t="s">
        <v>20</v>
      </c>
      <c r="XEO135" s="3">
        <v>6.2</v>
      </c>
      <c r="XEP135" s="3">
        <v>0.86</v>
      </c>
      <c r="XEQ135" s="3">
        <v>0.8</v>
      </c>
      <c r="XER135" s="3">
        <v>0.77</v>
      </c>
      <c r="XES135" s="3">
        <v>0.72</v>
      </c>
      <c r="XET135" s="3">
        <v>0.67</v>
      </c>
      <c r="XEU135" s="3">
        <v>0.62</v>
      </c>
    </row>
    <row r="136" spans="2:2 16366:16375" ht="15.9" hidden="1" customHeight="1" x14ac:dyDescent="0.3">
      <c r="B136" s="3" t="s">
        <v>36</v>
      </c>
      <c r="XEL136" s="3" t="s">
        <v>22</v>
      </c>
      <c r="XEM136" s="3" t="s">
        <v>26</v>
      </c>
      <c r="XEN136" s="3" t="s">
        <v>20</v>
      </c>
      <c r="XEO136" s="3">
        <v>6.3</v>
      </c>
      <c r="XEP136" s="3">
        <v>0.86</v>
      </c>
      <c r="XEQ136" s="3">
        <v>0.8</v>
      </c>
      <c r="XER136" s="3">
        <v>0.77</v>
      </c>
      <c r="XES136" s="3">
        <v>0.72</v>
      </c>
      <c r="XET136" s="3">
        <v>0.67</v>
      </c>
      <c r="XEU136" s="3">
        <v>0.62</v>
      </c>
    </row>
    <row r="137" spans="2:2 16366:16375" ht="15.9" hidden="1" customHeight="1" x14ac:dyDescent="0.3">
      <c r="B137" s="3" t="s">
        <v>37</v>
      </c>
      <c r="XEL137" s="3" t="s">
        <v>22</v>
      </c>
      <c r="XEM137" s="3" t="s">
        <v>26</v>
      </c>
      <c r="XEN137" s="3" t="s">
        <v>20</v>
      </c>
      <c r="XEO137" s="3">
        <v>6.4</v>
      </c>
      <c r="XEP137" s="3">
        <v>0.86</v>
      </c>
      <c r="XEQ137" s="3">
        <v>0.8</v>
      </c>
      <c r="XER137" s="3">
        <v>0.77</v>
      </c>
      <c r="XES137" s="3">
        <v>0.72</v>
      </c>
      <c r="XET137" s="3">
        <v>0.67</v>
      </c>
      <c r="XEU137" s="3">
        <v>0.62</v>
      </c>
    </row>
    <row r="138" spans="2:2 16366:16375" ht="15.9" hidden="1" customHeight="1" x14ac:dyDescent="0.3">
      <c r="B138" s="3" t="s">
        <v>38</v>
      </c>
      <c r="XEL138" s="3" t="s">
        <v>22</v>
      </c>
      <c r="XEM138" s="3" t="s">
        <v>26</v>
      </c>
      <c r="XEN138" s="3" t="s">
        <v>20</v>
      </c>
      <c r="XEO138" s="3">
        <v>6.5</v>
      </c>
      <c r="XEP138" s="3">
        <v>0.86</v>
      </c>
      <c r="XEQ138" s="3">
        <v>0.8</v>
      </c>
      <c r="XER138" s="3">
        <v>0.77</v>
      </c>
      <c r="XES138" s="3">
        <v>0.72</v>
      </c>
      <c r="XET138" s="3">
        <v>0.67</v>
      </c>
      <c r="XEU138" s="3">
        <v>0.62</v>
      </c>
    </row>
    <row r="139" spans="2:2 16366:16375" ht="15.9" hidden="1" customHeight="1" x14ac:dyDescent="0.3">
      <c r="B139" s="3" t="s">
        <v>39</v>
      </c>
      <c r="XEL139" s="3" t="s">
        <v>22</v>
      </c>
      <c r="XEM139" s="3" t="s">
        <v>26</v>
      </c>
      <c r="XEN139" s="3" t="s">
        <v>20</v>
      </c>
      <c r="XEO139" s="3">
        <v>6.6</v>
      </c>
      <c r="XEP139" s="3">
        <v>0.86</v>
      </c>
      <c r="XEQ139" s="3">
        <v>0.8</v>
      </c>
      <c r="XER139" s="3">
        <v>0.77</v>
      </c>
      <c r="XES139" s="3">
        <v>0.72</v>
      </c>
      <c r="XET139" s="3">
        <v>0.67</v>
      </c>
      <c r="XEU139" s="3">
        <v>0.62</v>
      </c>
    </row>
    <row r="140" spans="2:2 16366:16375" ht="15.9" hidden="1" customHeight="1" x14ac:dyDescent="0.3">
      <c r="XEL140" s="3" t="s">
        <v>22</v>
      </c>
      <c r="XEM140" s="3" t="s">
        <v>26</v>
      </c>
      <c r="XEN140" s="3" t="s">
        <v>20</v>
      </c>
      <c r="XEO140" s="3">
        <v>6.7</v>
      </c>
      <c r="XEP140" s="3">
        <v>0.86</v>
      </c>
      <c r="XEQ140" s="3">
        <v>0.8</v>
      </c>
      <c r="XER140" s="3">
        <v>0.77</v>
      </c>
      <c r="XES140" s="3">
        <v>0.72</v>
      </c>
      <c r="XET140" s="3">
        <v>0.67</v>
      </c>
      <c r="XEU140" s="3">
        <v>0.62</v>
      </c>
    </row>
    <row r="141" spans="2:2 16366:16375" ht="15.9" hidden="1" customHeight="1" x14ac:dyDescent="0.3">
      <c r="B141" s="3" t="s">
        <v>40</v>
      </c>
      <c r="XEL141" s="3" t="s">
        <v>22</v>
      </c>
      <c r="XEM141" s="3" t="s">
        <v>26</v>
      </c>
      <c r="XEN141" s="3" t="s">
        <v>20</v>
      </c>
      <c r="XEO141" s="3">
        <v>6.8</v>
      </c>
      <c r="XEP141" s="3">
        <v>0.86</v>
      </c>
      <c r="XEQ141" s="3">
        <v>0.8</v>
      </c>
      <c r="XER141" s="3">
        <v>0.77</v>
      </c>
      <c r="XES141" s="3">
        <v>0.72</v>
      </c>
      <c r="XET141" s="3">
        <v>0.67</v>
      </c>
      <c r="XEU141" s="3">
        <v>0.62</v>
      </c>
    </row>
    <row r="142" spans="2:2 16366:16375" ht="15.9" hidden="1" customHeight="1" x14ac:dyDescent="0.3">
      <c r="B142" s="3" t="s">
        <v>41</v>
      </c>
      <c r="XEL142" s="3" t="s">
        <v>22</v>
      </c>
      <c r="XEM142" s="3" t="s">
        <v>26</v>
      </c>
      <c r="XEN142" s="3" t="s">
        <v>20</v>
      </c>
      <c r="XEO142" s="3">
        <v>6.9</v>
      </c>
      <c r="XEP142" s="3">
        <v>0.86</v>
      </c>
      <c r="XEQ142" s="3">
        <v>0.8</v>
      </c>
      <c r="XER142" s="3">
        <v>0.77</v>
      </c>
      <c r="XES142" s="3">
        <v>0.72</v>
      </c>
      <c r="XET142" s="3">
        <v>0.67</v>
      </c>
      <c r="XEU142" s="3">
        <v>0.62</v>
      </c>
    </row>
    <row r="143" spans="2:2 16366:16375" ht="15.9" hidden="1" customHeight="1" x14ac:dyDescent="0.3">
      <c r="B143" s="3" t="s">
        <v>42</v>
      </c>
      <c r="XEL143" s="3" t="s">
        <v>22</v>
      </c>
      <c r="XEM143" s="3" t="s">
        <v>26</v>
      </c>
      <c r="XEN143" s="3" t="s">
        <v>20</v>
      </c>
      <c r="XEO143" s="3">
        <v>7</v>
      </c>
      <c r="XEP143" s="3">
        <v>0.86</v>
      </c>
      <c r="XEQ143" s="3">
        <v>0.8</v>
      </c>
      <c r="XER143" s="3">
        <v>0.77</v>
      </c>
      <c r="XES143" s="3">
        <v>0.72</v>
      </c>
      <c r="XET143" s="3">
        <v>0.67</v>
      </c>
      <c r="XEU143" s="3">
        <v>0.62</v>
      </c>
    </row>
    <row r="144" spans="2:2 16366:16375" ht="15.9" hidden="1" customHeight="1" x14ac:dyDescent="0.3">
      <c r="B144" s="3" t="s">
        <v>43</v>
      </c>
      <c r="XEL144" s="3" t="s">
        <v>22</v>
      </c>
      <c r="XEM144" s="3" t="s">
        <v>26</v>
      </c>
      <c r="XEN144" s="3" t="s">
        <v>20</v>
      </c>
      <c r="XEO144" s="3">
        <v>7.1</v>
      </c>
      <c r="XEP144" s="3">
        <v>0.86</v>
      </c>
      <c r="XEQ144" s="3">
        <v>0.8</v>
      </c>
      <c r="XER144" s="3">
        <v>0.77</v>
      </c>
      <c r="XES144" s="3">
        <v>0.72</v>
      </c>
      <c r="XET144" s="3">
        <v>0.67</v>
      </c>
      <c r="XEU144" s="3">
        <v>0.62</v>
      </c>
    </row>
    <row r="145" spans="2:2 16366:16375" ht="15.9" hidden="1" customHeight="1" x14ac:dyDescent="0.3">
      <c r="B145" s="3" t="s">
        <v>44</v>
      </c>
      <c r="XEL145" s="3" t="s">
        <v>22</v>
      </c>
      <c r="XEM145" s="3" t="s">
        <v>26</v>
      </c>
      <c r="XEN145" s="3" t="s">
        <v>20</v>
      </c>
      <c r="XEO145" s="3">
        <v>7.2</v>
      </c>
      <c r="XEP145" s="3">
        <v>0.86</v>
      </c>
      <c r="XEQ145" s="3">
        <v>0.8</v>
      </c>
      <c r="XER145" s="3">
        <v>0.77</v>
      </c>
      <c r="XES145" s="3">
        <v>0.72</v>
      </c>
      <c r="XET145" s="3">
        <v>0.67</v>
      </c>
      <c r="XEU145" s="3">
        <v>0.62</v>
      </c>
    </row>
    <row r="146" spans="2:2 16366:16375" ht="15.9" hidden="1" customHeight="1" x14ac:dyDescent="0.3">
      <c r="B146" s="3" t="s">
        <v>45</v>
      </c>
      <c r="XEL146" s="3" t="s">
        <v>22</v>
      </c>
      <c r="XEM146" s="3" t="s">
        <v>26</v>
      </c>
      <c r="XEN146" s="3" t="s">
        <v>20</v>
      </c>
      <c r="XEO146" s="3">
        <v>7.3</v>
      </c>
      <c r="XEP146" s="3">
        <v>0.86</v>
      </c>
      <c r="XEQ146" s="3">
        <v>0.8</v>
      </c>
      <c r="XER146" s="3">
        <v>0.77</v>
      </c>
      <c r="XES146" s="3">
        <v>0.72</v>
      </c>
      <c r="XET146" s="3">
        <v>0.67</v>
      </c>
      <c r="XEU146" s="3">
        <v>0.62</v>
      </c>
    </row>
    <row r="147" spans="2:2 16366:16375" ht="15.9" hidden="1" customHeight="1" x14ac:dyDescent="0.3">
      <c r="XEL147" s="3" t="s">
        <v>22</v>
      </c>
      <c r="XEM147" s="3" t="s">
        <v>26</v>
      </c>
      <c r="XEN147" s="3" t="s">
        <v>20</v>
      </c>
      <c r="XEO147" s="3">
        <v>7.4</v>
      </c>
      <c r="XEP147" s="3">
        <v>0.86</v>
      </c>
      <c r="XEQ147" s="3">
        <v>0.8</v>
      </c>
      <c r="XER147" s="3">
        <v>0.77</v>
      </c>
      <c r="XES147" s="3">
        <v>0.72</v>
      </c>
      <c r="XET147" s="3">
        <v>0.67</v>
      </c>
      <c r="XEU147" s="3">
        <v>0.62</v>
      </c>
    </row>
    <row r="148" spans="2:2 16366:16375" ht="15.9" hidden="1" customHeight="1" x14ac:dyDescent="0.3">
      <c r="B148" s="3" t="s">
        <v>46</v>
      </c>
      <c r="XEL148" s="3" t="s">
        <v>22</v>
      </c>
      <c r="XEM148" s="3" t="s">
        <v>26</v>
      </c>
      <c r="XEN148" s="3" t="s">
        <v>20</v>
      </c>
      <c r="XEO148" s="3">
        <v>7.5</v>
      </c>
      <c r="XEP148" s="3">
        <v>0.86</v>
      </c>
      <c r="XEQ148" s="3">
        <v>0.8</v>
      </c>
      <c r="XER148" s="3">
        <v>0.77</v>
      </c>
      <c r="XES148" s="3">
        <v>0.72</v>
      </c>
      <c r="XET148" s="3">
        <v>0.67</v>
      </c>
      <c r="XEU148" s="3">
        <v>0.62</v>
      </c>
    </row>
    <row r="149" spans="2:2 16366:16375" ht="15.9" hidden="1" customHeight="1" x14ac:dyDescent="0.3">
      <c r="B149" s="3" t="s">
        <v>47</v>
      </c>
      <c r="XEL149" s="3" t="s">
        <v>22</v>
      </c>
      <c r="XEM149" s="3" t="s">
        <v>26</v>
      </c>
      <c r="XEN149" s="3" t="s">
        <v>20</v>
      </c>
      <c r="XEO149" s="3">
        <v>7.6</v>
      </c>
      <c r="XEP149" s="3">
        <v>0.86</v>
      </c>
      <c r="XEQ149" s="3">
        <v>0.8</v>
      </c>
      <c r="XER149" s="3">
        <v>0.77</v>
      </c>
      <c r="XES149" s="3">
        <v>0.72</v>
      </c>
      <c r="XET149" s="3">
        <v>0.67</v>
      </c>
      <c r="XEU149" s="3">
        <v>0.62</v>
      </c>
    </row>
    <row r="150" spans="2:2 16366:16375" ht="15.9" hidden="1" customHeight="1" x14ac:dyDescent="0.3">
      <c r="B150" s="3" t="s">
        <v>48</v>
      </c>
      <c r="XEL150" s="3" t="s">
        <v>22</v>
      </c>
      <c r="XEM150" s="3" t="s">
        <v>26</v>
      </c>
      <c r="XEN150" s="3" t="s">
        <v>20</v>
      </c>
      <c r="XEO150" s="3">
        <v>7.7</v>
      </c>
      <c r="XEP150" s="3">
        <v>0.86</v>
      </c>
      <c r="XEQ150" s="3">
        <v>0.8</v>
      </c>
      <c r="XER150" s="3">
        <v>0.77</v>
      </c>
      <c r="XES150" s="3">
        <v>0.72</v>
      </c>
      <c r="XET150" s="3">
        <v>0.67</v>
      </c>
      <c r="XEU150" s="3">
        <v>0.62</v>
      </c>
    </row>
    <row r="151" spans="2:2 16366:16375" ht="15.9" hidden="1" customHeight="1" x14ac:dyDescent="0.3">
      <c r="B151" s="3" t="s">
        <v>49</v>
      </c>
      <c r="XEL151" s="3" t="s">
        <v>22</v>
      </c>
      <c r="XEM151" s="3" t="s">
        <v>26</v>
      </c>
      <c r="XEN151" s="3" t="s">
        <v>20</v>
      </c>
      <c r="XEO151" s="3">
        <v>7.8</v>
      </c>
      <c r="XEP151" s="3">
        <v>0.86</v>
      </c>
      <c r="XEQ151" s="3">
        <v>0.8</v>
      </c>
      <c r="XER151" s="3">
        <v>0.77</v>
      </c>
      <c r="XES151" s="3">
        <v>0.72</v>
      </c>
      <c r="XET151" s="3">
        <v>0.67</v>
      </c>
      <c r="XEU151" s="3">
        <v>0.62</v>
      </c>
    </row>
    <row r="152" spans="2:2 16366:16375" ht="15.9" hidden="1" customHeight="1" x14ac:dyDescent="0.3">
      <c r="B152" s="3" t="s">
        <v>50</v>
      </c>
      <c r="XEL152" s="3" t="s">
        <v>22</v>
      </c>
      <c r="XEM152" s="3" t="s">
        <v>26</v>
      </c>
      <c r="XEN152" s="3" t="s">
        <v>20</v>
      </c>
      <c r="XEO152" s="3">
        <v>7.9</v>
      </c>
      <c r="XEP152" s="3">
        <v>0.86</v>
      </c>
      <c r="XEQ152" s="3">
        <v>0.8</v>
      </c>
      <c r="XER152" s="3">
        <v>0.77</v>
      </c>
      <c r="XES152" s="3">
        <v>0.72</v>
      </c>
      <c r="XET152" s="3">
        <v>0.67</v>
      </c>
      <c r="XEU152" s="3">
        <v>0.62</v>
      </c>
    </row>
    <row r="153" spans="2:2 16366:16375" ht="15.9" hidden="1" customHeight="1" x14ac:dyDescent="0.3">
      <c r="B153" s="3" t="s">
        <v>51</v>
      </c>
      <c r="XEL153" s="3" t="s">
        <v>22</v>
      </c>
      <c r="XEM153" s="3" t="s">
        <v>26</v>
      </c>
      <c r="XEN153" s="3" t="s">
        <v>20</v>
      </c>
      <c r="XEO153" s="3">
        <v>8</v>
      </c>
      <c r="XEP153" s="3">
        <v>0.86</v>
      </c>
      <c r="XEQ153" s="3">
        <v>0.8</v>
      </c>
      <c r="XER153" s="3">
        <v>0.77</v>
      </c>
      <c r="XES153" s="3">
        <v>0.72</v>
      </c>
      <c r="XET153" s="3">
        <v>0.67</v>
      </c>
      <c r="XEU153" s="3">
        <v>0.62</v>
      </c>
    </row>
    <row r="154" spans="2:2 16366:16375" ht="15.9" hidden="1" customHeight="1" x14ac:dyDescent="0.3">
      <c r="XEL154" s="3" t="s">
        <v>22</v>
      </c>
      <c r="XEM154" s="3" t="s">
        <v>26</v>
      </c>
      <c r="XEN154" s="3" t="s">
        <v>20</v>
      </c>
      <c r="XEO154" s="3">
        <v>8.1</v>
      </c>
      <c r="XEP154" s="3">
        <v>0.86</v>
      </c>
      <c r="XEQ154" s="3">
        <v>0.8</v>
      </c>
      <c r="XER154" s="3">
        <v>0.77</v>
      </c>
      <c r="XES154" s="3">
        <v>0.72</v>
      </c>
      <c r="XET154" s="3">
        <v>0.67</v>
      </c>
      <c r="XEU154" s="3">
        <v>0.62</v>
      </c>
    </row>
    <row r="155" spans="2:2 16366:16375" ht="15.9" hidden="1" customHeight="1" x14ac:dyDescent="0.3">
      <c r="XEL155" s="3" t="s">
        <v>22</v>
      </c>
      <c r="XEM155" s="3" t="s">
        <v>26</v>
      </c>
      <c r="XEN155" s="3" t="s">
        <v>20</v>
      </c>
      <c r="XEO155" s="3">
        <v>8.1999999999999993</v>
      </c>
      <c r="XEP155" s="3">
        <v>0.86</v>
      </c>
      <c r="XEQ155" s="3">
        <v>0.8</v>
      </c>
      <c r="XER155" s="3">
        <v>0.77</v>
      </c>
      <c r="XES155" s="3">
        <v>0.72</v>
      </c>
      <c r="XET155" s="3">
        <v>0.67</v>
      </c>
      <c r="XEU155" s="3">
        <v>0.62</v>
      </c>
    </row>
    <row r="156" spans="2:2 16366:16375" ht="15.9" hidden="1" customHeight="1" x14ac:dyDescent="0.3">
      <c r="XEL156" s="3" t="s">
        <v>22</v>
      </c>
      <c r="XEM156" s="3" t="s">
        <v>26</v>
      </c>
      <c r="XEN156" s="3" t="s">
        <v>20</v>
      </c>
      <c r="XEO156" s="3">
        <v>8.3000000000000007</v>
      </c>
      <c r="XEP156" s="3">
        <v>0.86</v>
      </c>
      <c r="XEQ156" s="3">
        <v>0.8</v>
      </c>
      <c r="XER156" s="3">
        <v>0.77</v>
      </c>
      <c r="XES156" s="3">
        <v>0.72</v>
      </c>
      <c r="XET156" s="3">
        <v>0.67</v>
      </c>
      <c r="XEU156" s="3">
        <v>0.62</v>
      </c>
    </row>
    <row r="157" spans="2:2 16366:16375" ht="15.9" hidden="1" customHeight="1" x14ac:dyDescent="0.3">
      <c r="XEL157" s="3" t="s">
        <v>22</v>
      </c>
      <c r="XEM157" s="3" t="s">
        <v>26</v>
      </c>
      <c r="XEN157" s="3" t="s">
        <v>20</v>
      </c>
      <c r="XEO157" s="3">
        <v>8.4</v>
      </c>
      <c r="XEP157" s="3">
        <v>0.86</v>
      </c>
      <c r="XEQ157" s="3">
        <v>0.8</v>
      </c>
      <c r="XER157" s="3">
        <v>0.77</v>
      </c>
      <c r="XES157" s="3">
        <v>0.72</v>
      </c>
      <c r="XET157" s="3">
        <v>0.67</v>
      </c>
      <c r="XEU157" s="3">
        <v>0.62</v>
      </c>
    </row>
    <row r="158" spans="2:2 16366:16375" ht="15.9" hidden="1" customHeight="1" x14ac:dyDescent="0.3">
      <c r="XEL158" s="3" t="s">
        <v>22</v>
      </c>
      <c r="XEM158" s="3" t="s">
        <v>26</v>
      </c>
      <c r="XEN158" s="3" t="s">
        <v>20</v>
      </c>
      <c r="XEO158" s="3">
        <v>8.5</v>
      </c>
      <c r="XEP158" s="3">
        <v>0.86</v>
      </c>
      <c r="XEQ158" s="3">
        <v>0.8</v>
      </c>
      <c r="XER158" s="3">
        <v>0.77</v>
      </c>
      <c r="XES158" s="3">
        <v>0.72</v>
      </c>
      <c r="XET158" s="3">
        <v>0.67</v>
      </c>
      <c r="XEU158" s="3">
        <v>0.62</v>
      </c>
    </row>
    <row r="159" spans="2:2 16366:16375" ht="15.9" hidden="1" customHeight="1" x14ac:dyDescent="0.3">
      <c r="XEL159" s="3" t="s">
        <v>22</v>
      </c>
      <c r="XEM159" s="3" t="s">
        <v>26</v>
      </c>
      <c r="XEN159" s="3" t="s">
        <v>20</v>
      </c>
      <c r="XEO159" s="3">
        <v>8.6</v>
      </c>
      <c r="XEP159" s="3">
        <v>0.86</v>
      </c>
      <c r="XEQ159" s="3">
        <v>0.8</v>
      </c>
      <c r="XER159" s="3">
        <v>0.77</v>
      </c>
      <c r="XES159" s="3">
        <v>0.72</v>
      </c>
      <c r="XET159" s="3">
        <v>0.67</v>
      </c>
      <c r="XEU159" s="3">
        <v>0.62</v>
      </c>
    </row>
    <row r="160" spans="2:2 16366:16375" ht="15.9" hidden="1" customHeight="1" x14ac:dyDescent="0.3">
      <c r="XEL160" s="3" t="s">
        <v>22</v>
      </c>
      <c r="XEM160" s="3" t="s">
        <v>26</v>
      </c>
      <c r="XEN160" s="3" t="s">
        <v>20</v>
      </c>
      <c r="XEO160" s="3">
        <v>8.6999999999999993</v>
      </c>
      <c r="XEP160" s="3">
        <v>0.86</v>
      </c>
      <c r="XEQ160" s="3">
        <v>0.8</v>
      </c>
      <c r="XER160" s="3">
        <v>0.77</v>
      </c>
      <c r="XES160" s="3">
        <v>0.72</v>
      </c>
      <c r="XET160" s="3">
        <v>0.67</v>
      </c>
      <c r="XEU160" s="3">
        <v>0.62</v>
      </c>
    </row>
    <row r="161" spans="16366:16375" ht="15.9" hidden="1" customHeight="1" x14ac:dyDescent="0.3">
      <c r="XEL161" s="3" t="s">
        <v>22</v>
      </c>
      <c r="XEM161" s="3" t="s">
        <v>26</v>
      </c>
      <c r="XEN161" s="3" t="s">
        <v>20</v>
      </c>
      <c r="XEO161" s="3">
        <v>8.8000000000000007</v>
      </c>
      <c r="XEP161" s="3">
        <v>0.86</v>
      </c>
      <c r="XEQ161" s="3">
        <v>0.8</v>
      </c>
      <c r="XER161" s="3">
        <v>0.77</v>
      </c>
      <c r="XES161" s="3">
        <v>0.72</v>
      </c>
      <c r="XET161" s="3">
        <v>0.67</v>
      </c>
      <c r="XEU161" s="3">
        <v>0.62</v>
      </c>
    </row>
    <row r="162" spans="16366:16375" ht="15.9" hidden="1" customHeight="1" x14ac:dyDescent="0.3">
      <c r="XEL162" s="3" t="s">
        <v>22</v>
      </c>
      <c r="XEM162" s="3" t="s">
        <v>26</v>
      </c>
      <c r="XEN162" s="3" t="s">
        <v>20</v>
      </c>
      <c r="XEO162" s="3">
        <v>8.9</v>
      </c>
      <c r="XEP162" s="3">
        <v>0.86</v>
      </c>
      <c r="XEQ162" s="3">
        <v>0.8</v>
      </c>
      <c r="XER162" s="3">
        <v>0.77</v>
      </c>
      <c r="XES162" s="3">
        <v>0.72</v>
      </c>
      <c r="XET162" s="3">
        <v>0.67</v>
      </c>
      <c r="XEU162" s="3">
        <v>0.62</v>
      </c>
    </row>
    <row r="163" spans="16366:16375" ht="15.9" hidden="1" customHeight="1" x14ac:dyDescent="0.3">
      <c r="XEL163" s="3" t="s">
        <v>22</v>
      </c>
      <c r="XEM163" s="3" t="s">
        <v>26</v>
      </c>
      <c r="XEN163" s="3" t="s">
        <v>20</v>
      </c>
      <c r="XEO163" s="3">
        <v>9</v>
      </c>
      <c r="XEP163" s="3">
        <v>0.86</v>
      </c>
      <c r="XEQ163" s="3">
        <v>0.8</v>
      </c>
      <c r="XER163" s="3">
        <v>0.77</v>
      </c>
      <c r="XES163" s="3">
        <v>0.72</v>
      </c>
      <c r="XET163" s="3">
        <v>0.67</v>
      </c>
      <c r="XEU163" s="3">
        <v>0.62</v>
      </c>
    </row>
    <row r="164" spans="16366:16375" ht="15.9" hidden="1" customHeight="1" x14ac:dyDescent="0.3">
      <c r="XEL164" s="3" t="s">
        <v>22</v>
      </c>
      <c r="XEM164" s="3" t="s">
        <v>26</v>
      </c>
      <c r="XEN164" s="3" t="s">
        <v>20</v>
      </c>
      <c r="XEO164" s="3">
        <v>9.1</v>
      </c>
      <c r="XEP164" s="3">
        <v>0.86</v>
      </c>
      <c r="XEQ164" s="3">
        <v>0.8</v>
      </c>
      <c r="XER164" s="3">
        <v>0.77</v>
      </c>
      <c r="XES164" s="3">
        <v>0.72</v>
      </c>
      <c r="XET164" s="3">
        <v>0.67</v>
      </c>
      <c r="XEU164" s="3">
        <v>0.62</v>
      </c>
    </row>
    <row r="165" spans="16366:16375" ht="15.9" hidden="1" customHeight="1" x14ac:dyDescent="0.3">
      <c r="XEL165" s="3" t="s">
        <v>22</v>
      </c>
      <c r="XEM165" s="3" t="s">
        <v>26</v>
      </c>
      <c r="XEN165" s="3" t="s">
        <v>20</v>
      </c>
      <c r="XEO165" s="3">
        <v>9.1999999999999993</v>
      </c>
      <c r="XEP165" s="3">
        <v>0.86</v>
      </c>
      <c r="XEQ165" s="3">
        <v>0.8</v>
      </c>
      <c r="XER165" s="3">
        <v>0.77</v>
      </c>
      <c r="XES165" s="3">
        <v>0.72</v>
      </c>
      <c r="XET165" s="3">
        <v>0.67</v>
      </c>
      <c r="XEU165" s="3">
        <v>0.62</v>
      </c>
    </row>
    <row r="166" spans="16366:16375" ht="15.9" hidden="1" customHeight="1" x14ac:dyDescent="0.3">
      <c r="XEL166" s="3" t="s">
        <v>22</v>
      </c>
      <c r="XEM166" s="3" t="s">
        <v>26</v>
      </c>
      <c r="XEN166" s="3" t="s">
        <v>20</v>
      </c>
      <c r="XEO166" s="3">
        <v>9.3000000000000007</v>
      </c>
      <c r="XEP166" s="3">
        <v>0.86</v>
      </c>
      <c r="XEQ166" s="3">
        <v>0.8</v>
      </c>
      <c r="XER166" s="3">
        <v>0.77</v>
      </c>
      <c r="XES166" s="3">
        <v>0.72</v>
      </c>
      <c r="XET166" s="3">
        <v>0.67</v>
      </c>
      <c r="XEU166" s="3">
        <v>0.62</v>
      </c>
    </row>
    <row r="167" spans="16366:16375" ht="15.9" hidden="1" customHeight="1" x14ac:dyDescent="0.3">
      <c r="XEL167" s="3" t="s">
        <v>22</v>
      </c>
      <c r="XEM167" s="3" t="s">
        <v>26</v>
      </c>
      <c r="XEN167" s="3" t="s">
        <v>20</v>
      </c>
      <c r="XEO167" s="3">
        <v>9.4</v>
      </c>
      <c r="XEP167" s="3">
        <v>0.86</v>
      </c>
      <c r="XEQ167" s="3">
        <v>0.8</v>
      </c>
      <c r="XER167" s="3">
        <v>0.77</v>
      </c>
      <c r="XES167" s="3">
        <v>0.72</v>
      </c>
      <c r="XET167" s="3">
        <v>0.67</v>
      </c>
      <c r="XEU167" s="3">
        <v>0.62</v>
      </c>
    </row>
    <row r="168" spans="16366:16375" ht="15.9" hidden="1" customHeight="1" x14ac:dyDescent="0.3">
      <c r="XEL168" s="3" t="s">
        <v>22</v>
      </c>
      <c r="XEM168" s="3" t="s">
        <v>26</v>
      </c>
      <c r="XEN168" s="3" t="s">
        <v>20</v>
      </c>
      <c r="XEO168" s="3">
        <v>9.5</v>
      </c>
      <c r="XEP168" s="3">
        <v>0.86</v>
      </c>
      <c r="XEQ168" s="3">
        <v>0.8</v>
      </c>
      <c r="XER168" s="3">
        <v>0.77</v>
      </c>
      <c r="XES168" s="3">
        <v>0.72</v>
      </c>
      <c r="XET168" s="3">
        <v>0.67</v>
      </c>
      <c r="XEU168" s="3">
        <v>0.62</v>
      </c>
    </row>
    <row r="169" spans="16366:16375" ht="15.9" hidden="1" customHeight="1" x14ac:dyDescent="0.3">
      <c r="XEL169" s="3" t="s">
        <v>22</v>
      </c>
      <c r="XEM169" s="3" t="s">
        <v>26</v>
      </c>
      <c r="XEN169" s="3" t="s">
        <v>20</v>
      </c>
      <c r="XEO169" s="3">
        <v>9.6</v>
      </c>
      <c r="XEP169" s="3">
        <v>0.86</v>
      </c>
      <c r="XEQ169" s="3">
        <v>0.8</v>
      </c>
      <c r="XER169" s="3">
        <v>0.77</v>
      </c>
      <c r="XES169" s="3">
        <v>0.72</v>
      </c>
      <c r="XET169" s="3">
        <v>0.67</v>
      </c>
      <c r="XEU169" s="3">
        <v>0.62</v>
      </c>
    </row>
    <row r="170" spans="16366:16375" ht="15.9" hidden="1" customHeight="1" x14ac:dyDescent="0.3">
      <c r="XEL170" s="3" t="s">
        <v>22</v>
      </c>
      <c r="XEM170" s="3" t="s">
        <v>26</v>
      </c>
      <c r="XEN170" s="3" t="s">
        <v>20</v>
      </c>
      <c r="XEO170" s="3">
        <v>9.6999999999999993</v>
      </c>
      <c r="XEP170" s="3">
        <v>0.86</v>
      </c>
      <c r="XEQ170" s="3">
        <v>0.8</v>
      </c>
      <c r="XER170" s="3">
        <v>0.77</v>
      </c>
      <c r="XES170" s="3">
        <v>0.72</v>
      </c>
      <c r="XET170" s="3">
        <v>0.67</v>
      </c>
      <c r="XEU170" s="3">
        <v>0.62</v>
      </c>
    </row>
    <row r="171" spans="16366:16375" ht="15.9" hidden="1" customHeight="1" x14ac:dyDescent="0.3">
      <c r="XEL171" s="3" t="s">
        <v>22</v>
      </c>
      <c r="XEM171" s="3" t="s">
        <v>26</v>
      </c>
      <c r="XEN171" s="3" t="s">
        <v>20</v>
      </c>
      <c r="XEO171" s="3">
        <v>9.8000000000000007</v>
      </c>
      <c r="XEP171" s="3">
        <v>0.86</v>
      </c>
      <c r="XEQ171" s="3">
        <v>0.8</v>
      </c>
      <c r="XER171" s="3">
        <v>0.77</v>
      </c>
      <c r="XES171" s="3">
        <v>0.72</v>
      </c>
      <c r="XET171" s="3">
        <v>0.67</v>
      </c>
      <c r="XEU171" s="3">
        <v>0.62</v>
      </c>
    </row>
    <row r="172" spans="16366:16375" ht="15.9" hidden="1" customHeight="1" x14ac:dyDescent="0.3">
      <c r="XEL172" s="3" t="s">
        <v>22</v>
      </c>
      <c r="XEM172" s="3" t="s">
        <v>26</v>
      </c>
      <c r="XEN172" s="3" t="s">
        <v>20</v>
      </c>
      <c r="XEO172" s="3">
        <v>9.9</v>
      </c>
      <c r="XEP172" s="3">
        <v>0.86</v>
      </c>
      <c r="XEQ172" s="3">
        <v>0.8</v>
      </c>
      <c r="XER172" s="3">
        <v>0.77</v>
      </c>
      <c r="XES172" s="3">
        <v>0.72</v>
      </c>
      <c r="XET172" s="3">
        <v>0.67</v>
      </c>
      <c r="XEU172" s="3">
        <v>0.62</v>
      </c>
    </row>
    <row r="173" spans="16366:16375" ht="15.9" hidden="1" customHeight="1" x14ac:dyDescent="0.3">
      <c r="XEL173" s="3" t="s">
        <v>22</v>
      </c>
      <c r="XEM173" s="3" t="s">
        <v>26</v>
      </c>
      <c r="XEN173" s="3" t="s">
        <v>20</v>
      </c>
      <c r="XEO173" s="3">
        <v>10</v>
      </c>
      <c r="XEP173" s="3">
        <v>0.86</v>
      </c>
      <c r="XEQ173" s="3">
        <v>0.8</v>
      </c>
      <c r="XER173" s="3">
        <v>0.77</v>
      </c>
      <c r="XES173" s="3">
        <v>0.72</v>
      </c>
      <c r="XET173" s="3">
        <v>0.67</v>
      </c>
      <c r="XEU173" s="3">
        <v>0.62</v>
      </c>
    </row>
    <row r="174" spans="16366:16375" ht="15.9" hidden="1" customHeight="1" x14ac:dyDescent="0.3">
      <c r="XEL174" s="3" t="s">
        <v>22</v>
      </c>
      <c r="XEM174" s="3" t="s">
        <v>26</v>
      </c>
      <c r="XEN174" s="3" t="s">
        <v>20</v>
      </c>
      <c r="XEO174" s="3">
        <v>10.1</v>
      </c>
      <c r="XEP174" s="3">
        <v>0.86</v>
      </c>
      <c r="XEQ174" s="3">
        <v>0.8</v>
      </c>
      <c r="XER174" s="3">
        <v>0.77</v>
      </c>
      <c r="XES174" s="3">
        <v>0.72</v>
      </c>
      <c r="XET174" s="3">
        <v>0.67</v>
      </c>
      <c r="XEU174" s="3">
        <v>0.62</v>
      </c>
    </row>
    <row r="175" spans="16366:16375" ht="15.9" hidden="1" customHeight="1" x14ac:dyDescent="0.3">
      <c r="XEL175" s="3" t="s">
        <v>22</v>
      </c>
      <c r="XEM175" s="3" t="s">
        <v>26</v>
      </c>
      <c r="XEN175" s="3" t="s">
        <v>20</v>
      </c>
      <c r="XEO175" s="3">
        <v>10.199999999999999</v>
      </c>
      <c r="XEP175" s="3">
        <v>0.86</v>
      </c>
      <c r="XEQ175" s="3">
        <v>0.8</v>
      </c>
      <c r="XER175" s="3">
        <v>0.77</v>
      </c>
      <c r="XES175" s="3">
        <v>0.72</v>
      </c>
      <c r="XET175" s="3">
        <v>0.67</v>
      </c>
      <c r="XEU175" s="3">
        <v>0.62</v>
      </c>
    </row>
    <row r="176" spans="16366:16375" ht="15.9" hidden="1" customHeight="1" x14ac:dyDescent="0.3">
      <c r="XEL176" s="3" t="s">
        <v>22</v>
      </c>
      <c r="XEM176" s="3" t="s">
        <v>26</v>
      </c>
      <c r="XEN176" s="3" t="s">
        <v>20</v>
      </c>
      <c r="XEO176" s="3">
        <v>10.3</v>
      </c>
      <c r="XEP176" s="3">
        <v>0.86</v>
      </c>
      <c r="XEQ176" s="3">
        <v>0.8</v>
      </c>
      <c r="XER176" s="3">
        <v>0.77</v>
      </c>
      <c r="XES176" s="3">
        <v>0.72</v>
      </c>
      <c r="XET176" s="3">
        <v>0.67</v>
      </c>
      <c r="XEU176" s="3">
        <v>0.62</v>
      </c>
    </row>
    <row r="177" spans="16366:16375" ht="15.9" hidden="1" customHeight="1" x14ac:dyDescent="0.3">
      <c r="XEL177" s="3" t="s">
        <v>22</v>
      </c>
      <c r="XEM177" s="3" t="s">
        <v>26</v>
      </c>
      <c r="XEN177" s="3" t="s">
        <v>20</v>
      </c>
      <c r="XEO177" s="3">
        <v>10.4</v>
      </c>
      <c r="XEP177" s="3">
        <v>0.86</v>
      </c>
      <c r="XEQ177" s="3">
        <v>0.8</v>
      </c>
      <c r="XER177" s="3">
        <v>0.77</v>
      </c>
      <c r="XES177" s="3">
        <v>0.72</v>
      </c>
      <c r="XET177" s="3">
        <v>0.67</v>
      </c>
      <c r="XEU177" s="3">
        <v>0.62</v>
      </c>
    </row>
    <row r="178" spans="16366:16375" ht="15.9" hidden="1" customHeight="1" x14ac:dyDescent="0.3">
      <c r="XEL178" s="3" t="s">
        <v>22</v>
      </c>
      <c r="XEM178" s="3" t="s">
        <v>26</v>
      </c>
      <c r="XEN178" s="3" t="s">
        <v>20</v>
      </c>
      <c r="XEO178" s="3">
        <v>10.5</v>
      </c>
      <c r="XEP178" s="3">
        <v>0.86</v>
      </c>
      <c r="XEQ178" s="3">
        <v>0.8</v>
      </c>
      <c r="XER178" s="3">
        <v>0.77</v>
      </c>
      <c r="XES178" s="3">
        <v>0.72</v>
      </c>
      <c r="XET178" s="3">
        <v>0.67</v>
      </c>
      <c r="XEU178" s="3">
        <v>0.62</v>
      </c>
    </row>
    <row r="179" spans="16366:16375" ht="15.9" hidden="1" customHeight="1" x14ac:dyDescent="0.3">
      <c r="XEL179" s="3" t="s">
        <v>22</v>
      </c>
      <c r="XEM179" s="3" t="s">
        <v>26</v>
      </c>
      <c r="XEN179" s="3" t="s">
        <v>20</v>
      </c>
      <c r="XEO179" s="3">
        <v>10.6</v>
      </c>
      <c r="XEP179" s="3">
        <v>0.86</v>
      </c>
      <c r="XEQ179" s="3">
        <v>0.8</v>
      </c>
      <c r="XER179" s="3">
        <v>0.77</v>
      </c>
      <c r="XES179" s="3">
        <v>0.72</v>
      </c>
      <c r="XET179" s="3">
        <v>0.67</v>
      </c>
      <c r="XEU179" s="3">
        <v>0.62</v>
      </c>
    </row>
    <row r="180" spans="16366:16375" ht="15.9" hidden="1" customHeight="1" x14ac:dyDescent="0.3">
      <c r="XEL180" s="3" t="s">
        <v>22</v>
      </c>
      <c r="XEM180" s="3" t="s">
        <v>26</v>
      </c>
      <c r="XEN180" s="3" t="s">
        <v>20</v>
      </c>
      <c r="XEO180" s="3">
        <v>10.7</v>
      </c>
      <c r="XEP180" s="3">
        <v>0.86</v>
      </c>
      <c r="XEQ180" s="3">
        <v>0.8</v>
      </c>
      <c r="XER180" s="3">
        <v>0.77</v>
      </c>
      <c r="XES180" s="3">
        <v>0.72</v>
      </c>
      <c r="XET180" s="3">
        <v>0.67</v>
      </c>
      <c r="XEU180" s="3">
        <v>0.62</v>
      </c>
    </row>
    <row r="181" spans="16366:16375" ht="15.9" hidden="1" customHeight="1" x14ac:dyDescent="0.3">
      <c r="XEL181" s="3" t="s">
        <v>22</v>
      </c>
      <c r="XEM181" s="3" t="s">
        <v>26</v>
      </c>
      <c r="XEN181" s="3" t="s">
        <v>20</v>
      </c>
      <c r="XEO181" s="3">
        <v>10.8</v>
      </c>
      <c r="XEP181" s="3">
        <v>0.86</v>
      </c>
      <c r="XEQ181" s="3">
        <v>0.8</v>
      </c>
      <c r="XER181" s="3">
        <v>0.77</v>
      </c>
      <c r="XES181" s="3">
        <v>0.72</v>
      </c>
      <c r="XET181" s="3">
        <v>0.67</v>
      </c>
      <c r="XEU181" s="3">
        <v>0.62</v>
      </c>
    </row>
    <row r="182" spans="16366:16375" ht="15.9" hidden="1" customHeight="1" x14ac:dyDescent="0.3">
      <c r="XEL182" s="3" t="s">
        <v>22</v>
      </c>
      <c r="XEM182" s="3" t="s">
        <v>26</v>
      </c>
      <c r="XEN182" s="3" t="s">
        <v>20</v>
      </c>
      <c r="XEO182" s="3">
        <v>10.9</v>
      </c>
      <c r="XEP182" s="3">
        <v>0.86</v>
      </c>
      <c r="XEQ182" s="3">
        <v>0.8</v>
      </c>
      <c r="XER182" s="3">
        <v>0.77</v>
      </c>
      <c r="XES182" s="3">
        <v>0.72</v>
      </c>
      <c r="XET182" s="3">
        <v>0.67</v>
      </c>
      <c r="XEU182" s="3">
        <v>0.62</v>
      </c>
    </row>
    <row r="183" spans="16366:16375" ht="15.9" hidden="1" customHeight="1" x14ac:dyDescent="0.3">
      <c r="XEL183" s="3" t="s">
        <v>22</v>
      </c>
      <c r="XEM183" s="3" t="s">
        <v>26</v>
      </c>
      <c r="XEN183" s="3" t="s">
        <v>20</v>
      </c>
      <c r="XEO183" s="3">
        <v>11</v>
      </c>
      <c r="XEP183" s="3">
        <v>0.86</v>
      </c>
      <c r="XEQ183" s="3">
        <v>0.8</v>
      </c>
      <c r="XER183" s="3">
        <v>0.77</v>
      </c>
      <c r="XES183" s="3">
        <v>0.72</v>
      </c>
      <c r="XET183" s="3">
        <v>0.67</v>
      </c>
      <c r="XEU183" s="3">
        <v>0.62</v>
      </c>
    </row>
    <row r="184" spans="16366:16375" ht="15.9" hidden="1" customHeight="1" x14ac:dyDescent="0.3">
      <c r="XEL184" s="3" t="s">
        <v>22</v>
      </c>
      <c r="XEM184" s="3" t="s">
        <v>26</v>
      </c>
      <c r="XEN184" s="3" t="s">
        <v>20</v>
      </c>
      <c r="XEO184" s="3">
        <v>11.1</v>
      </c>
      <c r="XEP184" s="3">
        <v>0.86</v>
      </c>
      <c r="XEQ184" s="3">
        <v>0.8</v>
      </c>
      <c r="XER184" s="3">
        <v>0.77</v>
      </c>
      <c r="XES184" s="3">
        <v>0.72</v>
      </c>
      <c r="XET184" s="3">
        <v>0.67</v>
      </c>
      <c r="XEU184" s="3">
        <v>0.62</v>
      </c>
    </row>
    <row r="185" spans="16366:16375" ht="15.9" hidden="1" customHeight="1" x14ac:dyDescent="0.3">
      <c r="XEL185" s="3" t="s">
        <v>22</v>
      </c>
      <c r="XEM185" s="3" t="s">
        <v>26</v>
      </c>
      <c r="XEN185" s="3" t="s">
        <v>20</v>
      </c>
      <c r="XEO185" s="3">
        <v>11.2</v>
      </c>
      <c r="XEP185" s="3">
        <v>0.86</v>
      </c>
      <c r="XEQ185" s="3">
        <v>0.8</v>
      </c>
      <c r="XER185" s="3">
        <v>0.77</v>
      </c>
      <c r="XES185" s="3">
        <v>0.72</v>
      </c>
      <c r="XET185" s="3">
        <v>0.67</v>
      </c>
      <c r="XEU185" s="3">
        <v>0.62</v>
      </c>
    </row>
    <row r="186" spans="16366:16375" ht="15.9" hidden="1" customHeight="1" x14ac:dyDescent="0.3">
      <c r="XEL186" s="3" t="s">
        <v>22</v>
      </c>
      <c r="XEM186" s="3" t="s">
        <v>26</v>
      </c>
      <c r="XEN186" s="3" t="s">
        <v>20</v>
      </c>
      <c r="XEO186" s="3">
        <v>11.3</v>
      </c>
      <c r="XEP186" s="3">
        <v>0.86</v>
      </c>
      <c r="XEQ186" s="3">
        <v>0.8</v>
      </c>
      <c r="XER186" s="3">
        <v>0.77</v>
      </c>
      <c r="XES186" s="3">
        <v>0.72</v>
      </c>
      <c r="XET186" s="3">
        <v>0.67</v>
      </c>
      <c r="XEU186" s="3">
        <v>0.62</v>
      </c>
    </row>
    <row r="187" spans="16366:16375" ht="15.9" hidden="1" customHeight="1" x14ac:dyDescent="0.3">
      <c r="XEL187" s="3" t="s">
        <v>22</v>
      </c>
      <c r="XEM187" s="3" t="s">
        <v>26</v>
      </c>
      <c r="XEN187" s="3" t="s">
        <v>20</v>
      </c>
      <c r="XEO187" s="3">
        <v>11.4</v>
      </c>
      <c r="XEP187" s="3">
        <v>0.86</v>
      </c>
      <c r="XEQ187" s="3">
        <v>0.8</v>
      </c>
      <c r="XER187" s="3">
        <v>0.77</v>
      </c>
      <c r="XES187" s="3">
        <v>0.72</v>
      </c>
      <c r="XET187" s="3">
        <v>0.67</v>
      </c>
      <c r="XEU187" s="3">
        <v>0.62</v>
      </c>
    </row>
    <row r="188" spans="16366:16375" ht="15.9" hidden="1" customHeight="1" x14ac:dyDescent="0.3">
      <c r="XEL188" s="3" t="s">
        <v>22</v>
      </c>
      <c r="XEM188" s="3" t="s">
        <v>26</v>
      </c>
      <c r="XEN188" s="3" t="s">
        <v>20</v>
      </c>
      <c r="XEO188" s="3">
        <v>11.5</v>
      </c>
      <c r="XEP188" s="3">
        <v>0.86</v>
      </c>
      <c r="XEQ188" s="3">
        <v>0.8</v>
      </c>
      <c r="XER188" s="3">
        <v>0.77</v>
      </c>
      <c r="XES188" s="3">
        <v>0.72</v>
      </c>
      <c r="XET188" s="3">
        <v>0.67</v>
      </c>
      <c r="XEU188" s="3">
        <v>0.62</v>
      </c>
    </row>
    <row r="189" spans="16366:16375" ht="15.9" hidden="1" customHeight="1" x14ac:dyDescent="0.3">
      <c r="XEL189" s="3" t="s">
        <v>22</v>
      </c>
      <c r="XEM189" s="3" t="s">
        <v>26</v>
      </c>
      <c r="XEN189" s="3" t="s">
        <v>20</v>
      </c>
      <c r="XEO189" s="3">
        <v>11.6</v>
      </c>
      <c r="XEP189" s="3">
        <v>0.86</v>
      </c>
      <c r="XEQ189" s="3">
        <v>0.8</v>
      </c>
      <c r="XER189" s="3">
        <v>0.77</v>
      </c>
      <c r="XES189" s="3">
        <v>0.72</v>
      </c>
      <c r="XET189" s="3">
        <v>0.67</v>
      </c>
      <c r="XEU189" s="3">
        <v>0.62</v>
      </c>
    </row>
    <row r="190" spans="16366:16375" ht="15.9" hidden="1" customHeight="1" x14ac:dyDescent="0.3">
      <c r="XEL190" s="3" t="s">
        <v>22</v>
      </c>
      <c r="XEM190" s="3" t="s">
        <v>26</v>
      </c>
      <c r="XEN190" s="3" t="s">
        <v>20</v>
      </c>
      <c r="XEO190" s="3">
        <v>11.7</v>
      </c>
      <c r="XEP190" s="3">
        <v>0.86</v>
      </c>
      <c r="XEQ190" s="3">
        <v>0.8</v>
      </c>
      <c r="XER190" s="3">
        <v>0.77</v>
      </c>
      <c r="XES190" s="3">
        <v>0.72</v>
      </c>
      <c r="XET190" s="3">
        <v>0.67</v>
      </c>
      <c r="XEU190" s="3">
        <v>0.62</v>
      </c>
    </row>
    <row r="191" spans="16366:16375" ht="15.9" hidden="1" customHeight="1" x14ac:dyDescent="0.3">
      <c r="XEL191" s="3" t="s">
        <v>22</v>
      </c>
      <c r="XEM191" s="3" t="s">
        <v>26</v>
      </c>
      <c r="XEN191" s="3" t="s">
        <v>20</v>
      </c>
      <c r="XEO191" s="3">
        <v>11.8</v>
      </c>
      <c r="XEP191" s="3">
        <v>0.86</v>
      </c>
      <c r="XEQ191" s="3">
        <v>0.8</v>
      </c>
      <c r="XER191" s="3">
        <v>0.77</v>
      </c>
      <c r="XES191" s="3">
        <v>0.72</v>
      </c>
      <c r="XET191" s="3">
        <v>0.67</v>
      </c>
      <c r="XEU191" s="3">
        <v>0.62</v>
      </c>
    </row>
    <row r="192" spans="16366:16375" ht="15.9" hidden="1" customHeight="1" x14ac:dyDescent="0.3">
      <c r="XEL192" s="3" t="s">
        <v>22</v>
      </c>
      <c r="XEM192" s="3" t="s">
        <v>26</v>
      </c>
      <c r="XEN192" s="3" t="s">
        <v>20</v>
      </c>
      <c r="XEO192" s="3">
        <v>11.9</v>
      </c>
      <c r="XEP192" s="3">
        <v>0.86</v>
      </c>
      <c r="XEQ192" s="3">
        <v>0.8</v>
      </c>
      <c r="XER192" s="3">
        <v>0.77</v>
      </c>
      <c r="XES192" s="3">
        <v>0.72</v>
      </c>
      <c r="XET192" s="3">
        <v>0.67</v>
      </c>
      <c r="XEU192" s="3">
        <v>0.62</v>
      </c>
    </row>
    <row r="193" spans="16366:16375" ht="15.9" hidden="1" customHeight="1" x14ac:dyDescent="0.3">
      <c r="XEL193" s="3" t="s">
        <v>22</v>
      </c>
      <c r="XEM193" s="3" t="s">
        <v>26</v>
      </c>
      <c r="XEN193" s="3" t="s">
        <v>20</v>
      </c>
      <c r="XEO193" s="3">
        <v>12</v>
      </c>
      <c r="XEP193" s="3">
        <v>0.86</v>
      </c>
      <c r="XEQ193" s="3">
        <v>0.8</v>
      </c>
      <c r="XER193" s="3">
        <v>0.77</v>
      </c>
      <c r="XES193" s="3">
        <v>0.72</v>
      </c>
      <c r="XET193" s="3">
        <v>0.67</v>
      </c>
      <c r="XEU193" s="3">
        <v>0.62</v>
      </c>
    </row>
    <row r="194" spans="16366:16375" ht="15.9" hidden="1" customHeight="1" x14ac:dyDescent="0.3">
      <c r="XEL194" s="3" t="s">
        <v>22</v>
      </c>
      <c r="XEM194" s="3" t="s">
        <v>26</v>
      </c>
      <c r="XEN194" s="3" t="s">
        <v>20</v>
      </c>
      <c r="XEO194" s="3">
        <v>12.1</v>
      </c>
      <c r="XEP194" s="3">
        <v>0.86</v>
      </c>
      <c r="XEQ194" s="3">
        <v>0.8</v>
      </c>
      <c r="XER194" s="3">
        <v>0.77</v>
      </c>
      <c r="XES194" s="3">
        <v>0.72</v>
      </c>
      <c r="XET194" s="3">
        <v>0.67</v>
      </c>
      <c r="XEU194" s="3">
        <v>0.62</v>
      </c>
    </row>
    <row r="195" spans="16366:16375" ht="15.9" hidden="1" customHeight="1" x14ac:dyDescent="0.3">
      <c r="XEL195" s="3" t="s">
        <v>22</v>
      </c>
      <c r="XEM195" s="3" t="s">
        <v>26</v>
      </c>
      <c r="XEN195" s="3" t="s">
        <v>20</v>
      </c>
      <c r="XEO195" s="3">
        <v>12.2</v>
      </c>
      <c r="XEP195" s="3">
        <v>0.86</v>
      </c>
      <c r="XEQ195" s="3">
        <v>0.8</v>
      </c>
      <c r="XER195" s="3">
        <v>0.77</v>
      </c>
      <c r="XES195" s="3">
        <v>0.72</v>
      </c>
      <c r="XET195" s="3">
        <v>0.67</v>
      </c>
      <c r="XEU195" s="3">
        <v>0.62</v>
      </c>
    </row>
    <row r="196" spans="16366:16375" ht="15.9" hidden="1" customHeight="1" x14ac:dyDescent="0.3">
      <c r="XEL196" s="3" t="s">
        <v>22</v>
      </c>
      <c r="XEM196" s="3" t="s">
        <v>26</v>
      </c>
      <c r="XEN196" s="3" t="s">
        <v>20</v>
      </c>
      <c r="XEO196" s="3">
        <v>12.3</v>
      </c>
      <c r="XEP196" s="3">
        <v>0.86</v>
      </c>
      <c r="XEQ196" s="3">
        <v>0.8</v>
      </c>
      <c r="XER196" s="3">
        <v>0.77</v>
      </c>
      <c r="XES196" s="3">
        <v>0.72</v>
      </c>
      <c r="XET196" s="3">
        <v>0.67</v>
      </c>
      <c r="XEU196" s="3">
        <v>0.62</v>
      </c>
    </row>
    <row r="197" spans="16366:16375" ht="15.9" hidden="1" customHeight="1" x14ac:dyDescent="0.3">
      <c r="XEL197" s="3" t="s">
        <v>22</v>
      </c>
      <c r="XEM197" s="3" t="s">
        <v>26</v>
      </c>
      <c r="XEN197" s="3" t="s">
        <v>20</v>
      </c>
      <c r="XEO197" s="3">
        <v>12.4</v>
      </c>
      <c r="XEP197" s="3">
        <v>0.86</v>
      </c>
      <c r="XEQ197" s="3">
        <v>0.8</v>
      </c>
      <c r="XER197" s="3">
        <v>0.77</v>
      </c>
      <c r="XES197" s="3">
        <v>0.72</v>
      </c>
      <c r="XET197" s="3">
        <v>0.67</v>
      </c>
      <c r="XEU197" s="3">
        <v>0.62</v>
      </c>
    </row>
    <row r="198" spans="16366:16375" ht="15.9" hidden="1" customHeight="1" x14ac:dyDescent="0.3">
      <c r="XEL198" s="3" t="s">
        <v>22</v>
      </c>
      <c r="XEM198" s="3" t="s">
        <v>26</v>
      </c>
      <c r="XEN198" s="3" t="s">
        <v>20</v>
      </c>
      <c r="XEO198" s="3">
        <v>12.5</v>
      </c>
      <c r="XEP198" s="3">
        <v>0.86</v>
      </c>
      <c r="XEQ198" s="3">
        <v>0.8</v>
      </c>
      <c r="XER198" s="3">
        <v>0.77</v>
      </c>
      <c r="XES198" s="3">
        <v>0.72</v>
      </c>
      <c r="XET198" s="3">
        <v>0.67</v>
      </c>
      <c r="XEU198" s="3">
        <v>0.62</v>
      </c>
    </row>
    <row r="199" spans="16366:16375" ht="15.9" hidden="1" customHeight="1" x14ac:dyDescent="0.3">
      <c r="XEL199" s="3" t="s">
        <v>22</v>
      </c>
      <c r="XEM199" s="3" t="s">
        <v>26</v>
      </c>
      <c r="XEN199" s="3" t="s">
        <v>20</v>
      </c>
      <c r="XEO199" s="3">
        <v>12.6</v>
      </c>
      <c r="XEP199" s="3">
        <v>0.86</v>
      </c>
      <c r="XEQ199" s="3">
        <v>0.8</v>
      </c>
      <c r="XER199" s="3">
        <v>0.77</v>
      </c>
      <c r="XES199" s="3">
        <v>0.72</v>
      </c>
      <c r="XET199" s="3">
        <v>0.67</v>
      </c>
      <c r="XEU199" s="3">
        <v>0.62</v>
      </c>
    </row>
    <row r="200" spans="16366:16375" ht="15.9" hidden="1" customHeight="1" x14ac:dyDescent="0.3">
      <c r="XEL200" s="3" t="s">
        <v>22</v>
      </c>
      <c r="XEM200" s="3" t="s">
        <v>26</v>
      </c>
      <c r="XEN200" s="3" t="s">
        <v>20</v>
      </c>
      <c r="XEO200" s="3">
        <v>12.7</v>
      </c>
      <c r="XEP200" s="3">
        <v>0.86</v>
      </c>
      <c r="XEQ200" s="3">
        <v>0.8</v>
      </c>
      <c r="XER200" s="3">
        <v>0.77</v>
      </c>
      <c r="XES200" s="3">
        <v>0.72</v>
      </c>
      <c r="XET200" s="3">
        <v>0.67</v>
      </c>
      <c r="XEU200" s="3">
        <v>0.62</v>
      </c>
    </row>
    <row r="201" spans="16366:16375" ht="15.9" hidden="1" customHeight="1" x14ac:dyDescent="0.3">
      <c r="XEL201" s="3" t="s">
        <v>22</v>
      </c>
      <c r="XEM201" s="3" t="s">
        <v>26</v>
      </c>
      <c r="XEN201" s="3" t="s">
        <v>20</v>
      </c>
      <c r="XEO201" s="3">
        <v>12.8</v>
      </c>
      <c r="XEP201" s="3">
        <v>0.86</v>
      </c>
      <c r="XEQ201" s="3">
        <v>0.8</v>
      </c>
      <c r="XER201" s="3">
        <v>0.77</v>
      </c>
      <c r="XES201" s="3">
        <v>0.72</v>
      </c>
      <c r="XET201" s="3">
        <v>0.67</v>
      </c>
      <c r="XEU201" s="3">
        <v>0.62</v>
      </c>
    </row>
    <row r="202" spans="16366:16375" ht="15.9" hidden="1" customHeight="1" x14ac:dyDescent="0.3">
      <c r="XEL202" s="3" t="s">
        <v>22</v>
      </c>
      <c r="XEM202" s="3" t="s">
        <v>26</v>
      </c>
      <c r="XEN202" s="3" t="s">
        <v>20</v>
      </c>
      <c r="XEO202" s="3">
        <v>12.9</v>
      </c>
      <c r="XEP202" s="3">
        <v>0.86</v>
      </c>
      <c r="XEQ202" s="3">
        <v>0.8</v>
      </c>
      <c r="XER202" s="3">
        <v>0.77</v>
      </c>
      <c r="XES202" s="3">
        <v>0.72</v>
      </c>
      <c r="XET202" s="3">
        <v>0.67</v>
      </c>
      <c r="XEU202" s="3">
        <v>0.62</v>
      </c>
    </row>
    <row r="203" spans="16366:16375" ht="15.9" hidden="1" customHeight="1" x14ac:dyDescent="0.3">
      <c r="XEL203" s="3" t="s">
        <v>22</v>
      </c>
      <c r="XEM203" s="3" t="s">
        <v>26</v>
      </c>
      <c r="XEN203" s="3" t="s">
        <v>20</v>
      </c>
      <c r="XEO203" s="3">
        <v>13</v>
      </c>
      <c r="XEP203" s="3">
        <v>0.86</v>
      </c>
      <c r="XEQ203" s="3">
        <v>0.8</v>
      </c>
      <c r="XER203" s="3">
        <v>0.77</v>
      </c>
      <c r="XES203" s="3">
        <v>0.72</v>
      </c>
      <c r="XET203" s="3">
        <v>0.67</v>
      </c>
      <c r="XEU203" s="3">
        <v>0.62</v>
      </c>
    </row>
    <row r="204" spans="16366:16375" ht="15.9" hidden="1" customHeight="1" x14ac:dyDescent="0.3">
      <c r="XEL204" s="3" t="s">
        <v>22</v>
      </c>
      <c r="XEM204" s="3" t="s">
        <v>26</v>
      </c>
      <c r="XEN204" s="3" t="s">
        <v>20</v>
      </c>
      <c r="XEO204" s="3">
        <v>13.1</v>
      </c>
      <c r="XEP204" s="3">
        <v>0.86</v>
      </c>
      <c r="XEQ204" s="3">
        <v>0.8</v>
      </c>
      <c r="XER204" s="3">
        <v>0.77</v>
      </c>
      <c r="XES204" s="3">
        <v>0.72</v>
      </c>
      <c r="XET204" s="3">
        <v>0.67</v>
      </c>
      <c r="XEU204" s="3">
        <v>0.62</v>
      </c>
    </row>
    <row r="205" spans="16366:16375" ht="15.9" hidden="1" customHeight="1" x14ac:dyDescent="0.3">
      <c r="XEL205" s="3" t="s">
        <v>22</v>
      </c>
      <c r="XEM205" s="3" t="s">
        <v>26</v>
      </c>
      <c r="XEN205" s="3" t="s">
        <v>20</v>
      </c>
      <c r="XEO205" s="3">
        <v>13.2</v>
      </c>
      <c r="XEP205" s="3">
        <v>0.86</v>
      </c>
      <c r="XEQ205" s="3">
        <v>0.8</v>
      </c>
      <c r="XER205" s="3">
        <v>0.77</v>
      </c>
      <c r="XES205" s="3">
        <v>0.72</v>
      </c>
      <c r="XET205" s="3">
        <v>0.67</v>
      </c>
      <c r="XEU205" s="3">
        <v>0.62</v>
      </c>
    </row>
    <row r="206" spans="16366:16375" ht="15.9" hidden="1" customHeight="1" x14ac:dyDescent="0.3">
      <c r="XEL206" s="3" t="s">
        <v>22</v>
      </c>
      <c r="XEM206" s="3" t="s">
        <v>26</v>
      </c>
      <c r="XEN206" s="3" t="s">
        <v>20</v>
      </c>
      <c r="XEO206" s="3">
        <v>13.3</v>
      </c>
      <c r="XEP206" s="3">
        <v>0.86</v>
      </c>
      <c r="XEQ206" s="3">
        <v>0.8</v>
      </c>
      <c r="XER206" s="3">
        <v>0.77</v>
      </c>
      <c r="XES206" s="3">
        <v>0.72</v>
      </c>
      <c r="XET206" s="3">
        <v>0.67</v>
      </c>
      <c r="XEU206" s="3">
        <v>0.62</v>
      </c>
    </row>
    <row r="207" spans="16366:16375" ht="15.9" hidden="1" customHeight="1" x14ac:dyDescent="0.3">
      <c r="XEL207" s="3" t="s">
        <v>22</v>
      </c>
      <c r="XEM207" s="3" t="s">
        <v>26</v>
      </c>
      <c r="XEN207" s="3" t="s">
        <v>20</v>
      </c>
      <c r="XEO207" s="3">
        <v>13.4</v>
      </c>
      <c r="XEP207" s="3">
        <v>0.86</v>
      </c>
      <c r="XEQ207" s="3">
        <v>0.8</v>
      </c>
      <c r="XER207" s="3">
        <v>0.77</v>
      </c>
      <c r="XES207" s="3">
        <v>0.72</v>
      </c>
      <c r="XET207" s="3">
        <v>0.67</v>
      </c>
      <c r="XEU207" s="3">
        <v>0.62</v>
      </c>
    </row>
    <row r="208" spans="16366:16375" ht="15.9" hidden="1" customHeight="1" x14ac:dyDescent="0.3">
      <c r="XEL208" s="3" t="s">
        <v>22</v>
      </c>
      <c r="XEM208" s="3" t="s">
        <v>26</v>
      </c>
      <c r="XEN208" s="3" t="s">
        <v>20</v>
      </c>
      <c r="XEO208" s="3">
        <v>13.5</v>
      </c>
      <c r="XEP208" s="3">
        <v>0.86</v>
      </c>
      <c r="XEQ208" s="3">
        <v>0.8</v>
      </c>
      <c r="XER208" s="3">
        <v>0.77</v>
      </c>
      <c r="XES208" s="3">
        <v>0.72</v>
      </c>
      <c r="XET208" s="3">
        <v>0.67</v>
      </c>
      <c r="XEU208" s="3">
        <v>0.62</v>
      </c>
    </row>
    <row r="209" spans="16366:16375" ht="15.9" hidden="1" customHeight="1" x14ac:dyDescent="0.3">
      <c r="XEL209" s="3" t="s">
        <v>22</v>
      </c>
      <c r="XEM209" s="3" t="s">
        <v>26</v>
      </c>
      <c r="XEN209" s="3" t="s">
        <v>20</v>
      </c>
      <c r="XEO209" s="3">
        <v>13.6</v>
      </c>
      <c r="XEP209" s="3">
        <v>0.86</v>
      </c>
      <c r="XEQ209" s="3">
        <v>0.8</v>
      </c>
      <c r="XER209" s="3">
        <v>0.77</v>
      </c>
      <c r="XES209" s="3">
        <v>0.72</v>
      </c>
      <c r="XET209" s="3">
        <v>0.67</v>
      </c>
      <c r="XEU209" s="3">
        <v>0.62</v>
      </c>
    </row>
    <row r="210" spans="16366:16375" ht="15.9" hidden="1" customHeight="1" x14ac:dyDescent="0.3">
      <c r="XEL210" s="3" t="s">
        <v>22</v>
      </c>
      <c r="XEM210" s="3" t="s">
        <v>26</v>
      </c>
      <c r="XEN210" s="3" t="s">
        <v>20</v>
      </c>
      <c r="XEO210" s="3">
        <v>13.7</v>
      </c>
      <c r="XEP210" s="3">
        <v>0.86</v>
      </c>
      <c r="XEQ210" s="3">
        <v>0.8</v>
      </c>
      <c r="XER210" s="3">
        <v>0.77</v>
      </c>
      <c r="XES210" s="3">
        <v>0.72</v>
      </c>
      <c r="XET210" s="3">
        <v>0.67</v>
      </c>
      <c r="XEU210" s="3">
        <v>0.62</v>
      </c>
    </row>
    <row r="211" spans="16366:16375" ht="15.9" hidden="1" customHeight="1" x14ac:dyDescent="0.3">
      <c r="XEL211" s="3" t="s">
        <v>22</v>
      </c>
      <c r="XEM211" s="3" t="s">
        <v>26</v>
      </c>
      <c r="XEN211" s="3" t="s">
        <v>20</v>
      </c>
      <c r="XEO211" s="3">
        <v>13.8</v>
      </c>
      <c r="XEP211" s="3">
        <v>0.86</v>
      </c>
      <c r="XEQ211" s="3">
        <v>0.8</v>
      </c>
      <c r="XER211" s="3">
        <v>0.77</v>
      </c>
      <c r="XES211" s="3">
        <v>0.72</v>
      </c>
      <c r="XET211" s="3">
        <v>0.67</v>
      </c>
      <c r="XEU211" s="3">
        <v>0.62</v>
      </c>
    </row>
    <row r="212" spans="16366:16375" ht="15.9" hidden="1" customHeight="1" x14ac:dyDescent="0.3">
      <c r="XEL212" s="3" t="s">
        <v>22</v>
      </c>
      <c r="XEM212" s="3" t="s">
        <v>26</v>
      </c>
      <c r="XEN212" s="3" t="s">
        <v>20</v>
      </c>
      <c r="XEO212" s="3">
        <v>13.9</v>
      </c>
      <c r="XEP212" s="3">
        <v>0.86</v>
      </c>
      <c r="XEQ212" s="3">
        <v>0.8</v>
      </c>
      <c r="XER212" s="3">
        <v>0.77</v>
      </c>
      <c r="XES212" s="3">
        <v>0.72</v>
      </c>
      <c r="XET212" s="3">
        <v>0.67</v>
      </c>
      <c r="XEU212" s="3">
        <v>0.62</v>
      </c>
    </row>
    <row r="213" spans="16366:16375" ht="15.9" hidden="1" customHeight="1" x14ac:dyDescent="0.3">
      <c r="XEL213" s="3" t="s">
        <v>22</v>
      </c>
      <c r="XEM213" s="3" t="s">
        <v>26</v>
      </c>
      <c r="XEN213" s="3" t="s">
        <v>20</v>
      </c>
      <c r="XEO213" s="3">
        <v>14</v>
      </c>
      <c r="XEP213" s="3">
        <v>0.86</v>
      </c>
      <c r="XEQ213" s="3">
        <v>0.8</v>
      </c>
      <c r="XER213" s="3">
        <v>0.77</v>
      </c>
      <c r="XES213" s="3">
        <v>0.72</v>
      </c>
      <c r="XET213" s="3">
        <v>0.67</v>
      </c>
      <c r="XEU213" s="3">
        <v>0.62</v>
      </c>
    </row>
    <row r="214" spans="16366:16375" ht="15.9" hidden="1" customHeight="1" x14ac:dyDescent="0.3">
      <c r="XEL214" s="3" t="s">
        <v>22</v>
      </c>
      <c r="XEM214" s="3" t="s">
        <v>26</v>
      </c>
      <c r="XEN214" s="3" t="s">
        <v>20</v>
      </c>
      <c r="XEO214" s="3">
        <v>14.1</v>
      </c>
      <c r="XEP214" s="3">
        <v>0.86</v>
      </c>
      <c r="XEQ214" s="3">
        <v>0.8</v>
      </c>
      <c r="XER214" s="3">
        <v>0.77</v>
      </c>
      <c r="XES214" s="3">
        <v>0.72</v>
      </c>
      <c r="XET214" s="3">
        <v>0.67</v>
      </c>
      <c r="XEU214" s="3">
        <v>0.62</v>
      </c>
    </row>
    <row r="215" spans="16366:16375" ht="15.9" hidden="1" customHeight="1" x14ac:dyDescent="0.3">
      <c r="XEL215" s="3" t="s">
        <v>22</v>
      </c>
      <c r="XEM215" s="3" t="s">
        <v>26</v>
      </c>
      <c r="XEN215" s="3" t="s">
        <v>20</v>
      </c>
      <c r="XEO215" s="3">
        <v>14.2</v>
      </c>
      <c r="XEP215" s="3">
        <v>0.86</v>
      </c>
      <c r="XEQ215" s="3">
        <v>0.8</v>
      </c>
      <c r="XER215" s="3">
        <v>0.77</v>
      </c>
      <c r="XES215" s="3">
        <v>0.72</v>
      </c>
      <c r="XET215" s="3">
        <v>0.67</v>
      </c>
      <c r="XEU215" s="3">
        <v>0.62</v>
      </c>
    </row>
    <row r="216" spans="16366:16375" ht="15.9" hidden="1" customHeight="1" x14ac:dyDescent="0.3">
      <c r="XEL216" s="3" t="s">
        <v>22</v>
      </c>
      <c r="XEM216" s="3" t="s">
        <v>26</v>
      </c>
      <c r="XEN216" s="3" t="s">
        <v>20</v>
      </c>
      <c r="XEO216" s="3">
        <v>14.3</v>
      </c>
      <c r="XEP216" s="3">
        <v>0.86</v>
      </c>
      <c r="XEQ216" s="3">
        <v>0.8</v>
      </c>
      <c r="XER216" s="3">
        <v>0.77</v>
      </c>
      <c r="XES216" s="3">
        <v>0.72</v>
      </c>
      <c r="XET216" s="3">
        <v>0.67</v>
      </c>
      <c r="XEU216" s="3">
        <v>0.62</v>
      </c>
    </row>
    <row r="217" spans="16366:16375" ht="15.9" hidden="1" customHeight="1" x14ac:dyDescent="0.3">
      <c r="XEL217" s="3" t="s">
        <v>22</v>
      </c>
      <c r="XEM217" s="3" t="s">
        <v>26</v>
      </c>
      <c r="XEN217" s="3" t="s">
        <v>20</v>
      </c>
      <c r="XEO217" s="3">
        <v>14.4</v>
      </c>
      <c r="XEP217" s="3">
        <v>0.86</v>
      </c>
      <c r="XEQ217" s="3">
        <v>0.8</v>
      </c>
      <c r="XER217" s="3">
        <v>0.77</v>
      </c>
      <c r="XES217" s="3">
        <v>0.72</v>
      </c>
      <c r="XET217" s="3">
        <v>0.67</v>
      </c>
      <c r="XEU217" s="3">
        <v>0.62</v>
      </c>
    </row>
    <row r="218" spans="16366:16375" ht="15.9" hidden="1" customHeight="1" x14ac:dyDescent="0.3">
      <c r="XEL218" s="3" t="s">
        <v>22</v>
      </c>
      <c r="XEM218" s="3" t="s">
        <v>26</v>
      </c>
      <c r="XEN218" s="3" t="s">
        <v>20</v>
      </c>
      <c r="XEO218" s="3">
        <v>14.5</v>
      </c>
      <c r="XEP218" s="3">
        <v>0.86</v>
      </c>
      <c r="XEQ218" s="3">
        <v>0.8</v>
      </c>
      <c r="XER218" s="3">
        <v>0.77</v>
      </c>
      <c r="XES218" s="3">
        <v>0.72</v>
      </c>
      <c r="XET218" s="3">
        <v>0.67</v>
      </c>
      <c r="XEU218" s="3">
        <v>0.62</v>
      </c>
    </row>
    <row r="219" spans="16366:16375" ht="15.9" hidden="1" customHeight="1" x14ac:dyDescent="0.3">
      <c r="XEL219" s="3" t="s">
        <v>22</v>
      </c>
      <c r="XEM219" s="3" t="s">
        <v>26</v>
      </c>
      <c r="XEN219" s="3" t="s">
        <v>20</v>
      </c>
      <c r="XEO219" s="3">
        <v>14.6</v>
      </c>
      <c r="XEP219" s="3">
        <v>0.86</v>
      </c>
      <c r="XEQ219" s="3">
        <v>0.8</v>
      </c>
      <c r="XER219" s="3">
        <v>0.77</v>
      </c>
      <c r="XES219" s="3">
        <v>0.72</v>
      </c>
      <c r="XET219" s="3">
        <v>0.67</v>
      </c>
      <c r="XEU219" s="3">
        <v>0.62</v>
      </c>
    </row>
    <row r="220" spans="16366:16375" ht="15.9" hidden="1" customHeight="1" x14ac:dyDescent="0.3">
      <c r="XEL220" s="3" t="s">
        <v>22</v>
      </c>
      <c r="XEM220" s="3" t="s">
        <v>26</v>
      </c>
      <c r="XEN220" s="3" t="s">
        <v>20</v>
      </c>
      <c r="XEO220" s="3">
        <v>14.7</v>
      </c>
      <c r="XEP220" s="3">
        <v>0.86</v>
      </c>
      <c r="XEQ220" s="3">
        <v>0.8</v>
      </c>
      <c r="XER220" s="3">
        <v>0.77</v>
      </c>
      <c r="XES220" s="3">
        <v>0.72</v>
      </c>
      <c r="XET220" s="3">
        <v>0.67</v>
      </c>
      <c r="XEU220" s="3">
        <v>0.62</v>
      </c>
    </row>
    <row r="221" spans="16366:16375" ht="15.9" hidden="1" customHeight="1" x14ac:dyDescent="0.3">
      <c r="XEL221" s="3" t="s">
        <v>22</v>
      </c>
      <c r="XEM221" s="3" t="s">
        <v>26</v>
      </c>
      <c r="XEN221" s="3" t="s">
        <v>20</v>
      </c>
      <c r="XEO221" s="3">
        <v>14.8</v>
      </c>
      <c r="XEP221" s="3">
        <v>0.86</v>
      </c>
      <c r="XEQ221" s="3">
        <v>0.8</v>
      </c>
      <c r="XER221" s="3">
        <v>0.77</v>
      </c>
      <c r="XES221" s="3">
        <v>0.72</v>
      </c>
      <c r="XET221" s="3">
        <v>0.67</v>
      </c>
      <c r="XEU221" s="3">
        <v>0.62</v>
      </c>
    </row>
    <row r="222" spans="16366:16375" ht="15.9" hidden="1" customHeight="1" x14ac:dyDescent="0.3">
      <c r="XEL222" s="3" t="s">
        <v>22</v>
      </c>
      <c r="XEM222" s="3" t="s">
        <v>26</v>
      </c>
      <c r="XEN222" s="3" t="s">
        <v>20</v>
      </c>
      <c r="XEO222" s="3">
        <v>14.9</v>
      </c>
      <c r="XEP222" s="3">
        <v>0.86</v>
      </c>
      <c r="XEQ222" s="3">
        <v>0.8</v>
      </c>
      <c r="XER222" s="3">
        <v>0.77</v>
      </c>
      <c r="XES222" s="3">
        <v>0.72</v>
      </c>
      <c r="XET222" s="3">
        <v>0.67</v>
      </c>
      <c r="XEU222" s="3">
        <v>0.62</v>
      </c>
    </row>
    <row r="223" spans="16366:16375" ht="15.9" hidden="1" customHeight="1" x14ac:dyDescent="0.3">
      <c r="XEL223" s="3" t="s">
        <v>22</v>
      </c>
      <c r="XEM223" s="3" t="s">
        <v>26</v>
      </c>
      <c r="XEN223" s="3" t="s">
        <v>20</v>
      </c>
      <c r="XEO223" s="3">
        <v>15</v>
      </c>
      <c r="XEP223" s="3">
        <v>0.86</v>
      </c>
      <c r="XEQ223" s="3">
        <v>0.8</v>
      </c>
      <c r="XER223" s="3">
        <v>0.77</v>
      </c>
      <c r="XES223" s="3">
        <v>0.72</v>
      </c>
      <c r="XET223" s="3">
        <v>0.67</v>
      </c>
      <c r="XEU223" s="3">
        <v>0.62</v>
      </c>
    </row>
    <row r="224" spans="16366:16375" ht="15.9" hidden="1" customHeight="1" x14ac:dyDescent="0.3">
      <c r="XEL224" s="3" t="s">
        <v>22</v>
      </c>
      <c r="XEM224" s="3" t="s">
        <v>26</v>
      </c>
      <c r="XEN224" s="3" t="s">
        <v>20</v>
      </c>
      <c r="XEO224" s="3">
        <v>15.1</v>
      </c>
      <c r="XEP224" s="3">
        <v>0.86</v>
      </c>
      <c r="XEQ224" s="3">
        <v>0.8</v>
      </c>
      <c r="XER224" s="3">
        <v>0.77</v>
      </c>
      <c r="XES224" s="3">
        <v>0.72</v>
      </c>
      <c r="XET224" s="3">
        <v>0.67</v>
      </c>
      <c r="XEU224" s="3">
        <v>0.62</v>
      </c>
    </row>
    <row r="225" spans="16366:16375" ht="15.9" hidden="1" customHeight="1" x14ac:dyDescent="0.3">
      <c r="XEL225" s="3" t="s">
        <v>22</v>
      </c>
      <c r="XEM225" s="3" t="s">
        <v>26</v>
      </c>
      <c r="XEN225" s="3" t="s">
        <v>20</v>
      </c>
      <c r="XEO225" s="3">
        <v>15.2</v>
      </c>
      <c r="XEP225" s="3">
        <v>0.86</v>
      </c>
      <c r="XEQ225" s="3">
        <v>0.8</v>
      </c>
      <c r="XER225" s="3">
        <v>0.77</v>
      </c>
      <c r="XES225" s="3">
        <v>0.72</v>
      </c>
      <c r="XET225" s="3">
        <v>0.67</v>
      </c>
      <c r="XEU225" s="3">
        <v>0.62</v>
      </c>
    </row>
    <row r="226" spans="16366:16375" ht="15.9" hidden="1" customHeight="1" x14ac:dyDescent="0.3">
      <c r="XEL226" s="3" t="s">
        <v>22</v>
      </c>
      <c r="XEM226" s="3" t="s">
        <v>26</v>
      </c>
      <c r="XEN226" s="3" t="s">
        <v>20</v>
      </c>
      <c r="XEO226" s="3">
        <v>15.3</v>
      </c>
      <c r="XEP226" s="3">
        <v>0.86</v>
      </c>
      <c r="XEQ226" s="3">
        <v>0.8</v>
      </c>
      <c r="XER226" s="3">
        <v>0.77</v>
      </c>
      <c r="XES226" s="3">
        <v>0.72</v>
      </c>
      <c r="XET226" s="3">
        <v>0.67</v>
      </c>
      <c r="XEU226" s="3">
        <v>0.62</v>
      </c>
    </row>
    <row r="227" spans="16366:16375" ht="15.9" hidden="1" customHeight="1" x14ac:dyDescent="0.3">
      <c r="XEL227" s="3" t="s">
        <v>22</v>
      </c>
      <c r="XEM227" s="3" t="s">
        <v>26</v>
      </c>
      <c r="XEN227" s="3" t="s">
        <v>20</v>
      </c>
      <c r="XEO227" s="3">
        <v>15.4</v>
      </c>
      <c r="XEP227" s="3">
        <v>0.86</v>
      </c>
      <c r="XEQ227" s="3">
        <v>0.8</v>
      </c>
      <c r="XER227" s="3">
        <v>0.77</v>
      </c>
      <c r="XES227" s="3">
        <v>0.72</v>
      </c>
      <c r="XET227" s="3">
        <v>0.67</v>
      </c>
      <c r="XEU227" s="3">
        <v>0.62</v>
      </c>
    </row>
    <row r="228" spans="16366:16375" ht="15.9" hidden="1" customHeight="1" x14ac:dyDescent="0.3">
      <c r="XEL228" s="3" t="s">
        <v>22</v>
      </c>
      <c r="XEM228" s="3" t="s">
        <v>26</v>
      </c>
      <c r="XEN228" s="3" t="s">
        <v>20</v>
      </c>
      <c r="XEO228" s="3">
        <v>15.5</v>
      </c>
      <c r="XEP228" s="3">
        <v>0.86</v>
      </c>
      <c r="XEQ228" s="3">
        <v>0.8</v>
      </c>
      <c r="XER228" s="3">
        <v>0.77</v>
      </c>
      <c r="XES228" s="3">
        <v>0.72</v>
      </c>
      <c r="XET228" s="3">
        <v>0.67</v>
      </c>
      <c r="XEU228" s="3">
        <v>0.62</v>
      </c>
    </row>
    <row r="229" spans="16366:16375" ht="15.9" hidden="1" customHeight="1" x14ac:dyDescent="0.3">
      <c r="XEL229" s="3" t="s">
        <v>22</v>
      </c>
      <c r="XEM229" s="3" t="s">
        <v>26</v>
      </c>
      <c r="XEN229" s="3" t="s">
        <v>20</v>
      </c>
      <c r="XEO229" s="3">
        <v>15.6</v>
      </c>
      <c r="XEP229" s="3">
        <v>0.86</v>
      </c>
      <c r="XEQ229" s="3">
        <v>0.8</v>
      </c>
      <c r="XER229" s="3">
        <v>0.77</v>
      </c>
      <c r="XES229" s="3">
        <v>0.72</v>
      </c>
      <c r="XET229" s="3">
        <v>0.67</v>
      </c>
      <c r="XEU229" s="3">
        <v>0.62</v>
      </c>
    </row>
    <row r="230" spans="16366:16375" ht="15.9" hidden="1" customHeight="1" x14ac:dyDescent="0.3">
      <c r="XEL230" s="3" t="s">
        <v>22</v>
      </c>
      <c r="XEM230" s="3" t="s">
        <v>26</v>
      </c>
      <c r="XEN230" s="3" t="s">
        <v>20</v>
      </c>
      <c r="XEO230" s="3">
        <v>15.7</v>
      </c>
      <c r="XEP230" s="3">
        <v>0.86</v>
      </c>
      <c r="XEQ230" s="3">
        <v>0.8</v>
      </c>
      <c r="XER230" s="3">
        <v>0.77</v>
      </c>
      <c r="XES230" s="3">
        <v>0.72</v>
      </c>
      <c r="XET230" s="3">
        <v>0.67</v>
      </c>
      <c r="XEU230" s="3">
        <v>0.62</v>
      </c>
    </row>
    <row r="231" spans="16366:16375" ht="15.9" hidden="1" customHeight="1" x14ac:dyDescent="0.3">
      <c r="XEL231" s="3" t="s">
        <v>22</v>
      </c>
      <c r="XEM231" s="3" t="s">
        <v>26</v>
      </c>
      <c r="XEN231" s="3" t="s">
        <v>20</v>
      </c>
      <c r="XEO231" s="3">
        <v>15.8</v>
      </c>
      <c r="XEP231" s="3">
        <v>0.86</v>
      </c>
      <c r="XEQ231" s="3">
        <v>0.8</v>
      </c>
      <c r="XER231" s="3">
        <v>0.77</v>
      </c>
      <c r="XES231" s="3">
        <v>0.72</v>
      </c>
      <c r="XET231" s="3">
        <v>0.67</v>
      </c>
      <c r="XEU231" s="3">
        <v>0.62</v>
      </c>
    </row>
    <row r="232" spans="16366:16375" ht="15.9" hidden="1" customHeight="1" x14ac:dyDescent="0.3">
      <c r="XEL232" s="3" t="s">
        <v>22</v>
      </c>
      <c r="XEM232" s="3" t="s">
        <v>26</v>
      </c>
      <c r="XEN232" s="3" t="s">
        <v>20</v>
      </c>
      <c r="XEO232" s="3">
        <v>15.9</v>
      </c>
      <c r="XEP232" s="3">
        <v>0.86</v>
      </c>
      <c r="XEQ232" s="3">
        <v>0.8</v>
      </c>
      <c r="XER232" s="3">
        <v>0.77</v>
      </c>
      <c r="XES232" s="3">
        <v>0.72</v>
      </c>
      <c r="XET232" s="3">
        <v>0.67</v>
      </c>
      <c r="XEU232" s="3">
        <v>0.62</v>
      </c>
    </row>
    <row r="233" spans="16366:16375" ht="15.9" hidden="1" customHeight="1" x14ac:dyDescent="0.3">
      <c r="XEL233" s="3" t="s">
        <v>22</v>
      </c>
      <c r="XEM233" s="3" t="s">
        <v>26</v>
      </c>
      <c r="XEN233" s="3" t="s">
        <v>20</v>
      </c>
      <c r="XEO233" s="3">
        <v>16</v>
      </c>
      <c r="XEP233" s="3">
        <v>0.86</v>
      </c>
      <c r="XEQ233" s="3">
        <v>0.8</v>
      </c>
      <c r="XER233" s="3">
        <v>0.77</v>
      </c>
      <c r="XES233" s="3">
        <v>0.72</v>
      </c>
      <c r="XET233" s="3">
        <v>0.67</v>
      </c>
      <c r="XEU233" s="3">
        <v>0.62</v>
      </c>
    </row>
    <row r="234" spans="16366:16375" ht="15.9" hidden="1" customHeight="1" x14ac:dyDescent="0.3">
      <c r="XEL234" s="3" t="s">
        <v>22</v>
      </c>
      <c r="XEM234" s="3" t="s">
        <v>26</v>
      </c>
      <c r="XEN234" s="3" t="s">
        <v>20</v>
      </c>
      <c r="XEO234" s="3">
        <v>16.100000000000001</v>
      </c>
      <c r="XEP234" s="3">
        <v>0.86</v>
      </c>
      <c r="XEQ234" s="3">
        <v>0.8</v>
      </c>
      <c r="XER234" s="3">
        <v>0.77</v>
      </c>
      <c r="XES234" s="3">
        <v>0.72</v>
      </c>
      <c r="XET234" s="3">
        <v>0.67</v>
      </c>
      <c r="XEU234" s="3">
        <v>0.62</v>
      </c>
    </row>
    <row r="235" spans="16366:16375" ht="15.9" hidden="1" customHeight="1" x14ac:dyDescent="0.3">
      <c r="XEL235" s="3" t="s">
        <v>22</v>
      </c>
      <c r="XEM235" s="3" t="s">
        <v>26</v>
      </c>
      <c r="XEN235" s="3" t="s">
        <v>20</v>
      </c>
      <c r="XEO235" s="3">
        <v>16.2</v>
      </c>
      <c r="XEP235" s="3">
        <v>0.86</v>
      </c>
      <c r="XEQ235" s="3">
        <v>0.8</v>
      </c>
      <c r="XER235" s="3">
        <v>0.77</v>
      </c>
      <c r="XES235" s="3">
        <v>0.72</v>
      </c>
      <c r="XET235" s="3">
        <v>0.67</v>
      </c>
      <c r="XEU235" s="3">
        <v>0.62</v>
      </c>
    </row>
    <row r="236" spans="16366:16375" ht="15.9" hidden="1" customHeight="1" x14ac:dyDescent="0.3">
      <c r="XEL236" s="3" t="s">
        <v>22</v>
      </c>
      <c r="XEM236" s="3" t="s">
        <v>26</v>
      </c>
      <c r="XEN236" s="3" t="s">
        <v>20</v>
      </c>
      <c r="XEO236" s="3">
        <v>16.3</v>
      </c>
      <c r="XEP236" s="3">
        <v>0.86</v>
      </c>
      <c r="XEQ236" s="3">
        <v>0.8</v>
      </c>
      <c r="XER236" s="3">
        <v>0.77</v>
      </c>
      <c r="XES236" s="3">
        <v>0.72</v>
      </c>
      <c r="XET236" s="3">
        <v>0.67</v>
      </c>
      <c r="XEU236" s="3">
        <v>0.62</v>
      </c>
    </row>
    <row r="237" spans="16366:16375" ht="15.9" hidden="1" customHeight="1" x14ac:dyDescent="0.3">
      <c r="XEL237" s="3" t="s">
        <v>22</v>
      </c>
      <c r="XEM237" s="3" t="s">
        <v>26</v>
      </c>
      <c r="XEN237" s="3" t="s">
        <v>20</v>
      </c>
      <c r="XEO237" s="3">
        <v>16.399999999999999</v>
      </c>
      <c r="XEP237" s="3">
        <v>0.86</v>
      </c>
      <c r="XEQ237" s="3">
        <v>0.8</v>
      </c>
      <c r="XER237" s="3">
        <v>0.77</v>
      </c>
      <c r="XES237" s="3">
        <v>0.72</v>
      </c>
      <c r="XET237" s="3">
        <v>0.67</v>
      </c>
      <c r="XEU237" s="3">
        <v>0.62</v>
      </c>
    </row>
    <row r="238" spans="16366:16375" ht="15.9" hidden="1" customHeight="1" x14ac:dyDescent="0.3">
      <c r="XEL238" s="3" t="s">
        <v>22</v>
      </c>
      <c r="XEM238" s="3" t="s">
        <v>26</v>
      </c>
      <c r="XEN238" s="3" t="s">
        <v>20</v>
      </c>
      <c r="XEO238" s="3">
        <v>16.5</v>
      </c>
      <c r="XEP238" s="3">
        <v>0.86</v>
      </c>
      <c r="XEQ238" s="3">
        <v>0.8</v>
      </c>
      <c r="XER238" s="3">
        <v>0.77</v>
      </c>
      <c r="XES238" s="3">
        <v>0.72</v>
      </c>
      <c r="XET238" s="3">
        <v>0.67</v>
      </c>
      <c r="XEU238" s="3">
        <v>0.62</v>
      </c>
    </row>
    <row r="239" spans="16366:16375" ht="15.9" hidden="1" customHeight="1" x14ac:dyDescent="0.3">
      <c r="XEL239" s="3" t="s">
        <v>22</v>
      </c>
      <c r="XEM239" s="3" t="s">
        <v>26</v>
      </c>
      <c r="XEN239" s="3" t="s">
        <v>20</v>
      </c>
      <c r="XEO239" s="3">
        <v>16.600000000000001</v>
      </c>
      <c r="XEP239" s="3">
        <v>0.86</v>
      </c>
      <c r="XEQ239" s="3">
        <v>0.8</v>
      </c>
      <c r="XER239" s="3">
        <v>0.77</v>
      </c>
      <c r="XES239" s="3">
        <v>0.72</v>
      </c>
      <c r="XET239" s="3">
        <v>0.67</v>
      </c>
      <c r="XEU239" s="3">
        <v>0.62</v>
      </c>
    </row>
    <row r="240" spans="16366:16375" ht="15.9" hidden="1" customHeight="1" x14ac:dyDescent="0.3">
      <c r="XEL240" s="3" t="s">
        <v>22</v>
      </c>
      <c r="XEM240" s="3" t="s">
        <v>26</v>
      </c>
      <c r="XEN240" s="3" t="s">
        <v>20</v>
      </c>
      <c r="XEO240" s="3">
        <v>16.7</v>
      </c>
      <c r="XEP240" s="3">
        <v>0.86</v>
      </c>
      <c r="XEQ240" s="3">
        <v>0.8</v>
      </c>
      <c r="XER240" s="3">
        <v>0.77</v>
      </c>
      <c r="XES240" s="3">
        <v>0.72</v>
      </c>
      <c r="XET240" s="3">
        <v>0.67</v>
      </c>
      <c r="XEU240" s="3">
        <v>0.62</v>
      </c>
    </row>
    <row r="241" spans="16366:16375" ht="15.9" hidden="1" customHeight="1" x14ac:dyDescent="0.3">
      <c r="XEL241" s="3" t="s">
        <v>22</v>
      </c>
      <c r="XEM241" s="3" t="s">
        <v>26</v>
      </c>
      <c r="XEN241" s="3" t="s">
        <v>20</v>
      </c>
      <c r="XEO241" s="3">
        <v>16.8</v>
      </c>
      <c r="XEP241" s="3">
        <v>0.86</v>
      </c>
      <c r="XEQ241" s="3">
        <v>0.8</v>
      </c>
      <c r="XER241" s="3">
        <v>0.77</v>
      </c>
      <c r="XES241" s="3">
        <v>0.72</v>
      </c>
      <c r="XET241" s="3">
        <v>0.67</v>
      </c>
      <c r="XEU241" s="3">
        <v>0.62</v>
      </c>
    </row>
    <row r="242" spans="16366:16375" ht="15.9" hidden="1" customHeight="1" x14ac:dyDescent="0.3">
      <c r="XEL242" s="3" t="s">
        <v>22</v>
      </c>
      <c r="XEM242" s="3" t="s">
        <v>26</v>
      </c>
      <c r="XEN242" s="3" t="s">
        <v>20</v>
      </c>
      <c r="XEO242" s="3">
        <v>16.899999999999999</v>
      </c>
      <c r="XEP242" s="3">
        <v>0.86</v>
      </c>
      <c r="XEQ242" s="3">
        <v>0.8</v>
      </c>
      <c r="XER242" s="3">
        <v>0.77</v>
      </c>
      <c r="XES242" s="3">
        <v>0.72</v>
      </c>
      <c r="XET242" s="3">
        <v>0.67</v>
      </c>
      <c r="XEU242" s="3">
        <v>0.62</v>
      </c>
    </row>
    <row r="243" spans="16366:16375" ht="15.9" hidden="1" customHeight="1" x14ac:dyDescent="0.3">
      <c r="XEL243" s="3" t="s">
        <v>22</v>
      </c>
      <c r="XEM243" s="3" t="s">
        <v>26</v>
      </c>
      <c r="XEN243" s="3" t="s">
        <v>20</v>
      </c>
      <c r="XEO243" s="3">
        <v>17</v>
      </c>
      <c r="XEP243" s="3">
        <v>0.86</v>
      </c>
      <c r="XEQ243" s="3">
        <v>0.8</v>
      </c>
      <c r="XER243" s="3">
        <v>0.77</v>
      </c>
      <c r="XES243" s="3">
        <v>0.72</v>
      </c>
      <c r="XET243" s="3">
        <v>0.67</v>
      </c>
      <c r="XEU243" s="3">
        <v>0.62</v>
      </c>
    </row>
    <row r="244" spans="16366:16375" ht="15.9" hidden="1" customHeight="1" x14ac:dyDescent="0.3">
      <c r="XEL244" s="3" t="s">
        <v>22</v>
      </c>
      <c r="XEM244" s="3" t="s">
        <v>26</v>
      </c>
      <c r="XEN244" s="3" t="s">
        <v>20</v>
      </c>
      <c r="XEO244" s="3">
        <v>17.100000000000001</v>
      </c>
      <c r="XEP244" s="3">
        <v>0.86</v>
      </c>
      <c r="XEQ244" s="3">
        <v>0.8</v>
      </c>
      <c r="XER244" s="3">
        <v>0.77</v>
      </c>
      <c r="XES244" s="3">
        <v>0.72</v>
      </c>
      <c r="XET244" s="3">
        <v>0.67</v>
      </c>
      <c r="XEU244" s="3">
        <v>0.62</v>
      </c>
    </row>
    <row r="245" spans="16366:16375" ht="15.9" hidden="1" customHeight="1" x14ac:dyDescent="0.3">
      <c r="XEL245" s="3" t="s">
        <v>22</v>
      </c>
      <c r="XEM245" s="3" t="s">
        <v>26</v>
      </c>
      <c r="XEN245" s="3" t="s">
        <v>20</v>
      </c>
      <c r="XEO245" s="3">
        <v>17.2</v>
      </c>
      <c r="XEP245" s="3">
        <v>0.86</v>
      </c>
      <c r="XEQ245" s="3">
        <v>0.8</v>
      </c>
      <c r="XER245" s="3">
        <v>0.77</v>
      </c>
      <c r="XES245" s="3">
        <v>0.72</v>
      </c>
      <c r="XET245" s="3">
        <v>0.67</v>
      </c>
      <c r="XEU245" s="3">
        <v>0.62</v>
      </c>
    </row>
    <row r="246" spans="16366:16375" ht="15.9" hidden="1" customHeight="1" x14ac:dyDescent="0.3">
      <c r="XEL246" s="3" t="s">
        <v>22</v>
      </c>
      <c r="XEM246" s="3" t="s">
        <v>26</v>
      </c>
      <c r="XEN246" s="3" t="s">
        <v>20</v>
      </c>
      <c r="XEO246" s="3">
        <v>17.3</v>
      </c>
      <c r="XEP246" s="3">
        <v>0.86</v>
      </c>
      <c r="XEQ246" s="3">
        <v>0.8</v>
      </c>
      <c r="XER246" s="3">
        <v>0.77</v>
      </c>
      <c r="XES246" s="3">
        <v>0.72</v>
      </c>
      <c r="XET246" s="3">
        <v>0.67</v>
      </c>
      <c r="XEU246" s="3">
        <v>0.62</v>
      </c>
    </row>
    <row r="247" spans="16366:16375" ht="15.9" hidden="1" customHeight="1" x14ac:dyDescent="0.3">
      <c r="XEL247" s="3" t="s">
        <v>22</v>
      </c>
      <c r="XEM247" s="3" t="s">
        <v>26</v>
      </c>
      <c r="XEN247" s="3" t="s">
        <v>20</v>
      </c>
      <c r="XEO247" s="3">
        <v>17.399999999999999</v>
      </c>
      <c r="XEP247" s="3">
        <v>0.86</v>
      </c>
      <c r="XEQ247" s="3">
        <v>0.8</v>
      </c>
      <c r="XER247" s="3">
        <v>0.77</v>
      </c>
      <c r="XES247" s="3">
        <v>0.72</v>
      </c>
      <c r="XET247" s="3">
        <v>0.67</v>
      </c>
      <c r="XEU247" s="3">
        <v>0.62</v>
      </c>
    </row>
    <row r="248" spans="16366:16375" ht="15.9" hidden="1" customHeight="1" x14ac:dyDescent="0.3">
      <c r="XEL248" s="3" t="s">
        <v>22</v>
      </c>
      <c r="XEM248" s="3" t="s">
        <v>26</v>
      </c>
      <c r="XEN248" s="3" t="s">
        <v>20</v>
      </c>
      <c r="XEO248" s="3">
        <v>17.5</v>
      </c>
      <c r="XEP248" s="3">
        <v>0.86</v>
      </c>
      <c r="XEQ248" s="3">
        <v>0.8</v>
      </c>
      <c r="XER248" s="3">
        <v>0.77</v>
      </c>
      <c r="XES248" s="3">
        <v>0.72</v>
      </c>
      <c r="XET248" s="3">
        <v>0.67</v>
      </c>
      <c r="XEU248" s="3">
        <v>0.62</v>
      </c>
    </row>
    <row r="249" spans="16366:16375" ht="15.9" hidden="1" customHeight="1" x14ac:dyDescent="0.3">
      <c r="XEL249" s="3" t="s">
        <v>22</v>
      </c>
      <c r="XEM249" s="3" t="s">
        <v>26</v>
      </c>
      <c r="XEN249" s="3" t="s">
        <v>20</v>
      </c>
      <c r="XEO249" s="3">
        <v>17.600000000000001</v>
      </c>
      <c r="XEP249" s="3">
        <v>0.86</v>
      </c>
      <c r="XEQ249" s="3">
        <v>0.8</v>
      </c>
      <c r="XER249" s="3">
        <v>0.77</v>
      </c>
      <c r="XES249" s="3">
        <v>0.72</v>
      </c>
      <c r="XET249" s="3">
        <v>0.67</v>
      </c>
      <c r="XEU249" s="3">
        <v>0.62</v>
      </c>
    </row>
    <row r="250" spans="16366:16375" ht="15.9" hidden="1" customHeight="1" x14ac:dyDescent="0.3">
      <c r="XEL250" s="3" t="s">
        <v>22</v>
      </c>
      <c r="XEM250" s="3" t="s">
        <v>26</v>
      </c>
      <c r="XEN250" s="3" t="s">
        <v>20</v>
      </c>
      <c r="XEO250" s="3">
        <v>17.7</v>
      </c>
      <c r="XEP250" s="3">
        <v>0.86</v>
      </c>
      <c r="XEQ250" s="3">
        <v>0.8</v>
      </c>
      <c r="XER250" s="3">
        <v>0.77</v>
      </c>
      <c r="XES250" s="3">
        <v>0.72</v>
      </c>
      <c r="XET250" s="3">
        <v>0.67</v>
      </c>
      <c r="XEU250" s="3">
        <v>0.62</v>
      </c>
    </row>
    <row r="251" spans="16366:16375" ht="15.9" hidden="1" customHeight="1" x14ac:dyDescent="0.3">
      <c r="XEL251" s="3" t="s">
        <v>22</v>
      </c>
      <c r="XEM251" s="3" t="s">
        <v>26</v>
      </c>
      <c r="XEN251" s="3" t="s">
        <v>20</v>
      </c>
      <c r="XEO251" s="3">
        <v>17.8</v>
      </c>
      <c r="XEP251" s="3">
        <v>0.86</v>
      </c>
      <c r="XEQ251" s="3">
        <v>0.8</v>
      </c>
      <c r="XER251" s="3">
        <v>0.77</v>
      </c>
      <c r="XES251" s="3">
        <v>0.72</v>
      </c>
      <c r="XET251" s="3">
        <v>0.67</v>
      </c>
      <c r="XEU251" s="3">
        <v>0.62</v>
      </c>
    </row>
    <row r="252" spans="16366:16375" ht="15.9" hidden="1" customHeight="1" x14ac:dyDescent="0.3">
      <c r="XEL252" s="3" t="s">
        <v>22</v>
      </c>
      <c r="XEM252" s="3" t="s">
        <v>26</v>
      </c>
      <c r="XEN252" s="3" t="s">
        <v>20</v>
      </c>
      <c r="XEO252" s="3">
        <v>17.899999999999999</v>
      </c>
      <c r="XEP252" s="3">
        <v>0.86</v>
      </c>
      <c r="XEQ252" s="3">
        <v>0.8</v>
      </c>
      <c r="XER252" s="3">
        <v>0.77</v>
      </c>
      <c r="XES252" s="3">
        <v>0.72</v>
      </c>
      <c r="XET252" s="3">
        <v>0.67</v>
      </c>
      <c r="XEU252" s="3">
        <v>0.62</v>
      </c>
    </row>
    <row r="253" spans="16366:16375" ht="15.9" hidden="1" customHeight="1" x14ac:dyDescent="0.3">
      <c r="XEL253" s="3" t="s">
        <v>22</v>
      </c>
      <c r="XEM253" s="3" t="s">
        <v>26</v>
      </c>
      <c r="XEN253" s="3" t="s">
        <v>20</v>
      </c>
      <c r="XEO253" s="3">
        <v>18</v>
      </c>
      <c r="XEP253" s="3">
        <v>0.86</v>
      </c>
      <c r="XEQ253" s="3">
        <v>0.8</v>
      </c>
      <c r="XER253" s="3">
        <v>0.77</v>
      </c>
      <c r="XES253" s="3">
        <v>0.72</v>
      </c>
      <c r="XET253" s="3">
        <v>0.67</v>
      </c>
      <c r="XEU253" s="3">
        <v>0.62</v>
      </c>
    </row>
    <row r="254" spans="16366:16375" ht="15.9" hidden="1" customHeight="1" x14ac:dyDescent="0.3">
      <c r="XEL254" s="3" t="s">
        <v>22</v>
      </c>
      <c r="XEM254" s="3" t="s">
        <v>26</v>
      </c>
      <c r="XEN254" s="3" t="s">
        <v>20</v>
      </c>
      <c r="XEO254" s="3">
        <v>18.100000000000001</v>
      </c>
      <c r="XEP254" s="3">
        <v>0.86</v>
      </c>
      <c r="XEQ254" s="3">
        <v>0.8</v>
      </c>
      <c r="XER254" s="3">
        <v>0.77</v>
      </c>
      <c r="XES254" s="3">
        <v>0.72</v>
      </c>
      <c r="XET254" s="3">
        <v>0.67</v>
      </c>
      <c r="XEU254" s="3">
        <v>0.62</v>
      </c>
    </row>
    <row r="255" spans="16366:16375" ht="15.9" hidden="1" customHeight="1" x14ac:dyDescent="0.3">
      <c r="XEL255" s="3" t="s">
        <v>22</v>
      </c>
      <c r="XEM255" s="3" t="s">
        <v>26</v>
      </c>
      <c r="XEN255" s="3" t="s">
        <v>20</v>
      </c>
      <c r="XEO255" s="3">
        <v>18.2</v>
      </c>
      <c r="XEP255" s="3">
        <v>0.86</v>
      </c>
      <c r="XEQ255" s="3">
        <v>0.8</v>
      </c>
      <c r="XER255" s="3">
        <v>0.77</v>
      </c>
      <c r="XES255" s="3">
        <v>0.72</v>
      </c>
      <c r="XET255" s="3">
        <v>0.67</v>
      </c>
      <c r="XEU255" s="3">
        <v>0.62</v>
      </c>
    </row>
    <row r="256" spans="16366:16375" ht="15.9" hidden="1" customHeight="1" x14ac:dyDescent="0.3">
      <c r="XEL256" s="3" t="s">
        <v>22</v>
      </c>
      <c r="XEM256" s="3" t="s">
        <v>26</v>
      </c>
      <c r="XEN256" s="3" t="s">
        <v>20</v>
      </c>
      <c r="XEO256" s="3">
        <v>18.3</v>
      </c>
      <c r="XEP256" s="3">
        <v>0.86</v>
      </c>
      <c r="XEQ256" s="3">
        <v>0.8</v>
      </c>
      <c r="XER256" s="3">
        <v>0.77</v>
      </c>
      <c r="XES256" s="3">
        <v>0.72</v>
      </c>
      <c r="XET256" s="3">
        <v>0.67</v>
      </c>
      <c r="XEU256" s="3">
        <v>0.62</v>
      </c>
    </row>
    <row r="257" spans="16366:16375" ht="15.9" hidden="1" customHeight="1" x14ac:dyDescent="0.3">
      <c r="XEL257" s="3" t="s">
        <v>22</v>
      </c>
      <c r="XEM257" s="3" t="s">
        <v>26</v>
      </c>
      <c r="XEN257" s="3" t="s">
        <v>20</v>
      </c>
      <c r="XEO257" s="3">
        <v>18.399999999999999</v>
      </c>
      <c r="XEP257" s="3">
        <v>0.86</v>
      </c>
      <c r="XEQ257" s="3">
        <v>0.8</v>
      </c>
      <c r="XER257" s="3">
        <v>0.77</v>
      </c>
      <c r="XES257" s="3">
        <v>0.72</v>
      </c>
      <c r="XET257" s="3">
        <v>0.67</v>
      </c>
      <c r="XEU257" s="3">
        <v>0.62</v>
      </c>
    </row>
    <row r="258" spans="16366:16375" ht="15.9" hidden="1" customHeight="1" x14ac:dyDescent="0.3">
      <c r="XEL258" s="3" t="s">
        <v>22</v>
      </c>
      <c r="XEM258" s="3" t="s">
        <v>26</v>
      </c>
      <c r="XEN258" s="3" t="s">
        <v>20</v>
      </c>
      <c r="XEO258" s="3">
        <v>18.5</v>
      </c>
      <c r="XEP258" s="3">
        <v>0.86</v>
      </c>
      <c r="XEQ258" s="3">
        <v>0.8</v>
      </c>
      <c r="XER258" s="3">
        <v>0.77</v>
      </c>
      <c r="XES258" s="3">
        <v>0.72</v>
      </c>
      <c r="XET258" s="3">
        <v>0.67</v>
      </c>
      <c r="XEU258" s="3">
        <v>0.62</v>
      </c>
    </row>
    <row r="259" spans="16366:16375" ht="15.9" hidden="1" customHeight="1" x14ac:dyDescent="0.3">
      <c r="XEL259" s="3" t="s">
        <v>22</v>
      </c>
      <c r="XEM259" s="3" t="s">
        <v>26</v>
      </c>
      <c r="XEN259" s="3" t="s">
        <v>20</v>
      </c>
      <c r="XEO259" s="3">
        <v>18.600000000000001</v>
      </c>
      <c r="XEP259" s="3">
        <v>0.86</v>
      </c>
      <c r="XEQ259" s="3">
        <v>0.8</v>
      </c>
      <c r="XER259" s="3">
        <v>0.77</v>
      </c>
      <c r="XES259" s="3">
        <v>0.72</v>
      </c>
      <c r="XET259" s="3">
        <v>0.67</v>
      </c>
      <c r="XEU259" s="3">
        <v>0.62</v>
      </c>
    </row>
    <row r="260" spans="16366:16375" ht="15.9" hidden="1" customHeight="1" x14ac:dyDescent="0.3">
      <c r="XEL260" s="3" t="s">
        <v>22</v>
      </c>
      <c r="XEM260" s="3" t="s">
        <v>26</v>
      </c>
      <c r="XEN260" s="3" t="s">
        <v>20</v>
      </c>
      <c r="XEO260" s="3">
        <v>18.7</v>
      </c>
      <c r="XEP260" s="3">
        <v>0.86</v>
      </c>
      <c r="XEQ260" s="3">
        <v>0.8</v>
      </c>
      <c r="XER260" s="3">
        <v>0.77</v>
      </c>
      <c r="XES260" s="3">
        <v>0.72</v>
      </c>
      <c r="XET260" s="3">
        <v>0.67</v>
      </c>
      <c r="XEU260" s="3">
        <v>0.62</v>
      </c>
    </row>
    <row r="261" spans="16366:16375" ht="15.9" hidden="1" customHeight="1" x14ac:dyDescent="0.3">
      <c r="XEL261" s="3" t="s">
        <v>22</v>
      </c>
      <c r="XEM261" s="3" t="s">
        <v>26</v>
      </c>
      <c r="XEN261" s="3" t="s">
        <v>20</v>
      </c>
      <c r="XEO261" s="3">
        <v>18.8</v>
      </c>
      <c r="XEP261" s="3">
        <v>0.86</v>
      </c>
      <c r="XEQ261" s="3">
        <v>0.8</v>
      </c>
      <c r="XER261" s="3">
        <v>0.77</v>
      </c>
      <c r="XES261" s="3">
        <v>0.72</v>
      </c>
      <c r="XET261" s="3">
        <v>0.67</v>
      </c>
      <c r="XEU261" s="3">
        <v>0.62</v>
      </c>
    </row>
    <row r="262" spans="16366:16375" ht="15.9" hidden="1" customHeight="1" x14ac:dyDescent="0.3">
      <c r="XEL262" s="3" t="s">
        <v>22</v>
      </c>
      <c r="XEM262" s="3" t="s">
        <v>26</v>
      </c>
      <c r="XEN262" s="3" t="s">
        <v>20</v>
      </c>
      <c r="XEO262" s="3">
        <v>18.899999999999999</v>
      </c>
      <c r="XEP262" s="3">
        <v>0.86</v>
      </c>
      <c r="XEQ262" s="3">
        <v>0.8</v>
      </c>
      <c r="XER262" s="3">
        <v>0.77</v>
      </c>
      <c r="XES262" s="3">
        <v>0.72</v>
      </c>
      <c r="XET262" s="3">
        <v>0.67</v>
      </c>
      <c r="XEU262" s="3">
        <v>0.62</v>
      </c>
    </row>
    <row r="263" spans="16366:16375" ht="15.9" hidden="1" customHeight="1" x14ac:dyDescent="0.3">
      <c r="XEL263" s="3" t="s">
        <v>22</v>
      </c>
      <c r="XEM263" s="3" t="s">
        <v>26</v>
      </c>
      <c r="XEN263" s="3" t="s">
        <v>20</v>
      </c>
      <c r="XEO263" s="3">
        <v>19</v>
      </c>
      <c r="XEP263" s="3">
        <v>0.86</v>
      </c>
      <c r="XEQ263" s="3">
        <v>0.8</v>
      </c>
      <c r="XER263" s="3">
        <v>0.77</v>
      </c>
      <c r="XES263" s="3">
        <v>0.72</v>
      </c>
      <c r="XET263" s="3">
        <v>0.67</v>
      </c>
      <c r="XEU263" s="3">
        <v>0.62</v>
      </c>
    </row>
    <row r="264" spans="16366:16375" ht="15.9" hidden="1" customHeight="1" x14ac:dyDescent="0.3">
      <c r="XEL264" s="3" t="s">
        <v>22</v>
      </c>
      <c r="XEM264" s="3" t="s">
        <v>26</v>
      </c>
      <c r="XEN264" s="3" t="s">
        <v>20</v>
      </c>
      <c r="XEO264" s="3">
        <v>19.100000000000001</v>
      </c>
      <c r="XEP264" s="3">
        <v>0.86</v>
      </c>
      <c r="XEQ264" s="3">
        <v>0.8</v>
      </c>
      <c r="XER264" s="3">
        <v>0.77</v>
      </c>
      <c r="XES264" s="3">
        <v>0.72</v>
      </c>
      <c r="XET264" s="3">
        <v>0.67</v>
      </c>
      <c r="XEU264" s="3">
        <v>0.62</v>
      </c>
    </row>
    <row r="265" spans="16366:16375" ht="15.9" hidden="1" customHeight="1" x14ac:dyDescent="0.3">
      <c r="XEL265" s="3" t="s">
        <v>22</v>
      </c>
      <c r="XEM265" s="3" t="s">
        <v>26</v>
      </c>
      <c r="XEN265" s="3" t="s">
        <v>20</v>
      </c>
      <c r="XEO265" s="3">
        <v>19.2</v>
      </c>
      <c r="XEP265" s="3">
        <v>0.86</v>
      </c>
      <c r="XEQ265" s="3">
        <v>0.8</v>
      </c>
      <c r="XER265" s="3">
        <v>0.77</v>
      </c>
      <c r="XES265" s="3">
        <v>0.72</v>
      </c>
      <c r="XET265" s="3">
        <v>0.67</v>
      </c>
      <c r="XEU265" s="3">
        <v>0.62</v>
      </c>
    </row>
    <row r="266" spans="16366:16375" ht="15.9" hidden="1" customHeight="1" x14ac:dyDescent="0.3">
      <c r="XEL266" s="3" t="s">
        <v>22</v>
      </c>
      <c r="XEM266" s="3" t="s">
        <v>26</v>
      </c>
      <c r="XEN266" s="3" t="s">
        <v>20</v>
      </c>
      <c r="XEO266" s="3">
        <v>19.3</v>
      </c>
      <c r="XEP266" s="3">
        <v>0.86</v>
      </c>
      <c r="XEQ266" s="3">
        <v>0.8</v>
      </c>
      <c r="XER266" s="3">
        <v>0.77</v>
      </c>
      <c r="XES266" s="3">
        <v>0.72</v>
      </c>
      <c r="XET266" s="3">
        <v>0.67</v>
      </c>
      <c r="XEU266" s="3">
        <v>0.62</v>
      </c>
    </row>
    <row r="267" spans="16366:16375" ht="15.9" hidden="1" customHeight="1" x14ac:dyDescent="0.3">
      <c r="XEL267" s="3" t="s">
        <v>22</v>
      </c>
      <c r="XEM267" s="3" t="s">
        <v>26</v>
      </c>
      <c r="XEN267" s="3" t="s">
        <v>20</v>
      </c>
      <c r="XEO267" s="3">
        <v>19.399999999999999</v>
      </c>
      <c r="XEP267" s="3">
        <v>0.86</v>
      </c>
      <c r="XEQ267" s="3">
        <v>0.8</v>
      </c>
      <c r="XER267" s="3">
        <v>0.77</v>
      </c>
      <c r="XES267" s="3">
        <v>0.72</v>
      </c>
      <c r="XET267" s="3">
        <v>0.67</v>
      </c>
      <c r="XEU267" s="3">
        <v>0.62</v>
      </c>
    </row>
    <row r="268" spans="16366:16375" ht="15.9" hidden="1" customHeight="1" x14ac:dyDescent="0.3">
      <c r="XEL268" s="3" t="s">
        <v>22</v>
      </c>
      <c r="XEM268" s="3" t="s">
        <v>26</v>
      </c>
      <c r="XEN268" s="3" t="s">
        <v>20</v>
      </c>
      <c r="XEO268" s="3">
        <v>19.5</v>
      </c>
      <c r="XEP268" s="3">
        <v>0.86</v>
      </c>
      <c r="XEQ268" s="3">
        <v>0.8</v>
      </c>
      <c r="XER268" s="3">
        <v>0.77</v>
      </c>
      <c r="XES268" s="3">
        <v>0.72</v>
      </c>
      <c r="XET268" s="3">
        <v>0.67</v>
      </c>
      <c r="XEU268" s="3">
        <v>0.62</v>
      </c>
    </row>
    <row r="269" spans="16366:16375" ht="15.9" hidden="1" customHeight="1" x14ac:dyDescent="0.3">
      <c r="XEL269" s="3" t="s">
        <v>22</v>
      </c>
      <c r="XEM269" s="3" t="s">
        <v>26</v>
      </c>
      <c r="XEN269" s="3" t="s">
        <v>20</v>
      </c>
      <c r="XEO269" s="3">
        <v>19.600000000000001</v>
      </c>
      <c r="XEP269" s="3">
        <v>0.86</v>
      </c>
      <c r="XEQ269" s="3">
        <v>0.8</v>
      </c>
      <c r="XER269" s="3">
        <v>0.77</v>
      </c>
      <c r="XES269" s="3">
        <v>0.72</v>
      </c>
      <c r="XET269" s="3">
        <v>0.67</v>
      </c>
      <c r="XEU269" s="3">
        <v>0.62</v>
      </c>
    </row>
    <row r="270" spans="16366:16375" ht="15.9" hidden="1" customHeight="1" x14ac:dyDescent="0.3">
      <c r="XEL270" s="3" t="s">
        <v>22</v>
      </c>
      <c r="XEM270" s="3" t="s">
        <v>26</v>
      </c>
      <c r="XEN270" s="3" t="s">
        <v>20</v>
      </c>
      <c r="XEO270" s="3">
        <v>19.7</v>
      </c>
      <c r="XEP270" s="3">
        <v>0.86</v>
      </c>
      <c r="XEQ270" s="3">
        <v>0.8</v>
      </c>
      <c r="XER270" s="3">
        <v>0.77</v>
      </c>
      <c r="XES270" s="3">
        <v>0.72</v>
      </c>
      <c r="XET270" s="3">
        <v>0.67</v>
      </c>
      <c r="XEU270" s="3">
        <v>0.62</v>
      </c>
    </row>
    <row r="271" spans="16366:16375" ht="15.9" hidden="1" customHeight="1" x14ac:dyDescent="0.3">
      <c r="XEL271" s="3" t="s">
        <v>22</v>
      </c>
      <c r="XEM271" s="3" t="s">
        <v>26</v>
      </c>
      <c r="XEN271" s="3" t="s">
        <v>20</v>
      </c>
      <c r="XEO271" s="3">
        <v>19.8</v>
      </c>
      <c r="XEP271" s="3">
        <v>0.86</v>
      </c>
      <c r="XEQ271" s="3">
        <v>0.8</v>
      </c>
      <c r="XER271" s="3">
        <v>0.77</v>
      </c>
      <c r="XES271" s="3">
        <v>0.72</v>
      </c>
      <c r="XET271" s="3">
        <v>0.67</v>
      </c>
      <c r="XEU271" s="3">
        <v>0.62</v>
      </c>
    </row>
    <row r="272" spans="16366:16375" ht="15.9" hidden="1" customHeight="1" x14ac:dyDescent="0.3">
      <c r="XEL272" s="3" t="s">
        <v>22</v>
      </c>
      <c r="XEM272" s="3" t="s">
        <v>26</v>
      </c>
      <c r="XEN272" s="3" t="s">
        <v>20</v>
      </c>
      <c r="XEO272" s="3">
        <v>19.899999999999999</v>
      </c>
      <c r="XEP272" s="3">
        <v>0.86</v>
      </c>
      <c r="XEQ272" s="3">
        <v>0.8</v>
      </c>
      <c r="XER272" s="3">
        <v>0.77</v>
      </c>
      <c r="XES272" s="3">
        <v>0.72</v>
      </c>
      <c r="XET272" s="3">
        <v>0.67</v>
      </c>
      <c r="XEU272" s="3">
        <v>0.62</v>
      </c>
    </row>
    <row r="273" spans="16366:16375" ht="15.9" hidden="1" customHeight="1" x14ac:dyDescent="0.3">
      <c r="XEL273" s="3" t="s">
        <v>22</v>
      </c>
      <c r="XEM273" s="3" t="s">
        <v>26</v>
      </c>
      <c r="XEN273" s="3" t="s">
        <v>20</v>
      </c>
      <c r="XEO273" s="3">
        <v>20</v>
      </c>
      <c r="XEP273" s="3">
        <v>0.86</v>
      </c>
      <c r="XEQ273" s="3">
        <v>0.8</v>
      </c>
      <c r="XER273" s="3">
        <v>0.77</v>
      </c>
      <c r="XES273" s="3">
        <v>0.72</v>
      </c>
      <c r="XET273" s="3">
        <v>0.67</v>
      </c>
      <c r="XEU273" s="3">
        <v>0.62</v>
      </c>
    </row>
    <row r="274" spans="16366:16375" ht="15.9" hidden="1" customHeight="1" x14ac:dyDescent="0.3">
      <c r="XEL274" s="3" t="s">
        <v>22</v>
      </c>
      <c r="XEM274" s="3" t="s">
        <v>26</v>
      </c>
      <c r="XEN274" s="3" t="s">
        <v>20</v>
      </c>
      <c r="XEO274" s="3">
        <v>20.100000000000001</v>
      </c>
      <c r="XEP274" s="3">
        <v>0.86</v>
      </c>
      <c r="XEQ274" s="3">
        <v>0.8</v>
      </c>
      <c r="XER274" s="3">
        <v>0.77</v>
      </c>
      <c r="XES274" s="3">
        <v>0.72</v>
      </c>
      <c r="XET274" s="3">
        <v>0.67</v>
      </c>
      <c r="XEU274" s="3">
        <v>0.62</v>
      </c>
    </row>
    <row r="275" spans="16366:16375" ht="15.9" hidden="1" customHeight="1" x14ac:dyDescent="0.3">
      <c r="XEL275" s="3" t="s">
        <v>22</v>
      </c>
      <c r="XEM275" s="3" t="s">
        <v>26</v>
      </c>
      <c r="XEN275" s="3" t="s">
        <v>20</v>
      </c>
      <c r="XEO275" s="3">
        <v>20.2</v>
      </c>
      <c r="XEP275" s="3">
        <v>0.86</v>
      </c>
      <c r="XEQ275" s="3">
        <v>0.8</v>
      </c>
      <c r="XER275" s="3">
        <v>0.77</v>
      </c>
      <c r="XES275" s="3">
        <v>0.72</v>
      </c>
      <c r="XET275" s="3">
        <v>0.67</v>
      </c>
      <c r="XEU275" s="3">
        <v>0.62</v>
      </c>
    </row>
    <row r="276" spans="16366:16375" ht="15.9" hidden="1" customHeight="1" x14ac:dyDescent="0.3">
      <c r="XEL276" s="3" t="s">
        <v>22</v>
      </c>
      <c r="XEM276" s="3" t="s">
        <v>26</v>
      </c>
      <c r="XEN276" s="3" t="s">
        <v>20</v>
      </c>
      <c r="XEO276" s="3">
        <v>20.3</v>
      </c>
      <c r="XEP276" s="3">
        <v>0.86</v>
      </c>
      <c r="XEQ276" s="3">
        <v>0.8</v>
      </c>
      <c r="XER276" s="3">
        <v>0.77</v>
      </c>
      <c r="XES276" s="3">
        <v>0.72</v>
      </c>
      <c r="XET276" s="3">
        <v>0.67</v>
      </c>
      <c r="XEU276" s="3">
        <v>0.62</v>
      </c>
    </row>
    <row r="277" spans="16366:16375" ht="15.9" hidden="1" customHeight="1" x14ac:dyDescent="0.3">
      <c r="XEL277" s="3" t="s">
        <v>22</v>
      </c>
      <c r="XEM277" s="3" t="s">
        <v>26</v>
      </c>
      <c r="XEN277" s="3" t="s">
        <v>20</v>
      </c>
      <c r="XEO277" s="3">
        <v>20.399999999999999</v>
      </c>
      <c r="XEP277" s="3">
        <v>0.86</v>
      </c>
      <c r="XEQ277" s="3">
        <v>0.8</v>
      </c>
      <c r="XER277" s="3">
        <v>0.77</v>
      </c>
      <c r="XES277" s="3">
        <v>0.72</v>
      </c>
      <c r="XET277" s="3">
        <v>0.67</v>
      </c>
      <c r="XEU277" s="3">
        <v>0.62</v>
      </c>
    </row>
    <row r="278" spans="16366:16375" ht="15.9" hidden="1" customHeight="1" x14ac:dyDescent="0.3">
      <c r="XEL278" s="3" t="s">
        <v>22</v>
      </c>
      <c r="XEM278" s="3" t="s">
        <v>26</v>
      </c>
      <c r="XEN278" s="3" t="s">
        <v>20</v>
      </c>
      <c r="XEO278" s="3">
        <v>20.5</v>
      </c>
      <c r="XEP278" s="3">
        <v>0.86</v>
      </c>
      <c r="XEQ278" s="3">
        <v>0.8</v>
      </c>
      <c r="XER278" s="3">
        <v>0.77</v>
      </c>
      <c r="XES278" s="3">
        <v>0.72</v>
      </c>
      <c r="XET278" s="3">
        <v>0.67</v>
      </c>
      <c r="XEU278" s="3">
        <v>0.62</v>
      </c>
    </row>
    <row r="279" spans="16366:16375" ht="15.9" hidden="1" customHeight="1" x14ac:dyDescent="0.3">
      <c r="XEL279" s="3" t="s">
        <v>22</v>
      </c>
      <c r="XEM279" s="3" t="s">
        <v>26</v>
      </c>
      <c r="XEN279" s="3" t="s">
        <v>20</v>
      </c>
      <c r="XEO279" s="3">
        <v>20.6</v>
      </c>
      <c r="XEP279" s="3">
        <v>0.86</v>
      </c>
      <c r="XEQ279" s="3">
        <v>0.8</v>
      </c>
      <c r="XER279" s="3">
        <v>0.77</v>
      </c>
      <c r="XES279" s="3">
        <v>0.72</v>
      </c>
      <c r="XET279" s="3">
        <v>0.67</v>
      </c>
      <c r="XEU279" s="3">
        <v>0.62</v>
      </c>
    </row>
    <row r="280" spans="16366:16375" ht="15.9" hidden="1" customHeight="1" x14ac:dyDescent="0.3">
      <c r="XEL280" s="3" t="s">
        <v>22</v>
      </c>
      <c r="XEM280" s="3" t="s">
        <v>26</v>
      </c>
      <c r="XEN280" s="3" t="s">
        <v>20</v>
      </c>
      <c r="XEO280" s="3">
        <v>20.7</v>
      </c>
      <c r="XEP280" s="3">
        <v>0.86</v>
      </c>
      <c r="XEQ280" s="3">
        <v>0.8</v>
      </c>
      <c r="XER280" s="3">
        <v>0.77</v>
      </c>
      <c r="XES280" s="3">
        <v>0.72</v>
      </c>
      <c r="XET280" s="3">
        <v>0.67</v>
      </c>
      <c r="XEU280" s="3">
        <v>0.62</v>
      </c>
    </row>
    <row r="281" spans="16366:16375" ht="15.9" hidden="1" customHeight="1" x14ac:dyDescent="0.3">
      <c r="XEL281" s="3" t="s">
        <v>22</v>
      </c>
      <c r="XEM281" s="3" t="s">
        <v>26</v>
      </c>
      <c r="XEN281" s="3" t="s">
        <v>20</v>
      </c>
      <c r="XEO281" s="3">
        <v>20.8</v>
      </c>
      <c r="XEP281" s="3">
        <v>0.86</v>
      </c>
      <c r="XEQ281" s="3">
        <v>0.8</v>
      </c>
      <c r="XER281" s="3">
        <v>0.77</v>
      </c>
      <c r="XES281" s="3">
        <v>0.72</v>
      </c>
      <c r="XET281" s="3">
        <v>0.67</v>
      </c>
      <c r="XEU281" s="3">
        <v>0.62</v>
      </c>
    </row>
    <row r="282" spans="16366:16375" ht="15.9" hidden="1" customHeight="1" x14ac:dyDescent="0.3">
      <c r="XEL282" s="3" t="s">
        <v>22</v>
      </c>
      <c r="XEM282" s="3" t="s">
        <v>26</v>
      </c>
      <c r="XEN282" s="3" t="s">
        <v>20</v>
      </c>
      <c r="XEO282" s="3">
        <v>20.9</v>
      </c>
      <c r="XEP282" s="3">
        <v>0.86</v>
      </c>
      <c r="XEQ282" s="3">
        <v>0.8</v>
      </c>
      <c r="XER282" s="3">
        <v>0.77</v>
      </c>
      <c r="XES282" s="3">
        <v>0.72</v>
      </c>
      <c r="XET282" s="3">
        <v>0.67</v>
      </c>
      <c r="XEU282" s="3">
        <v>0.62</v>
      </c>
    </row>
    <row r="283" spans="16366:16375" ht="15.9" hidden="1" customHeight="1" x14ac:dyDescent="0.3">
      <c r="XEL283" s="3" t="s">
        <v>22</v>
      </c>
      <c r="XEM283" s="3" t="s">
        <v>26</v>
      </c>
      <c r="XEN283" s="3" t="s">
        <v>20</v>
      </c>
      <c r="XEO283" s="3">
        <v>21</v>
      </c>
      <c r="XEP283" s="3">
        <v>0.86</v>
      </c>
      <c r="XEQ283" s="3">
        <v>0.8</v>
      </c>
      <c r="XER283" s="3">
        <v>0.77</v>
      </c>
      <c r="XES283" s="3">
        <v>0.72</v>
      </c>
      <c r="XET283" s="3">
        <v>0.67</v>
      </c>
      <c r="XEU283" s="3">
        <v>0.62</v>
      </c>
    </row>
    <row r="284" spans="16366:16375" ht="15.9" hidden="1" customHeight="1" x14ac:dyDescent="0.3">
      <c r="XEL284" s="3" t="s">
        <v>22</v>
      </c>
      <c r="XEM284" s="3" t="s">
        <v>26</v>
      </c>
      <c r="XEN284" s="3" t="s">
        <v>20</v>
      </c>
      <c r="XEO284" s="3">
        <v>21.1</v>
      </c>
      <c r="XEP284" s="3">
        <v>0.86</v>
      </c>
      <c r="XEQ284" s="3">
        <v>0.8</v>
      </c>
      <c r="XER284" s="3">
        <v>0.77</v>
      </c>
      <c r="XES284" s="3">
        <v>0.72</v>
      </c>
      <c r="XET284" s="3">
        <v>0.67</v>
      </c>
      <c r="XEU284" s="3">
        <v>0.62</v>
      </c>
    </row>
    <row r="285" spans="16366:16375" ht="15.9" hidden="1" customHeight="1" x14ac:dyDescent="0.3">
      <c r="XEL285" s="3" t="s">
        <v>22</v>
      </c>
      <c r="XEM285" s="3" t="s">
        <v>26</v>
      </c>
      <c r="XEN285" s="3" t="s">
        <v>20</v>
      </c>
      <c r="XEO285" s="3">
        <v>21.2</v>
      </c>
      <c r="XEP285" s="3">
        <v>0.86</v>
      </c>
      <c r="XEQ285" s="3">
        <v>0.8</v>
      </c>
      <c r="XER285" s="3">
        <v>0.77</v>
      </c>
      <c r="XES285" s="3">
        <v>0.72</v>
      </c>
      <c r="XET285" s="3">
        <v>0.67</v>
      </c>
      <c r="XEU285" s="3">
        <v>0.62</v>
      </c>
    </row>
    <row r="286" spans="16366:16375" ht="15.9" hidden="1" customHeight="1" x14ac:dyDescent="0.3">
      <c r="XEL286" s="3" t="s">
        <v>22</v>
      </c>
      <c r="XEM286" s="3" t="s">
        <v>26</v>
      </c>
      <c r="XEN286" s="3" t="s">
        <v>20</v>
      </c>
      <c r="XEO286" s="3">
        <v>21.3</v>
      </c>
      <c r="XEP286" s="3">
        <v>0.86</v>
      </c>
      <c r="XEQ286" s="3">
        <v>0.8</v>
      </c>
      <c r="XER286" s="3">
        <v>0.77</v>
      </c>
      <c r="XES286" s="3">
        <v>0.72</v>
      </c>
      <c r="XET286" s="3">
        <v>0.67</v>
      </c>
      <c r="XEU286" s="3">
        <v>0.62</v>
      </c>
    </row>
    <row r="287" spans="16366:16375" ht="15.9" hidden="1" customHeight="1" x14ac:dyDescent="0.3">
      <c r="XEL287" s="3" t="s">
        <v>22</v>
      </c>
      <c r="XEM287" s="3" t="s">
        <v>26</v>
      </c>
      <c r="XEN287" s="3" t="s">
        <v>20</v>
      </c>
      <c r="XEO287" s="3">
        <v>21.4</v>
      </c>
      <c r="XEP287" s="3">
        <v>0.86</v>
      </c>
      <c r="XEQ287" s="3">
        <v>0.8</v>
      </c>
      <c r="XER287" s="3">
        <v>0.77</v>
      </c>
      <c r="XES287" s="3">
        <v>0.72</v>
      </c>
      <c r="XET287" s="3">
        <v>0.67</v>
      </c>
      <c r="XEU287" s="3">
        <v>0.62</v>
      </c>
    </row>
    <row r="288" spans="16366:16375" ht="15.9" hidden="1" customHeight="1" x14ac:dyDescent="0.3">
      <c r="XEL288" s="3" t="s">
        <v>22</v>
      </c>
      <c r="XEM288" s="3" t="s">
        <v>26</v>
      </c>
      <c r="XEN288" s="3" t="s">
        <v>20</v>
      </c>
      <c r="XEO288" s="3">
        <v>21.5</v>
      </c>
      <c r="XEP288" s="3">
        <v>0.86</v>
      </c>
      <c r="XEQ288" s="3">
        <v>0.8</v>
      </c>
      <c r="XER288" s="3">
        <v>0.77</v>
      </c>
      <c r="XES288" s="3">
        <v>0.72</v>
      </c>
      <c r="XET288" s="3">
        <v>0.67</v>
      </c>
      <c r="XEU288" s="3">
        <v>0.62</v>
      </c>
    </row>
    <row r="289" spans="16366:16375" ht="15.9" hidden="1" customHeight="1" x14ac:dyDescent="0.3">
      <c r="XEL289" s="3" t="s">
        <v>22</v>
      </c>
      <c r="XEM289" s="3" t="s">
        <v>26</v>
      </c>
      <c r="XEN289" s="3" t="s">
        <v>20</v>
      </c>
      <c r="XEO289" s="3">
        <v>21.6</v>
      </c>
      <c r="XEP289" s="3">
        <v>0.86</v>
      </c>
      <c r="XEQ289" s="3">
        <v>0.8</v>
      </c>
      <c r="XER289" s="3">
        <v>0.77</v>
      </c>
      <c r="XES289" s="3">
        <v>0.72</v>
      </c>
      <c r="XET289" s="3">
        <v>0.67</v>
      </c>
      <c r="XEU289" s="3">
        <v>0.62</v>
      </c>
    </row>
    <row r="290" spans="16366:16375" ht="15.9" hidden="1" customHeight="1" x14ac:dyDescent="0.3">
      <c r="XEL290" s="3" t="s">
        <v>22</v>
      </c>
      <c r="XEM290" s="3" t="s">
        <v>26</v>
      </c>
      <c r="XEN290" s="3" t="s">
        <v>20</v>
      </c>
      <c r="XEO290" s="3">
        <v>21.7</v>
      </c>
      <c r="XEP290" s="3">
        <v>0.86</v>
      </c>
      <c r="XEQ290" s="3">
        <v>0.8</v>
      </c>
      <c r="XER290" s="3">
        <v>0.77</v>
      </c>
      <c r="XES290" s="3">
        <v>0.72</v>
      </c>
      <c r="XET290" s="3">
        <v>0.67</v>
      </c>
      <c r="XEU290" s="3">
        <v>0.62</v>
      </c>
    </row>
    <row r="291" spans="16366:16375" ht="15.9" hidden="1" customHeight="1" x14ac:dyDescent="0.3">
      <c r="XEL291" s="3" t="s">
        <v>22</v>
      </c>
      <c r="XEM291" s="3" t="s">
        <v>26</v>
      </c>
      <c r="XEN291" s="3" t="s">
        <v>20</v>
      </c>
      <c r="XEO291" s="3">
        <v>21.8</v>
      </c>
      <c r="XEP291" s="3">
        <v>0.86</v>
      </c>
      <c r="XEQ291" s="3">
        <v>0.8</v>
      </c>
      <c r="XER291" s="3">
        <v>0.77</v>
      </c>
      <c r="XES291" s="3">
        <v>0.72</v>
      </c>
      <c r="XET291" s="3">
        <v>0.67</v>
      </c>
      <c r="XEU291" s="3">
        <v>0.62</v>
      </c>
    </row>
    <row r="292" spans="16366:16375" ht="15.9" hidden="1" customHeight="1" x14ac:dyDescent="0.3">
      <c r="XEL292" s="3" t="s">
        <v>22</v>
      </c>
      <c r="XEM292" s="3" t="s">
        <v>26</v>
      </c>
      <c r="XEN292" s="3" t="s">
        <v>20</v>
      </c>
      <c r="XEO292" s="3">
        <v>21.9</v>
      </c>
      <c r="XEP292" s="3">
        <v>0.86</v>
      </c>
      <c r="XEQ292" s="3">
        <v>0.8</v>
      </c>
      <c r="XER292" s="3">
        <v>0.77</v>
      </c>
      <c r="XES292" s="3">
        <v>0.72</v>
      </c>
      <c r="XET292" s="3">
        <v>0.67</v>
      </c>
      <c r="XEU292" s="3">
        <v>0.62</v>
      </c>
    </row>
    <row r="293" spans="16366:16375" ht="15.9" hidden="1" customHeight="1" x14ac:dyDescent="0.3">
      <c r="XEL293" s="3" t="s">
        <v>22</v>
      </c>
      <c r="XEM293" s="3" t="s">
        <v>26</v>
      </c>
      <c r="XEN293" s="3" t="s">
        <v>20</v>
      </c>
      <c r="XEO293" s="3">
        <v>22</v>
      </c>
      <c r="XEP293" s="3">
        <v>0.86</v>
      </c>
      <c r="XEQ293" s="3">
        <v>0.8</v>
      </c>
      <c r="XER293" s="3">
        <v>0.77</v>
      </c>
      <c r="XES293" s="3">
        <v>0.72</v>
      </c>
      <c r="XET293" s="3">
        <v>0.67</v>
      </c>
      <c r="XEU293" s="3">
        <v>0.62</v>
      </c>
    </row>
    <row r="294" spans="16366:16375" ht="15.9" hidden="1" customHeight="1" x14ac:dyDescent="0.3">
      <c r="XEL294" s="3" t="s">
        <v>22</v>
      </c>
      <c r="XEM294" s="3" t="s">
        <v>26</v>
      </c>
      <c r="XEN294" s="3" t="s">
        <v>20</v>
      </c>
      <c r="XEO294" s="3">
        <v>22.1</v>
      </c>
      <c r="XEP294" s="3">
        <v>0.86</v>
      </c>
      <c r="XEQ294" s="3">
        <v>0.8</v>
      </c>
      <c r="XER294" s="3">
        <v>0.77</v>
      </c>
      <c r="XES294" s="3">
        <v>0.72</v>
      </c>
      <c r="XET294" s="3">
        <v>0.67</v>
      </c>
      <c r="XEU294" s="3">
        <v>0.62</v>
      </c>
    </row>
    <row r="295" spans="16366:16375" ht="15.9" hidden="1" customHeight="1" x14ac:dyDescent="0.3">
      <c r="XEL295" s="3" t="s">
        <v>22</v>
      </c>
      <c r="XEM295" s="3" t="s">
        <v>26</v>
      </c>
      <c r="XEN295" s="3" t="s">
        <v>20</v>
      </c>
      <c r="XEO295" s="3">
        <v>22.2</v>
      </c>
      <c r="XEP295" s="3">
        <v>0.86</v>
      </c>
      <c r="XEQ295" s="3">
        <v>0.8</v>
      </c>
      <c r="XER295" s="3">
        <v>0.77</v>
      </c>
      <c r="XES295" s="3">
        <v>0.72</v>
      </c>
      <c r="XET295" s="3">
        <v>0.67</v>
      </c>
      <c r="XEU295" s="3">
        <v>0.62</v>
      </c>
    </row>
    <row r="296" spans="16366:16375" ht="15.9" hidden="1" customHeight="1" x14ac:dyDescent="0.3">
      <c r="XEL296" s="3" t="s">
        <v>22</v>
      </c>
      <c r="XEM296" s="3" t="s">
        <v>26</v>
      </c>
      <c r="XEN296" s="3" t="s">
        <v>20</v>
      </c>
      <c r="XEO296" s="3">
        <v>22.3</v>
      </c>
      <c r="XEP296" s="3">
        <v>0.86</v>
      </c>
      <c r="XEQ296" s="3">
        <v>0.8</v>
      </c>
      <c r="XER296" s="3">
        <v>0.77</v>
      </c>
      <c r="XES296" s="3">
        <v>0.72</v>
      </c>
      <c r="XET296" s="3">
        <v>0.67</v>
      </c>
      <c r="XEU296" s="3">
        <v>0.62</v>
      </c>
    </row>
    <row r="297" spans="16366:16375" ht="15.9" hidden="1" customHeight="1" x14ac:dyDescent="0.3">
      <c r="XEL297" s="3" t="s">
        <v>22</v>
      </c>
      <c r="XEM297" s="3" t="s">
        <v>26</v>
      </c>
      <c r="XEN297" s="3" t="s">
        <v>20</v>
      </c>
      <c r="XEO297" s="3">
        <v>22.4</v>
      </c>
      <c r="XEP297" s="3">
        <v>0.86</v>
      </c>
      <c r="XEQ297" s="3">
        <v>0.8</v>
      </c>
      <c r="XER297" s="3">
        <v>0.77</v>
      </c>
      <c r="XES297" s="3">
        <v>0.72</v>
      </c>
      <c r="XET297" s="3">
        <v>0.67</v>
      </c>
      <c r="XEU297" s="3">
        <v>0.62</v>
      </c>
    </row>
    <row r="298" spans="16366:16375" ht="15.9" hidden="1" customHeight="1" x14ac:dyDescent="0.3">
      <c r="XEL298" s="3" t="s">
        <v>22</v>
      </c>
      <c r="XEM298" s="3" t="s">
        <v>26</v>
      </c>
      <c r="XEN298" s="3" t="s">
        <v>20</v>
      </c>
      <c r="XEO298" s="3">
        <v>22.5</v>
      </c>
      <c r="XEP298" s="3">
        <v>0.86</v>
      </c>
      <c r="XEQ298" s="3">
        <v>0.8</v>
      </c>
      <c r="XER298" s="3">
        <v>0.77</v>
      </c>
      <c r="XES298" s="3">
        <v>0.72</v>
      </c>
      <c r="XET298" s="3">
        <v>0.67</v>
      </c>
      <c r="XEU298" s="3">
        <v>0.62</v>
      </c>
    </row>
    <row r="299" spans="16366:16375" ht="15.9" hidden="1" customHeight="1" x14ac:dyDescent="0.3">
      <c r="XEL299" s="3" t="s">
        <v>22</v>
      </c>
      <c r="XEM299" s="3" t="s">
        <v>26</v>
      </c>
      <c r="XEN299" s="3" t="s">
        <v>20</v>
      </c>
      <c r="XEO299" s="3">
        <v>22.6</v>
      </c>
      <c r="XEP299" s="3">
        <v>0.86</v>
      </c>
      <c r="XEQ299" s="3">
        <v>0.8</v>
      </c>
      <c r="XER299" s="3">
        <v>0.77</v>
      </c>
      <c r="XES299" s="3">
        <v>0.72</v>
      </c>
      <c r="XET299" s="3">
        <v>0.67</v>
      </c>
      <c r="XEU299" s="3">
        <v>0.62</v>
      </c>
    </row>
    <row r="300" spans="16366:16375" ht="15.9" hidden="1" customHeight="1" x14ac:dyDescent="0.3">
      <c r="XEL300" s="3" t="s">
        <v>22</v>
      </c>
      <c r="XEM300" s="3" t="s">
        <v>26</v>
      </c>
      <c r="XEN300" s="3" t="s">
        <v>20</v>
      </c>
      <c r="XEO300" s="3">
        <v>22.7</v>
      </c>
      <c r="XEP300" s="3">
        <v>0.86</v>
      </c>
      <c r="XEQ300" s="3">
        <v>0.8</v>
      </c>
      <c r="XER300" s="3">
        <v>0.77</v>
      </c>
      <c r="XES300" s="3">
        <v>0.72</v>
      </c>
      <c r="XET300" s="3">
        <v>0.67</v>
      </c>
      <c r="XEU300" s="3">
        <v>0.62</v>
      </c>
    </row>
    <row r="301" spans="16366:16375" ht="15.9" hidden="1" customHeight="1" x14ac:dyDescent="0.3">
      <c r="XEL301" s="3" t="s">
        <v>22</v>
      </c>
      <c r="XEM301" s="3" t="s">
        <v>26</v>
      </c>
      <c r="XEN301" s="3" t="s">
        <v>20</v>
      </c>
      <c r="XEO301" s="3">
        <v>22.8</v>
      </c>
      <c r="XEP301" s="3">
        <v>0.86</v>
      </c>
      <c r="XEQ301" s="3">
        <v>0.8</v>
      </c>
      <c r="XER301" s="3">
        <v>0.77</v>
      </c>
      <c r="XES301" s="3">
        <v>0.72</v>
      </c>
      <c r="XET301" s="3">
        <v>0.67</v>
      </c>
      <c r="XEU301" s="3">
        <v>0.62</v>
      </c>
    </row>
    <row r="302" spans="16366:16375" ht="15.9" hidden="1" customHeight="1" x14ac:dyDescent="0.3">
      <c r="XEL302" s="3" t="s">
        <v>22</v>
      </c>
      <c r="XEM302" s="3" t="s">
        <v>26</v>
      </c>
      <c r="XEN302" s="3" t="s">
        <v>20</v>
      </c>
      <c r="XEO302" s="3">
        <v>22.9</v>
      </c>
      <c r="XEP302" s="3">
        <v>0.86</v>
      </c>
      <c r="XEQ302" s="3">
        <v>0.8</v>
      </c>
      <c r="XER302" s="3">
        <v>0.77</v>
      </c>
      <c r="XES302" s="3">
        <v>0.72</v>
      </c>
      <c r="XET302" s="3">
        <v>0.67</v>
      </c>
      <c r="XEU302" s="3">
        <v>0.62</v>
      </c>
    </row>
    <row r="303" spans="16366:16375" ht="15.9" hidden="1" customHeight="1" x14ac:dyDescent="0.3">
      <c r="XEL303" s="3" t="s">
        <v>22</v>
      </c>
      <c r="XEM303" s="3" t="s">
        <v>26</v>
      </c>
      <c r="XEN303" s="3" t="s">
        <v>20</v>
      </c>
      <c r="XEO303" s="3">
        <v>23</v>
      </c>
      <c r="XEP303" s="3">
        <v>0.86</v>
      </c>
      <c r="XEQ303" s="3">
        <v>0.8</v>
      </c>
      <c r="XER303" s="3">
        <v>0.77</v>
      </c>
      <c r="XES303" s="3">
        <v>0.72</v>
      </c>
      <c r="XET303" s="3">
        <v>0.67</v>
      </c>
      <c r="XEU303" s="3">
        <v>0.62</v>
      </c>
    </row>
    <row r="304" spans="16366:16375" ht="15.9" hidden="1" customHeight="1" x14ac:dyDescent="0.3">
      <c r="XEL304" s="3" t="s">
        <v>22</v>
      </c>
      <c r="XEM304" s="3" t="s">
        <v>26</v>
      </c>
      <c r="XEN304" s="3" t="s">
        <v>20</v>
      </c>
      <c r="XEO304" s="3">
        <v>23.1</v>
      </c>
      <c r="XEP304" s="3">
        <v>0.86</v>
      </c>
      <c r="XEQ304" s="3">
        <v>0.8</v>
      </c>
      <c r="XER304" s="3">
        <v>0.77</v>
      </c>
      <c r="XES304" s="3">
        <v>0.72</v>
      </c>
      <c r="XET304" s="3">
        <v>0.67</v>
      </c>
      <c r="XEU304" s="3">
        <v>0.62</v>
      </c>
    </row>
    <row r="305" spans="16366:16375" ht="15.9" hidden="1" customHeight="1" x14ac:dyDescent="0.3">
      <c r="XEL305" s="3" t="s">
        <v>22</v>
      </c>
      <c r="XEM305" s="3" t="s">
        <v>26</v>
      </c>
      <c r="XEN305" s="3" t="s">
        <v>20</v>
      </c>
      <c r="XEO305" s="3">
        <v>23.2</v>
      </c>
      <c r="XEP305" s="3">
        <v>0.86</v>
      </c>
      <c r="XEQ305" s="3">
        <v>0.8</v>
      </c>
      <c r="XER305" s="3">
        <v>0.77</v>
      </c>
      <c r="XES305" s="3">
        <v>0.72</v>
      </c>
      <c r="XET305" s="3">
        <v>0.67</v>
      </c>
      <c r="XEU305" s="3">
        <v>0.62</v>
      </c>
    </row>
    <row r="306" spans="16366:16375" ht="15.9" hidden="1" customHeight="1" x14ac:dyDescent="0.3">
      <c r="XEL306" s="3" t="s">
        <v>22</v>
      </c>
      <c r="XEM306" s="3" t="s">
        <v>26</v>
      </c>
      <c r="XEN306" s="3" t="s">
        <v>20</v>
      </c>
      <c r="XEO306" s="3">
        <v>23.3</v>
      </c>
      <c r="XEP306" s="3">
        <v>0.86</v>
      </c>
      <c r="XEQ306" s="3">
        <v>0.8</v>
      </c>
      <c r="XER306" s="3">
        <v>0.77</v>
      </c>
      <c r="XES306" s="3">
        <v>0.72</v>
      </c>
      <c r="XET306" s="3">
        <v>0.67</v>
      </c>
      <c r="XEU306" s="3">
        <v>0.62</v>
      </c>
    </row>
    <row r="307" spans="16366:16375" ht="15.9" hidden="1" customHeight="1" x14ac:dyDescent="0.3">
      <c r="XEL307" s="3" t="s">
        <v>22</v>
      </c>
      <c r="XEM307" s="3" t="s">
        <v>26</v>
      </c>
      <c r="XEN307" s="3" t="s">
        <v>20</v>
      </c>
      <c r="XEO307" s="3">
        <v>23.4</v>
      </c>
      <c r="XEP307" s="3">
        <v>0.86</v>
      </c>
      <c r="XEQ307" s="3">
        <v>0.8</v>
      </c>
      <c r="XER307" s="3">
        <v>0.77</v>
      </c>
      <c r="XES307" s="3">
        <v>0.72</v>
      </c>
      <c r="XET307" s="3">
        <v>0.67</v>
      </c>
      <c r="XEU307" s="3">
        <v>0.62</v>
      </c>
    </row>
    <row r="308" spans="16366:16375" ht="15.9" hidden="1" customHeight="1" x14ac:dyDescent="0.3">
      <c r="XEL308" s="3" t="s">
        <v>22</v>
      </c>
      <c r="XEM308" s="3" t="s">
        <v>26</v>
      </c>
      <c r="XEN308" s="3" t="s">
        <v>20</v>
      </c>
      <c r="XEO308" s="3">
        <v>23.5</v>
      </c>
      <c r="XEP308" s="3">
        <v>0.86</v>
      </c>
      <c r="XEQ308" s="3">
        <v>0.8</v>
      </c>
      <c r="XER308" s="3">
        <v>0.77</v>
      </c>
      <c r="XES308" s="3">
        <v>0.72</v>
      </c>
      <c r="XET308" s="3">
        <v>0.67</v>
      </c>
      <c r="XEU308" s="3">
        <v>0.62</v>
      </c>
    </row>
    <row r="309" spans="16366:16375" ht="15.9" hidden="1" customHeight="1" x14ac:dyDescent="0.3">
      <c r="XEL309" s="3" t="s">
        <v>22</v>
      </c>
      <c r="XEM309" s="3" t="s">
        <v>26</v>
      </c>
      <c r="XEN309" s="3" t="s">
        <v>20</v>
      </c>
      <c r="XEO309" s="3">
        <v>23.6</v>
      </c>
      <c r="XEP309" s="3">
        <v>0.86</v>
      </c>
      <c r="XEQ309" s="3">
        <v>0.8</v>
      </c>
      <c r="XER309" s="3">
        <v>0.77</v>
      </c>
      <c r="XES309" s="3">
        <v>0.72</v>
      </c>
      <c r="XET309" s="3">
        <v>0.67</v>
      </c>
      <c r="XEU309" s="3">
        <v>0.62</v>
      </c>
    </row>
    <row r="310" spans="16366:16375" ht="15.9" hidden="1" customHeight="1" x14ac:dyDescent="0.3">
      <c r="XEL310" s="3" t="s">
        <v>22</v>
      </c>
      <c r="XEM310" s="3" t="s">
        <v>26</v>
      </c>
      <c r="XEN310" s="3" t="s">
        <v>20</v>
      </c>
      <c r="XEO310" s="3">
        <v>23.7</v>
      </c>
      <c r="XEP310" s="3">
        <v>0.86</v>
      </c>
      <c r="XEQ310" s="3">
        <v>0.8</v>
      </c>
      <c r="XER310" s="3">
        <v>0.77</v>
      </c>
      <c r="XES310" s="3">
        <v>0.72</v>
      </c>
      <c r="XET310" s="3">
        <v>0.67</v>
      </c>
      <c r="XEU310" s="3">
        <v>0.62</v>
      </c>
    </row>
    <row r="311" spans="16366:16375" ht="15.9" hidden="1" customHeight="1" x14ac:dyDescent="0.3">
      <c r="XEL311" s="3" t="s">
        <v>22</v>
      </c>
      <c r="XEM311" s="3" t="s">
        <v>26</v>
      </c>
      <c r="XEN311" s="3" t="s">
        <v>20</v>
      </c>
      <c r="XEO311" s="3">
        <v>23.8</v>
      </c>
      <c r="XEP311" s="3">
        <v>0.86</v>
      </c>
      <c r="XEQ311" s="3">
        <v>0.8</v>
      </c>
      <c r="XER311" s="3">
        <v>0.77</v>
      </c>
      <c r="XES311" s="3">
        <v>0.72</v>
      </c>
      <c r="XET311" s="3">
        <v>0.67</v>
      </c>
      <c r="XEU311" s="3">
        <v>0.62</v>
      </c>
    </row>
    <row r="312" spans="16366:16375" ht="15.9" hidden="1" customHeight="1" x14ac:dyDescent="0.3">
      <c r="XEL312" s="3" t="s">
        <v>22</v>
      </c>
      <c r="XEM312" s="3" t="s">
        <v>26</v>
      </c>
      <c r="XEN312" s="3" t="s">
        <v>20</v>
      </c>
      <c r="XEO312" s="3">
        <v>23.9</v>
      </c>
      <c r="XEP312" s="3">
        <v>0.86</v>
      </c>
      <c r="XEQ312" s="3">
        <v>0.8</v>
      </c>
      <c r="XER312" s="3">
        <v>0.77</v>
      </c>
      <c r="XES312" s="3">
        <v>0.72</v>
      </c>
      <c r="XET312" s="3">
        <v>0.67</v>
      </c>
      <c r="XEU312" s="3">
        <v>0.62</v>
      </c>
    </row>
    <row r="313" spans="16366:16375" ht="15.9" hidden="1" customHeight="1" x14ac:dyDescent="0.3">
      <c r="XEL313" s="3" t="s">
        <v>22</v>
      </c>
      <c r="XEM313" s="3" t="s">
        <v>26</v>
      </c>
      <c r="XEN313" s="3" t="s">
        <v>20</v>
      </c>
      <c r="XEO313" s="3">
        <v>24</v>
      </c>
      <c r="XEP313" s="3">
        <v>0.86</v>
      </c>
      <c r="XEQ313" s="3">
        <v>0.8</v>
      </c>
      <c r="XER313" s="3">
        <v>0.77</v>
      </c>
      <c r="XES313" s="3">
        <v>0.72</v>
      </c>
      <c r="XET313" s="3">
        <v>0.67</v>
      </c>
      <c r="XEU313" s="3">
        <v>0.62</v>
      </c>
    </row>
    <row r="314" spans="16366:16375" ht="15.9" hidden="1" customHeight="1" x14ac:dyDescent="0.3">
      <c r="XEL314" s="3" t="s">
        <v>22</v>
      </c>
      <c r="XEM314" s="3" t="s">
        <v>26</v>
      </c>
      <c r="XEN314" s="3" t="s">
        <v>20</v>
      </c>
      <c r="XEO314" s="3">
        <v>24.1</v>
      </c>
      <c r="XEP314" s="3">
        <v>0.86</v>
      </c>
      <c r="XEQ314" s="3">
        <v>0.8</v>
      </c>
      <c r="XER314" s="3">
        <v>0.77</v>
      </c>
      <c r="XES314" s="3">
        <v>0.72</v>
      </c>
      <c r="XET314" s="3">
        <v>0.67</v>
      </c>
      <c r="XEU314" s="3">
        <v>0.62</v>
      </c>
    </row>
    <row r="315" spans="16366:16375" ht="15.9" hidden="1" customHeight="1" x14ac:dyDescent="0.3">
      <c r="XEL315" s="3" t="s">
        <v>22</v>
      </c>
      <c r="XEM315" s="3" t="s">
        <v>26</v>
      </c>
      <c r="XEN315" s="3" t="s">
        <v>20</v>
      </c>
      <c r="XEO315" s="3">
        <v>24.2</v>
      </c>
      <c r="XEP315" s="3">
        <v>0.86</v>
      </c>
      <c r="XEQ315" s="3">
        <v>0.8</v>
      </c>
      <c r="XER315" s="3">
        <v>0.77</v>
      </c>
      <c r="XES315" s="3">
        <v>0.72</v>
      </c>
      <c r="XET315" s="3">
        <v>0.67</v>
      </c>
      <c r="XEU315" s="3">
        <v>0.62</v>
      </c>
    </row>
    <row r="316" spans="16366:16375" ht="15.9" hidden="1" customHeight="1" x14ac:dyDescent="0.3">
      <c r="XEL316" s="3" t="s">
        <v>22</v>
      </c>
      <c r="XEM316" s="3" t="s">
        <v>26</v>
      </c>
      <c r="XEN316" s="3" t="s">
        <v>20</v>
      </c>
      <c r="XEO316" s="3">
        <v>24.3</v>
      </c>
      <c r="XEP316" s="3">
        <v>0.86</v>
      </c>
      <c r="XEQ316" s="3">
        <v>0.8</v>
      </c>
      <c r="XER316" s="3">
        <v>0.77</v>
      </c>
      <c r="XES316" s="3">
        <v>0.72</v>
      </c>
      <c r="XET316" s="3">
        <v>0.67</v>
      </c>
      <c r="XEU316" s="3">
        <v>0.62</v>
      </c>
    </row>
    <row r="317" spans="16366:16375" ht="15.9" hidden="1" customHeight="1" x14ac:dyDescent="0.3">
      <c r="XEL317" s="3" t="s">
        <v>22</v>
      </c>
      <c r="XEM317" s="3" t="s">
        <v>26</v>
      </c>
      <c r="XEN317" s="3" t="s">
        <v>20</v>
      </c>
      <c r="XEO317" s="3">
        <v>24.4</v>
      </c>
      <c r="XEP317" s="3">
        <v>0.86</v>
      </c>
      <c r="XEQ317" s="3">
        <v>0.8</v>
      </c>
      <c r="XER317" s="3">
        <v>0.77</v>
      </c>
      <c r="XES317" s="3">
        <v>0.72</v>
      </c>
      <c r="XET317" s="3">
        <v>0.67</v>
      </c>
      <c r="XEU317" s="3">
        <v>0.62</v>
      </c>
    </row>
    <row r="318" spans="16366:16375" ht="15.9" hidden="1" customHeight="1" x14ac:dyDescent="0.3">
      <c r="XEL318" s="3" t="s">
        <v>22</v>
      </c>
      <c r="XEM318" s="3" t="s">
        <v>26</v>
      </c>
      <c r="XEN318" s="3" t="s">
        <v>20</v>
      </c>
      <c r="XEO318" s="3">
        <v>24.5</v>
      </c>
      <c r="XEP318" s="3">
        <v>0.86</v>
      </c>
      <c r="XEQ318" s="3">
        <v>0.8</v>
      </c>
      <c r="XER318" s="3">
        <v>0.77</v>
      </c>
      <c r="XES318" s="3">
        <v>0.72</v>
      </c>
      <c r="XET318" s="3">
        <v>0.67</v>
      </c>
      <c r="XEU318" s="3">
        <v>0.62</v>
      </c>
    </row>
    <row r="319" spans="16366:16375" ht="15.9" hidden="1" customHeight="1" x14ac:dyDescent="0.3">
      <c r="XEL319" s="3" t="s">
        <v>22</v>
      </c>
      <c r="XEM319" s="3" t="s">
        <v>26</v>
      </c>
      <c r="XEN319" s="3" t="s">
        <v>20</v>
      </c>
      <c r="XEO319" s="3">
        <v>24.6</v>
      </c>
      <c r="XEP319" s="3">
        <v>0.86</v>
      </c>
      <c r="XEQ319" s="3">
        <v>0.8</v>
      </c>
      <c r="XER319" s="3">
        <v>0.77</v>
      </c>
      <c r="XES319" s="3">
        <v>0.72</v>
      </c>
      <c r="XET319" s="3">
        <v>0.67</v>
      </c>
      <c r="XEU319" s="3">
        <v>0.62</v>
      </c>
    </row>
    <row r="320" spans="16366:16375" ht="15.9" hidden="1" customHeight="1" x14ac:dyDescent="0.3">
      <c r="XEL320" s="3" t="s">
        <v>22</v>
      </c>
      <c r="XEM320" s="3" t="s">
        <v>26</v>
      </c>
      <c r="XEN320" s="3" t="s">
        <v>20</v>
      </c>
      <c r="XEO320" s="3">
        <v>24.7</v>
      </c>
      <c r="XEP320" s="3">
        <v>0.86</v>
      </c>
      <c r="XEQ320" s="3">
        <v>0.8</v>
      </c>
      <c r="XER320" s="3">
        <v>0.77</v>
      </c>
      <c r="XES320" s="3">
        <v>0.72</v>
      </c>
      <c r="XET320" s="3">
        <v>0.67</v>
      </c>
      <c r="XEU320" s="3">
        <v>0.62</v>
      </c>
    </row>
    <row r="321" spans="16366:16375" ht="15.9" hidden="1" customHeight="1" x14ac:dyDescent="0.3">
      <c r="XEL321" s="3" t="s">
        <v>22</v>
      </c>
      <c r="XEM321" s="3" t="s">
        <v>26</v>
      </c>
      <c r="XEN321" s="3" t="s">
        <v>20</v>
      </c>
      <c r="XEO321" s="3">
        <v>24.8</v>
      </c>
      <c r="XEP321" s="3">
        <v>0.86</v>
      </c>
      <c r="XEQ321" s="3">
        <v>0.8</v>
      </c>
      <c r="XER321" s="3">
        <v>0.77</v>
      </c>
      <c r="XES321" s="3">
        <v>0.72</v>
      </c>
      <c r="XET321" s="3">
        <v>0.67</v>
      </c>
      <c r="XEU321" s="3">
        <v>0.62</v>
      </c>
    </row>
    <row r="322" spans="16366:16375" ht="15.9" hidden="1" customHeight="1" x14ac:dyDescent="0.3">
      <c r="XEL322" s="3" t="s">
        <v>22</v>
      </c>
      <c r="XEM322" s="3" t="s">
        <v>26</v>
      </c>
      <c r="XEN322" s="3" t="s">
        <v>20</v>
      </c>
      <c r="XEO322" s="3">
        <v>24.9</v>
      </c>
      <c r="XEP322" s="3">
        <v>0.86</v>
      </c>
      <c r="XEQ322" s="3">
        <v>0.8</v>
      </c>
      <c r="XER322" s="3">
        <v>0.77</v>
      </c>
      <c r="XES322" s="3">
        <v>0.72</v>
      </c>
      <c r="XET322" s="3">
        <v>0.67</v>
      </c>
      <c r="XEU322" s="3">
        <v>0.62</v>
      </c>
    </row>
    <row r="323" spans="16366:16375" ht="15.9" hidden="1" customHeight="1" x14ac:dyDescent="0.3">
      <c r="XEL323" s="3" t="s">
        <v>22</v>
      </c>
      <c r="XEM323" s="3" t="s">
        <v>26</v>
      </c>
      <c r="XEN323" s="3" t="s">
        <v>20</v>
      </c>
      <c r="XEO323" s="3">
        <v>25</v>
      </c>
      <c r="XEP323" s="3">
        <v>0.86</v>
      </c>
      <c r="XEQ323" s="3">
        <v>0.8</v>
      </c>
      <c r="XER323" s="3">
        <v>0.77</v>
      </c>
      <c r="XES323" s="3">
        <v>0.72</v>
      </c>
      <c r="XET323" s="3">
        <v>0.67</v>
      </c>
      <c r="XEU323" s="3">
        <v>0.62</v>
      </c>
    </row>
    <row r="324" spans="16366:16375" ht="15.9" hidden="1" customHeight="1" x14ac:dyDescent="0.3">
      <c r="XEL324" s="3" t="s">
        <v>22</v>
      </c>
      <c r="XEM324" s="3" t="s">
        <v>26</v>
      </c>
      <c r="XEN324" s="3" t="s">
        <v>20</v>
      </c>
      <c r="XEO324" s="3">
        <v>25.1</v>
      </c>
      <c r="XEP324" s="3">
        <v>0.86</v>
      </c>
      <c r="XEQ324" s="3">
        <v>0.8</v>
      </c>
      <c r="XER324" s="3">
        <v>0.77</v>
      </c>
      <c r="XES324" s="3">
        <v>0.72</v>
      </c>
      <c r="XET324" s="3">
        <v>0.67</v>
      </c>
      <c r="XEU324" s="3">
        <v>0.62</v>
      </c>
    </row>
    <row r="325" spans="16366:16375" ht="15.9" hidden="1" customHeight="1" x14ac:dyDescent="0.3">
      <c r="XEL325" s="3" t="s">
        <v>22</v>
      </c>
      <c r="XEM325" s="3" t="s">
        <v>26</v>
      </c>
      <c r="XEN325" s="3" t="s">
        <v>20</v>
      </c>
      <c r="XEO325" s="3">
        <v>25.2</v>
      </c>
      <c r="XEP325" s="3">
        <v>0.86</v>
      </c>
      <c r="XEQ325" s="3">
        <v>0.8</v>
      </c>
      <c r="XER325" s="3">
        <v>0.77</v>
      </c>
      <c r="XES325" s="3">
        <v>0.72</v>
      </c>
      <c r="XET325" s="3">
        <v>0.67</v>
      </c>
      <c r="XEU325" s="3">
        <v>0.62</v>
      </c>
    </row>
    <row r="326" spans="16366:16375" ht="15.9" hidden="1" customHeight="1" x14ac:dyDescent="0.3">
      <c r="XEL326" s="3" t="s">
        <v>22</v>
      </c>
      <c r="XEM326" s="3" t="s">
        <v>26</v>
      </c>
      <c r="XEN326" s="3" t="s">
        <v>20</v>
      </c>
      <c r="XEO326" s="3">
        <v>25.3</v>
      </c>
      <c r="XEP326" s="3">
        <v>0.86</v>
      </c>
      <c r="XEQ326" s="3">
        <v>0.8</v>
      </c>
      <c r="XER326" s="3">
        <v>0.77</v>
      </c>
      <c r="XES326" s="3">
        <v>0.72</v>
      </c>
      <c r="XET326" s="3">
        <v>0.67</v>
      </c>
      <c r="XEU326" s="3">
        <v>0.62</v>
      </c>
    </row>
    <row r="327" spans="16366:16375" ht="15.9" hidden="1" customHeight="1" x14ac:dyDescent="0.3">
      <c r="XEL327" s="3" t="s">
        <v>22</v>
      </c>
      <c r="XEM327" s="3" t="s">
        <v>26</v>
      </c>
      <c r="XEN327" s="3" t="s">
        <v>20</v>
      </c>
      <c r="XEO327" s="3">
        <v>25.4</v>
      </c>
      <c r="XEP327" s="3">
        <v>0.86</v>
      </c>
      <c r="XEQ327" s="3">
        <v>0.8</v>
      </c>
      <c r="XER327" s="3">
        <v>0.77</v>
      </c>
      <c r="XES327" s="3">
        <v>0.72</v>
      </c>
      <c r="XET327" s="3">
        <v>0.67</v>
      </c>
      <c r="XEU327" s="3">
        <v>0.62</v>
      </c>
    </row>
    <row r="328" spans="16366:16375" ht="15.9" hidden="1" customHeight="1" x14ac:dyDescent="0.3">
      <c r="XEL328" s="3" t="s">
        <v>22</v>
      </c>
      <c r="XEM328" s="3" t="s">
        <v>26</v>
      </c>
      <c r="XEN328" s="3" t="s">
        <v>20</v>
      </c>
      <c r="XEO328" s="3">
        <v>25.5</v>
      </c>
      <c r="XEP328" s="3">
        <v>0.86</v>
      </c>
      <c r="XEQ328" s="3">
        <v>0.8</v>
      </c>
      <c r="XER328" s="3">
        <v>0.77</v>
      </c>
      <c r="XES328" s="3">
        <v>0.72</v>
      </c>
      <c r="XET328" s="3">
        <v>0.67</v>
      </c>
      <c r="XEU328" s="3">
        <v>0.62</v>
      </c>
    </row>
    <row r="329" spans="16366:16375" ht="15.9" hidden="1" customHeight="1" x14ac:dyDescent="0.3">
      <c r="XEL329" s="3" t="s">
        <v>22</v>
      </c>
      <c r="XEM329" s="3" t="s">
        <v>26</v>
      </c>
      <c r="XEN329" s="3" t="s">
        <v>20</v>
      </c>
      <c r="XEO329" s="3">
        <v>25.6</v>
      </c>
      <c r="XEP329" s="3">
        <v>0.86</v>
      </c>
      <c r="XEQ329" s="3">
        <v>0.8</v>
      </c>
      <c r="XER329" s="3">
        <v>0.77</v>
      </c>
      <c r="XES329" s="3">
        <v>0.72</v>
      </c>
      <c r="XET329" s="3">
        <v>0.67</v>
      </c>
      <c r="XEU329" s="3">
        <v>0.62</v>
      </c>
    </row>
    <row r="330" spans="16366:16375" ht="15.9" hidden="1" customHeight="1" x14ac:dyDescent="0.3">
      <c r="XEL330" s="3" t="s">
        <v>22</v>
      </c>
      <c r="XEM330" s="3" t="s">
        <v>26</v>
      </c>
      <c r="XEN330" s="3" t="s">
        <v>20</v>
      </c>
      <c r="XEO330" s="3">
        <v>25.7</v>
      </c>
      <c r="XEP330" s="3">
        <v>0.86</v>
      </c>
      <c r="XEQ330" s="3">
        <v>0.8</v>
      </c>
      <c r="XER330" s="3">
        <v>0.77</v>
      </c>
      <c r="XES330" s="3">
        <v>0.72</v>
      </c>
      <c r="XET330" s="3">
        <v>0.67</v>
      </c>
      <c r="XEU330" s="3">
        <v>0.62</v>
      </c>
    </row>
    <row r="331" spans="16366:16375" ht="15.9" hidden="1" customHeight="1" x14ac:dyDescent="0.3">
      <c r="XEL331" s="3" t="s">
        <v>22</v>
      </c>
      <c r="XEM331" s="3" t="s">
        <v>26</v>
      </c>
      <c r="XEN331" s="3" t="s">
        <v>20</v>
      </c>
      <c r="XEO331" s="3">
        <v>25.8</v>
      </c>
      <c r="XEP331" s="3">
        <v>0.86</v>
      </c>
      <c r="XEQ331" s="3">
        <v>0.8</v>
      </c>
      <c r="XER331" s="3">
        <v>0.77</v>
      </c>
      <c r="XES331" s="3">
        <v>0.72</v>
      </c>
      <c r="XET331" s="3">
        <v>0.67</v>
      </c>
      <c r="XEU331" s="3">
        <v>0.62</v>
      </c>
    </row>
    <row r="332" spans="16366:16375" ht="15.9" hidden="1" customHeight="1" x14ac:dyDescent="0.3">
      <c r="XEL332" s="3" t="s">
        <v>22</v>
      </c>
      <c r="XEM332" s="3" t="s">
        <v>26</v>
      </c>
      <c r="XEN332" s="3" t="s">
        <v>20</v>
      </c>
      <c r="XEO332" s="3">
        <v>25.9</v>
      </c>
      <c r="XEP332" s="3">
        <v>0.86</v>
      </c>
      <c r="XEQ332" s="3">
        <v>0.8</v>
      </c>
      <c r="XER332" s="3">
        <v>0.77</v>
      </c>
      <c r="XES332" s="3">
        <v>0.72</v>
      </c>
      <c r="XET332" s="3">
        <v>0.67</v>
      </c>
      <c r="XEU332" s="3">
        <v>0.62</v>
      </c>
    </row>
    <row r="333" spans="16366:16375" ht="15.9" hidden="1" customHeight="1" x14ac:dyDescent="0.3">
      <c r="XEL333" s="3" t="s">
        <v>22</v>
      </c>
      <c r="XEM333" s="3" t="s">
        <v>26</v>
      </c>
      <c r="XEN333" s="3" t="s">
        <v>20</v>
      </c>
      <c r="XEO333" s="3">
        <v>26</v>
      </c>
      <c r="XEP333" s="3">
        <v>0.86</v>
      </c>
      <c r="XEQ333" s="3">
        <v>0.8</v>
      </c>
      <c r="XER333" s="3">
        <v>0.77</v>
      </c>
      <c r="XES333" s="3">
        <v>0.72</v>
      </c>
      <c r="XET333" s="3">
        <v>0.67</v>
      </c>
      <c r="XEU333" s="3">
        <v>0.62</v>
      </c>
    </row>
    <row r="334" spans="16366:16375" ht="15.9" hidden="1" customHeight="1" x14ac:dyDescent="0.3">
      <c r="XEL334" s="3" t="s">
        <v>22</v>
      </c>
      <c r="XEM334" s="3" t="s">
        <v>26</v>
      </c>
      <c r="XEN334" s="3" t="s">
        <v>20</v>
      </c>
      <c r="XEO334" s="3">
        <v>26.1</v>
      </c>
      <c r="XEP334" s="3">
        <v>0.86</v>
      </c>
      <c r="XEQ334" s="3">
        <v>0.8</v>
      </c>
      <c r="XER334" s="3">
        <v>0.77</v>
      </c>
      <c r="XES334" s="3">
        <v>0.72</v>
      </c>
      <c r="XET334" s="3">
        <v>0.67</v>
      </c>
      <c r="XEU334" s="3">
        <v>0.62</v>
      </c>
    </row>
    <row r="335" spans="16366:16375" ht="15.9" hidden="1" customHeight="1" x14ac:dyDescent="0.3">
      <c r="XEL335" s="3" t="s">
        <v>22</v>
      </c>
      <c r="XEM335" s="3" t="s">
        <v>26</v>
      </c>
      <c r="XEN335" s="3" t="s">
        <v>20</v>
      </c>
      <c r="XEO335" s="3">
        <v>26.2</v>
      </c>
      <c r="XEP335" s="3">
        <v>0.86</v>
      </c>
      <c r="XEQ335" s="3">
        <v>0.8</v>
      </c>
      <c r="XER335" s="3">
        <v>0.77</v>
      </c>
      <c r="XES335" s="3">
        <v>0.72</v>
      </c>
      <c r="XET335" s="3">
        <v>0.67</v>
      </c>
      <c r="XEU335" s="3">
        <v>0.62</v>
      </c>
    </row>
    <row r="336" spans="16366:16375" ht="15.9" hidden="1" customHeight="1" x14ac:dyDescent="0.3">
      <c r="XEL336" s="3" t="s">
        <v>22</v>
      </c>
      <c r="XEM336" s="3" t="s">
        <v>26</v>
      </c>
      <c r="XEN336" s="3" t="s">
        <v>20</v>
      </c>
      <c r="XEO336" s="3">
        <v>26.3</v>
      </c>
      <c r="XEP336" s="3">
        <v>0.86</v>
      </c>
      <c r="XEQ336" s="3">
        <v>0.8</v>
      </c>
      <c r="XER336" s="3">
        <v>0.77</v>
      </c>
      <c r="XES336" s="3">
        <v>0.72</v>
      </c>
      <c r="XET336" s="3">
        <v>0.67</v>
      </c>
      <c r="XEU336" s="3">
        <v>0.62</v>
      </c>
    </row>
    <row r="337" spans="16366:16375" ht="15.9" hidden="1" customHeight="1" x14ac:dyDescent="0.3">
      <c r="XEL337" s="3" t="s">
        <v>22</v>
      </c>
      <c r="XEM337" s="3" t="s">
        <v>26</v>
      </c>
      <c r="XEN337" s="3" t="s">
        <v>20</v>
      </c>
      <c r="XEO337" s="3">
        <v>26.4</v>
      </c>
      <c r="XEP337" s="3">
        <v>0.86</v>
      </c>
      <c r="XEQ337" s="3">
        <v>0.8</v>
      </c>
      <c r="XER337" s="3">
        <v>0.77</v>
      </c>
      <c r="XES337" s="3">
        <v>0.72</v>
      </c>
      <c r="XET337" s="3">
        <v>0.67</v>
      </c>
      <c r="XEU337" s="3">
        <v>0.62</v>
      </c>
    </row>
    <row r="338" spans="16366:16375" ht="15.9" hidden="1" customHeight="1" x14ac:dyDescent="0.3">
      <c r="XEL338" s="3" t="s">
        <v>22</v>
      </c>
      <c r="XEM338" s="3" t="s">
        <v>26</v>
      </c>
      <c r="XEN338" s="3" t="s">
        <v>20</v>
      </c>
      <c r="XEO338" s="3">
        <v>26.5</v>
      </c>
      <c r="XEP338" s="3">
        <v>0.86</v>
      </c>
      <c r="XEQ338" s="3">
        <v>0.8</v>
      </c>
      <c r="XER338" s="3">
        <v>0.77</v>
      </c>
      <c r="XES338" s="3">
        <v>0.72</v>
      </c>
      <c r="XET338" s="3">
        <v>0.67</v>
      </c>
      <c r="XEU338" s="3">
        <v>0.62</v>
      </c>
    </row>
    <row r="339" spans="16366:16375" ht="15.9" hidden="1" customHeight="1" x14ac:dyDescent="0.3">
      <c r="XEL339" s="3" t="s">
        <v>22</v>
      </c>
      <c r="XEM339" s="3" t="s">
        <v>26</v>
      </c>
      <c r="XEN339" s="3" t="s">
        <v>20</v>
      </c>
      <c r="XEO339" s="3">
        <v>26.6</v>
      </c>
      <c r="XEP339" s="3">
        <v>0.86</v>
      </c>
      <c r="XEQ339" s="3">
        <v>0.8</v>
      </c>
      <c r="XER339" s="3">
        <v>0.77</v>
      </c>
      <c r="XES339" s="3">
        <v>0.72</v>
      </c>
      <c r="XET339" s="3">
        <v>0.67</v>
      </c>
      <c r="XEU339" s="3">
        <v>0.62</v>
      </c>
    </row>
    <row r="340" spans="16366:16375" ht="15.9" hidden="1" customHeight="1" x14ac:dyDescent="0.3">
      <c r="XEL340" s="3" t="s">
        <v>22</v>
      </c>
      <c r="XEM340" s="3" t="s">
        <v>26</v>
      </c>
      <c r="XEN340" s="3" t="s">
        <v>20</v>
      </c>
      <c r="XEO340" s="3">
        <v>26.7</v>
      </c>
      <c r="XEP340" s="3">
        <v>0.86</v>
      </c>
      <c r="XEQ340" s="3">
        <v>0.8</v>
      </c>
      <c r="XER340" s="3">
        <v>0.77</v>
      </c>
      <c r="XES340" s="3">
        <v>0.72</v>
      </c>
      <c r="XET340" s="3">
        <v>0.67</v>
      </c>
      <c r="XEU340" s="3">
        <v>0.62</v>
      </c>
    </row>
    <row r="341" spans="16366:16375" ht="15.9" hidden="1" customHeight="1" x14ac:dyDescent="0.3">
      <c r="XEL341" s="3" t="s">
        <v>22</v>
      </c>
      <c r="XEM341" s="3" t="s">
        <v>26</v>
      </c>
      <c r="XEN341" s="3" t="s">
        <v>20</v>
      </c>
      <c r="XEO341" s="3">
        <v>26.8</v>
      </c>
      <c r="XEP341" s="3">
        <v>0.86</v>
      </c>
      <c r="XEQ341" s="3">
        <v>0.8</v>
      </c>
      <c r="XER341" s="3">
        <v>0.77</v>
      </c>
      <c r="XES341" s="3">
        <v>0.72</v>
      </c>
      <c r="XET341" s="3">
        <v>0.67</v>
      </c>
      <c r="XEU341" s="3">
        <v>0.62</v>
      </c>
    </row>
    <row r="342" spans="16366:16375" ht="15.9" hidden="1" customHeight="1" x14ac:dyDescent="0.3">
      <c r="XEL342" s="3" t="s">
        <v>22</v>
      </c>
      <c r="XEM342" s="3" t="s">
        <v>26</v>
      </c>
      <c r="XEN342" s="3" t="s">
        <v>20</v>
      </c>
      <c r="XEO342" s="3">
        <v>26.9</v>
      </c>
      <c r="XEP342" s="3">
        <v>0.86</v>
      </c>
      <c r="XEQ342" s="3">
        <v>0.8</v>
      </c>
      <c r="XER342" s="3">
        <v>0.77</v>
      </c>
      <c r="XES342" s="3">
        <v>0.72</v>
      </c>
      <c r="XET342" s="3">
        <v>0.67</v>
      </c>
      <c r="XEU342" s="3">
        <v>0.62</v>
      </c>
    </row>
    <row r="343" spans="16366:16375" ht="15.9" hidden="1" customHeight="1" x14ac:dyDescent="0.3">
      <c r="XEL343" s="3" t="s">
        <v>22</v>
      </c>
      <c r="XEM343" s="3" t="s">
        <v>26</v>
      </c>
      <c r="XEN343" s="3" t="s">
        <v>20</v>
      </c>
      <c r="XEO343" s="3">
        <v>27</v>
      </c>
      <c r="XEP343" s="3">
        <v>0.86</v>
      </c>
      <c r="XEQ343" s="3">
        <v>0.8</v>
      </c>
      <c r="XER343" s="3">
        <v>0.77</v>
      </c>
      <c r="XES343" s="3">
        <v>0.72</v>
      </c>
      <c r="XET343" s="3">
        <v>0.67</v>
      </c>
      <c r="XEU343" s="3">
        <v>0.62</v>
      </c>
    </row>
    <row r="344" spans="16366:16375" ht="15.9" hidden="1" customHeight="1" x14ac:dyDescent="0.3">
      <c r="XEL344" s="3" t="s">
        <v>22</v>
      </c>
      <c r="XEM344" s="3" t="s">
        <v>26</v>
      </c>
      <c r="XEN344" s="3" t="s">
        <v>20</v>
      </c>
      <c r="XEO344" s="3">
        <v>27.1</v>
      </c>
      <c r="XEP344" s="3">
        <v>0.86</v>
      </c>
      <c r="XEQ344" s="3">
        <v>0.8</v>
      </c>
      <c r="XER344" s="3">
        <v>0.77</v>
      </c>
      <c r="XES344" s="3">
        <v>0.72</v>
      </c>
      <c r="XET344" s="3">
        <v>0.67</v>
      </c>
      <c r="XEU344" s="3">
        <v>0.62</v>
      </c>
    </row>
    <row r="345" spans="16366:16375" ht="15.9" hidden="1" customHeight="1" x14ac:dyDescent="0.3">
      <c r="XEL345" s="3" t="s">
        <v>22</v>
      </c>
      <c r="XEM345" s="3" t="s">
        <v>26</v>
      </c>
      <c r="XEN345" s="3" t="s">
        <v>20</v>
      </c>
      <c r="XEO345" s="3">
        <v>27.2</v>
      </c>
      <c r="XEP345" s="3">
        <v>0.86</v>
      </c>
      <c r="XEQ345" s="3">
        <v>0.8</v>
      </c>
      <c r="XER345" s="3">
        <v>0.77</v>
      </c>
      <c r="XES345" s="3">
        <v>0.72</v>
      </c>
      <c r="XET345" s="3">
        <v>0.67</v>
      </c>
      <c r="XEU345" s="3">
        <v>0.62</v>
      </c>
    </row>
    <row r="346" spans="16366:16375" ht="15.9" hidden="1" customHeight="1" x14ac:dyDescent="0.3">
      <c r="XEL346" s="3" t="s">
        <v>22</v>
      </c>
      <c r="XEM346" s="3" t="s">
        <v>26</v>
      </c>
      <c r="XEN346" s="3" t="s">
        <v>20</v>
      </c>
      <c r="XEO346" s="3">
        <v>27.3</v>
      </c>
      <c r="XEP346" s="3">
        <v>0.86</v>
      </c>
      <c r="XEQ346" s="3">
        <v>0.8</v>
      </c>
      <c r="XER346" s="3">
        <v>0.77</v>
      </c>
      <c r="XES346" s="3">
        <v>0.72</v>
      </c>
      <c r="XET346" s="3">
        <v>0.67</v>
      </c>
      <c r="XEU346" s="3">
        <v>0.62</v>
      </c>
    </row>
    <row r="347" spans="16366:16375" ht="15.9" hidden="1" customHeight="1" x14ac:dyDescent="0.3">
      <c r="XEL347" s="3" t="s">
        <v>22</v>
      </c>
      <c r="XEM347" s="3" t="s">
        <v>26</v>
      </c>
      <c r="XEN347" s="3" t="s">
        <v>20</v>
      </c>
      <c r="XEO347" s="3">
        <v>27.4</v>
      </c>
      <c r="XEP347" s="3">
        <v>0.86</v>
      </c>
      <c r="XEQ347" s="3">
        <v>0.8</v>
      </c>
      <c r="XER347" s="3">
        <v>0.77</v>
      </c>
      <c r="XES347" s="3">
        <v>0.72</v>
      </c>
      <c r="XET347" s="3">
        <v>0.67</v>
      </c>
      <c r="XEU347" s="3">
        <v>0.62</v>
      </c>
    </row>
    <row r="348" spans="16366:16375" ht="15.9" hidden="1" customHeight="1" x14ac:dyDescent="0.3">
      <c r="XEL348" s="3" t="s">
        <v>22</v>
      </c>
      <c r="XEM348" s="3" t="s">
        <v>26</v>
      </c>
      <c r="XEN348" s="3" t="s">
        <v>20</v>
      </c>
      <c r="XEO348" s="3">
        <v>27.5</v>
      </c>
      <c r="XEP348" s="3">
        <v>0.86</v>
      </c>
      <c r="XEQ348" s="3">
        <v>0.8</v>
      </c>
      <c r="XER348" s="3">
        <v>0.77</v>
      </c>
      <c r="XES348" s="3">
        <v>0.72</v>
      </c>
      <c r="XET348" s="3">
        <v>0.67</v>
      </c>
      <c r="XEU348" s="3">
        <v>0.62</v>
      </c>
    </row>
    <row r="349" spans="16366:16375" ht="15.9" hidden="1" customHeight="1" x14ac:dyDescent="0.3">
      <c r="XEL349" s="3" t="s">
        <v>22</v>
      </c>
      <c r="XEM349" s="3" t="s">
        <v>26</v>
      </c>
      <c r="XEN349" s="3" t="s">
        <v>20</v>
      </c>
      <c r="XEO349" s="3">
        <v>27.6</v>
      </c>
      <c r="XEP349" s="3">
        <v>0.86</v>
      </c>
      <c r="XEQ349" s="3">
        <v>0.8</v>
      </c>
      <c r="XER349" s="3">
        <v>0.77</v>
      </c>
      <c r="XES349" s="3">
        <v>0.72</v>
      </c>
      <c r="XET349" s="3">
        <v>0.67</v>
      </c>
      <c r="XEU349" s="3">
        <v>0.62</v>
      </c>
    </row>
    <row r="350" spans="16366:16375" ht="15.9" hidden="1" customHeight="1" x14ac:dyDescent="0.3">
      <c r="XEL350" s="3" t="s">
        <v>22</v>
      </c>
      <c r="XEM350" s="3" t="s">
        <v>26</v>
      </c>
      <c r="XEN350" s="3" t="s">
        <v>20</v>
      </c>
      <c r="XEO350" s="3">
        <v>27.7</v>
      </c>
      <c r="XEP350" s="3">
        <v>0.86</v>
      </c>
      <c r="XEQ350" s="3">
        <v>0.8</v>
      </c>
      <c r="XER350" s="3">
        <v>0.77</v>
      </c>
      <c r="XES350" s="3">
        <v>0.72</v>
      </c>
      <c r="XET350" s="3">
        <v>0.67</v>
      </c>
      <c r="XEU350" s="3">
        <v>0.62</v>
      </c>
    </row>
    <row r="351" spans="16366:16375" ht="15.9" hidden="1" customHeight="1" x14ac:dyDescent="0.3">
      <c r="XEL351" s="3" t="s">
        <v>22</v>
      </c>
      <c r="XEM351" s="3" t="s">
        <v>26</v>
      </c>
      <c r="XEN351" s="3" t="s">
        <v>20</v>
      </c>
      <c r="XEO351" s="3">
        <v>27.8</v>
      </c>
      <c r="XEP351" s="3">
        <v>0.86</v>
      </c>
      <c r="XEQ351" s="3">
        <v>0.8</v>
      </c>
      <c r="XER351" s="3">
        <v>0.77</v>
      </c>
      <c r="XES351" s="3">
        <v>0.72</v>
      </c>
      <c r="XET351" s="3">
        <v>0.67</v>
      </c>
      <c r="XEU351" s="3">
        <v>0.62</v>
      </c>
    </row>
    <row r="352" spans="16366:16375" ht="15.9" hidden="1" customHeight="1" x14ac:dyDescent="0.3">
      <c r="XEL352" s="3" t="s">
        <v>22</v>
      </c>
      <c r="XEM352" s="3" t="s">
        <v>26</v>
      </c>
      <c r="XEN352" s="3" t="s">
        <v>20</v>
      </c>
      <c r="XEO352" s="3">
        <v>27.9</v>
      </c>
      <c r="XEP352" s="3">
        <v>0.86</v>
      </c>
      <c r="XEQ352" s="3">
        <v>0.8</v>
      </c>
      <c r="XER352" s="3">
        <v>0.77</v>
      </c>
      <c r="XES352" s="3">
        <v>0.72</v>
      </c>
      <c r="XET352" s="3">
        <v>0.67</v>
      </c>
      <c r="XEU352" s="3">
        <v>0.62</v>
      </c>
    </row>
    <row r="353" spans="16366:16375" ht="15.9" hidden="1" customHeight="1" x14ac:dyDescent="0.3">
      <c r="XEL353" s="3" t="s">
        <v>22</v>
      </c>
      <c r="XEM353" s="3" t="s">
        <v>26</v>
      </c>
      <c r="XEN353" s="3" t="s">
        <v>20</v>
      </c>
      <c r="XEO353" s="3">
        <v>28</v>
      </c>
      <c r="XEP353" s="3">
        <v>0.86</v>
      </c>
      <c r="XEQ353" s="3">
        <v>0.8</v>
      </c>
      <c r="XER353" s="3">
        <v>0.77</v>
      </c>
      <c r="XES353" s="3">
        <v>0.72</v>
      </c>
      <c r="XET353" s="3">
        <v>0.67</v>
      </c>
      <c r="XEU353" s="3">
        <v>0.62</v>
      </c>
    </row>
    <row r="354" spans="16366:16375" ht="15.9" hidden="1" customHeight="1" x14ac:dyDescent="0.3">
      <c r="XEL354" s="3" t="s">
        <v>22</v>
      </c>
      <c r="XEM354" s="3" t="s">
        <v>26</v>
      </c>
      <c r="XEN354" s="3" t="s">
        <v>20</v>
      </c>
      <c r="XEO354" s="3">
        <v>28.1</v>
      </c>
      <c r="XEP354" s="3">
        <v>0.86</v>
      </c>
      <c r="XEQ354" s="3">
        <v>0.8</v>
      </c>
      <c r="XER354" s="3">
        <v>0.77</v>
      </c>
      <c r="XES354" s="3">
        <v>0.72</v>
      </c>
      <c r="XET354" s="3">
        <v>0.67</v>
      </c>
      <c r="XEU354" s="3">
        <v>0.62</v>
      </c>
    </row>
    <row r="355" spans="16366:16375" ht="15.9" hidden="1" customHeight="1" x14ac:dyDescent="0.3">
      <c r="XEL355" s="3" t="s">
        <v>22</v>
      </c>
      <c r="XEM355" s="3" t="s">
        <v>26</v>
      </c>
      <c r="XEN355" s="3" t="s">
        <v>20</v>
      </c>
      <c r="XEO355" s="3">
        <v>28.2</v>
      </c>
      <c r="XEP355" s="3">
        <v>0.86</v>
      </c>
      <c r="XEQ355" s="3">
        <v>0.8</v>
      </c>
      <c r="XER355" s="3">
        <v>0.77</v>
      </c>
      <c r="XES355" s="3">
        <v>0.72</v>
      </c>
      <c r="XET355" s="3">
        <v>0.67</v>
      </c>
      <c r="XEU355" s="3">
        <v>0.62</v>
      </c>
    </row>
    <row r="356" spans="16366:16375" ht="15.9" hidden="1" customHeight="1" x14ac:dyDescent="0.3">
      <c r="XEL356" s="3" t="s">
        <v>22</v>
      </c>
      <c r="XEM356" s="3" t="s">
        <v>26</v>
      </c>
      <c r="XEN356" s="3" t="s">
        <v>20</v>
      </c>
      <c r="XEO356" s="3">
        <v>28.3</v>
      </c>
      <c r="XEP356" s="3">
        <v>0.86</v>
      </c>
      <c r="XEQ356" s="3">
        <v>0.8</v>
      </c>
      <c r="XER356" s="3">
        <v>0.77</v>
      </c>
      <c r="XES356" s="3">
        <v>0.72</v>
      </c>
      <c r="XET356" s="3">
        <v>0.67</v>
      </c>
      <c r="XEU356" s="3">
        <v>0.62</v>
      </c>
    </row>
    <row r="357" spans="16366:16375" ht="15.9" hidden="1" customHeight="1" x14ac:dyDescent="0.3">
      <c r="XEL357" s="3" t="s">
        <v>22</v>
      </c>
      <c r="XEM357" s="3" t="s">
        <v>26</v>
      </c>
      <c r="XEN357" s="3" t="s">
        <v>20</v>
      </c>
      <c r="XEO357" s="3">
        <v>28.4</v>
      </c>
      <c r="XEP357" s="3">
        <v>0.86</v>
      </c>
      <c r="XEQ357" s="3">
        <v>0.8</v>
      </c>
      <c r="XER357" s="3">
        <v>0.77</v>
      </c>
      <c r="XES357" s="3">
        <v>0.72</v>
      </c>
      <c r="XET357" s="3">
        <v>0.67</v>
      </c>
      <c r="XEU357" s="3">
        <v>0.62</v>
      </c>
    </row>
    <row r="358" spans="16366:16375" ht="15.9" hidden="1" customHeight="1" x14ac:dyDescent="0.3">
      <c r="XEL358" s="3" t="s">
        <v>22</v>
      </c>
      <c r="XEM358" s="3" t="s">
        <v>26</v>
      </c>
      <c r="XEN358" s="3" t="s">
        <v>20</v>
      </c>
      <c r="XEO358" s="3">
        <v>28.5</v>
      </c>
      <c r="XEP358" s="3">
        <v>0.86</v>
      </c>
      <c r="XEQ358" s="3">
        <v>0.8</v>
      </c>
      <c r="XER358" s="3">
        <v>0.77</v>
      </c>
      <c r="XES358" s="3">
        <v>0.72</v>
      </c>
      <c r="XET358" s="3">
        <v>0.67</v>
      </c>
      <c r="XEU358" s="3">
        <v>0.62</v>
      </c>
    </row>
    <row r="359" spans="16366:16375" ht="15.9" hidden="1" customHeight="1" x14ac:dyDescent="0.3">
      <c r="XEL359" s="3" t="s">
        <v>22</v>
      </c>
      <c r="XEM359" s="3" t="s">
        <v>26</v>
      </c>
      <c r="XEN359" s="3" t="s">
        <v>20</v>
      </c>
      <c r="XEO359" s="3">
        <v>28.6</v>
      </c>
      <c r="XEP359" s="3">
        <v>0.86</v>
      </c>
      <c r="XEQ359" s="3">
        <v>0.8</v>
      </c>
      <c r="XER359" s="3">
        <v>0.77</v>
      </c>
      <c r="XES359" s="3">
        <v>0.72</v>
      </c>
      <c r="XET359" s="3">
        <v>0.67</v>
      </c>
      <c r="XEU359" s="3">
        <v>0.62</v>
      </c>
    </row>
    <row r="360" spans="16366:16375" ht="15.9" hidden="1" customHeight="1" x14ac:dyDescent="0.3">
      <c r="XEL360" s="3" t="s">
        <v>22</v>
      </c>
      <c r="XEM360" s="3" t="s">
        <v>26</v>
      </c>
      <c r="XEN360" s="3" t="s">
        <v>20</v>
      </c>
      <c r="XEO360" s="3">
        <v>28.7</v>
      </c>
      <c r="XEP360" s="3">
        <v>0.86</v>
      </c>
      <c r="XEQ360" s="3">
        <v>0.8</v>
      </c>
      <c r="XER360" s="3">
        <v>0.77</v>
      </c>
      <c r="XES360" s="3">
        <v>0.72</v>
      </c>
      <c r="XET360" s="3">
        <v>0.67</v>
      </c>
      <c r="XEU360" s="3">
        <v>0.62</v>
      </c>
    </row>
    <row r="361" spans="16366:16375" ht="15.9" hidden="1" customHeight="1" x14ac:dyDescent="0.3">
      <c r="XEL361" s="3" t="s">
        <v>22</v>
      </c>
      <c r="XEM361" s="3" t="s">
        <v>26</v>
      </c>
      <c r="XEN361" s="3" t="s">
        <v>20</v>
      </c>
      <c r="XEO361" s="3">
        <v>28.8</v>
      </c>
      <c r="XEP361" s="3">
        <v>0.86</v>
      </c>
      <c r="XEQ361" s="3">
        <v>0.8</v>
      </c>
      <c r="XER361" s="3">
        <v>0.77</v>
      </c>
      <c r="XES361" s="3">
        <v>0.72</v>
      </c>
      <c r="XET361" s="3">
        <v>0.67</v>
      </c>
      <c r="XEU361" s="3">
        <v>0.62</v>
      </c>
    </row>
    <row r="362" spans="16366:16375" ht="15.9" hidden="1" customHeight="1" x14ac:dyDescent="0.3">
      <c r="XEL362" s="3" t="s">
        <v>22</v>
      </c>
      <c r="XEM362" s="3" t="s">
        <v>26</v>
      </c>
      <c r="XEN362" s="3" t="s">
        <v>20</v>
      </c>
      <c r="XEO362" s="3">
        <v>28.9</v>
      </c>
      <c r="XEP362" s="3">
        <v>0.86</v>
      </c>
      <c r="XEQ362" s="3">
        <v>0.8</v>
      </c>
      <c r="XER362" s="3">
        <v>0.77</v>
      </c>
      <c r="XES362" s="3">
        <v>0.72</v>
      </c>
      <c r="XET362" s="3">
        <v>0.67</v>
      </c>
      <c r="XEU362" s="3">
        <v>0.62</v>
      </c>
    </row>
    <row r="363" spans="16366:16375" ht="15.9" hidden="1" customHeight="1" x14ac:dyDescent="0.3">
      <c r="XEL363" s="3" t="s">
        <v>22</v>
      </c>
      <c r="XEM363" s="3" t="s">
        <v>26</v>
      </c>
      <c r="XEN363" s="3" t="s">
        <v>20</v>
      </c>
      <c r="XEO363" s="3">
        <v>29</v>
      </c>
      <c r="XEP363" s="3">
        <v>0.86</v>
      </c>
      <c r="XEQ363" s="3">
        <v>0.8</v>
      </c>
      <c r="XER363" s="3">
        <v>0.77</v>
      </c>
      <c r="XES363" s="3">
        <v>0.72</v>
      </c>
      <c r="XET363" s="3">
        <v>0.67</v>
      </c>
      <c r="XEU363" s="3">
        <v>0.62</v>
      </c>
    </row>
    <row r="364" spans="16366:16375" ht="15.9" hidden="1" customHeight="1" x14ac:dyDescent="0.3">
      <c r="XEL364" s="3" t="s">
        <v>22</v>
      </c>
      <c r="XEM364" s="3" t="s">
        <v>26</v>
      </c>
      <c r="XEN364" s="3" t="s">
        <v>20</v>
      </c>
      <c r="XEO364" s="3">
        <v>29.1</v>
      </c>
      <c r="XEP364" s="3">
        <v>0.86</v>
      </c>
      <c r="XEQ364" s="3">
        <v>0.8</v>
      </c>
      <c r="XER364" s="3">
        <v>0.77</v>
      </c>
      <c r="XES364" s="3">
        <v>0.72</v>
      </c>
      <c r="XET364" s="3">
        <v>0.67</v>
      </c>
      <c r="XEU364" s="3">
        <v>0.62</v>
      </c>
    </row>
    <row r="365" spans="16366:16375" ht="15.9" hidden="1" customHeight="1" x14ac:dyDescent="0.3">
      <c r="XEL365" s="3" t="s">
        <v>22</v>
      </c>
      <c r="XEM365" s="3" t="s">
        <v>26</v>
      </c>
      <c r="XEN365" s="3" t="s">
        <v>20</v>
      </c>
      <c r="XEO365" s="3">
        <v>29.2</v>
      </c>
      <c r="XEP365" s="3">
        <v>0.86</v>
      </c>
      <c r="XEQ365" s="3">
        <v>0.8</v>
      </c>
      <c r="XER365" s="3">
        <v>0.77</v>
      </c>
      <c r="XES365" s="3">
        <v>0.72</v>
      </c>
      <c r="XET365" s="3">
        <v>0.67</v>
      </c>
      <c r="XEU365" s="3">
        <v>0.62</v>
      </c>
    </row>
    <row r="366" spans="16366:16375" ht="15.9" hidden="1" customHeight="1" x14ac:dyDescent="0.3">
      <c r="XEL366" s="3" t="s">
        <v>22</v>
      </c>
      <c r="XEM366" s="3" t="s">
        <v>26</v>
      </c>
      <c r="XEN366" s="3" t="s">
        <v>20</v>
      </c>
      <c r="XEO366" s="3">
        <v>29.3</v>
      </c>
      <c r="XEP366" s="3">
        <v>0.86</v>
      </c>
      <c r="XEQ366" s="3">
        <v>0.8</v>
      </c>
      <c r="XER366" s="3">
        <v>0.77</v>
      </c>
      <c r="XES366" s="3">
        <v>0.72</v>
      </c>
      <c r="XET366" s="3">
        <v>0.67</v>
      </c>
      <c r="XEU366" s="3">
        <v>0.62</v>
      </c>
    </row>
    <row r="367" spans="16366:16375" ht="15.9" hidden="1" customHeight="1" x14ac:dyDescent="0.3">
      <c r="XEL367" s="3" t="s">
        <v>22</v>
      </c>
      <c r="XEM367" s="3" t="s">
        <v>26</v>
      </c>
      <c r="XEN367" s="3" t="s">
        <v>20</v>
      </c>
      <c r="XEO367" s="3">
        <v>29.4</v>
      </c>
      <c r="XEP367" s="3">
        <v>0.86</v>
      </c>
      <c r="XEQ367" s="3">
        <v>0.8</v>
      </c>
      <c r="XER367" s="3">
        <v>0.77</v>
      </c>
      <c r="XES367" s="3">
        <v>0.72</v>
      </c>
      <c r="XET367" s="3">
        <v>0.67</v>
      </c>
      <c r="XEU367" s="3">
        <v>0.62</v>
      </c>
    </row>
    <row r="368" spans="16366:16375" ht="15.9" hidden="1" customHeight="1" x14ac:dyDescent="0.3">
      <c r="XEL368" s="3" t="s">
        <v>22</v>
      </c>
      <c r="XEM368" s="3" t="s">
        <v>26</v>
      </c>
      <c r="XEN368" s="3" t="s">
        <v>20</v>
      </c>
      <c r="XEO368" s="3">
        <v>29.5</v>
      </c>
      <c r="XEP368" s="3">
        <v>0.86</v>
      </c>
      <c r="XEQ368" s="3">
        <v>0.8</v>
      </c>
      <c r="XER368" s="3">
        <v>0.77</v>
      </c>
      <c r="XES368" s="3">
        <v>0.72</v>
      </c>
      <c r="XET368" s="3">
        <v>0.67</v>
      </c>
      <c r="XEU368" s="3">
        <v>0.62</v>
      </c>
    </row>
    <row r="369" spans="16366:16375" ht="15.9" hidden="1" customHeight="1" x14ac:dyDescent="0.3">
      <c r="XEL369" s="3" t="s">
        <v>22</v>
      </c>
      <c r="XEM369" s="3" t="s">
        <v>26</v>
      </c>
      <c r="XEN369" s="3" t="s">
        <v>20</v>
      </c>
      <c r="XEO369" s="3">
        <v>29.6</v>
      </c>
      <c r="XEP369" s="3">
        <v>0.86</v>
      </c>
      <c r="XEQ369" s="3">
        <v>0.8</v>
      </c>
      <c r="XER369" s="3">
        <v>0.77</v>
      </c>
      <c r="XES369" s="3">
        <v>0.72</v>
      </c>
      <c r="XET369" s="3">
        <v>0.67</v>
      </c>
      <c r="XEU369" s="3">
        <v>0.62</v>
      </c>
    </row>
    <row r="370" spans="16366:16375" ht="15.9" hidden="1" customHeight="1" x14ac:dyDescent="0.3">
      <c r="XEL370" s="3" t="s">
        <v>22</v>
      </c>
      <c r="XEM370" s="3" t="s">
        <v>26</v>
      </c>
      <c r="XEN370" s="3" t="s">
        <v>20</v>
      </c>
      <c r="XEO370" s="3">
        <v>29.7</v>
      </c>
      <c r="XEP370" s="3">
        <v>0.86</v>
      </c>
      <c r="XEQ370" s="3">
        <v>0.8</v>
      </c>
      <c r="XER370" s="3">
        <v>0.77</v>
      </c>
      <c r="XES370" s="3">
        <v>0.72</v>
      </c>
      <c r="XET370" s="3">
        <v>0.67</v>
      </c>
      <c r="XEU370" s="3">
        <v>0.62</v>
      </c>
    </row>
    <row r="371" spans="16366:16375" ht="15.9" hidden="1" customHeight="1" x14ac:dyDescent="0.3">
      <c r="XEL371" s="3" t="s">
        <v>22</v>
      </c>
      <c r="XEM371" s="3" t="s">
        <v>26</v>
      </c>
      <c r="XEN371" s="3" t="s">
        <v>20</v>
      </c>
      <c r="XEO371" s="3">
        <v>29.8</v>
      </c>
      <c r="XEP371" s="3">
        <v>0.86</v>
      </c>
      <c r="XEQ371" s="3">
        <v>0.8</v>
      </c>
      <c r="XER371" s="3">
        <v>0.77</v>
      </c>
      <c r="XES371" s="3">
        <v>0.72</v>
      </c>
      <c r="XET371" s="3">
        <v>0.67</v>
      </c>
      <c r="XEU371" s="3">
        <v>0.62</v>
      </c>
    </row>
    <row r="372" spans="16366:16375" ht="15.9" hidden="1" customHeight="1" x14ac:dyDescent="0.3">
      <c r="XEL372" s="3" t="s">
        <v>22</v>
      </c>
      <c r="XEM372" s="3" t="s">
        <v>26</v>
      </c>
      <c r="XEN372" s="3" t="s">
        <v>20</v>
      </c>
      <c r="XEO372" s="3">
        <v>29.9</v>
      </c>
      <c r="XEP372" s="3">
        <v>0.86</v>
      </c>
      <c r="XEQ372" s="3">
        <v>0.8</v>
      </c>
      <c r="XER372" s="3">
        <v>0.77</v>
      </c>
      <c r="XES372" s="3">
        <v>0.72</v>
      </c>
      <c r="XET372" s="3">
        <v>0.67</v>
      </c>
      <c r="XEU372" s="3">
        <v>0.62</v>
      </c>
    </row>
    <row r="373" spans="16366:16375" ht="15.9" hidden="1" customHeight="1" x14ac:dyDescent="0.3">
      <c r="XEL373" s="3" t="s">
        <v>22</v>
      </c>
      <c r="XEM373" s="3" t="s">
        <v>26</v>
      </c>
      <c r="XEN373" s="3" t="s">
        <v>20</v>
      </c>
      <c r="XEO373" s="3">
        <v>30</v>
      </c>
      <c r="XEP373" s="3">
        <v>0.86</v>
      </c>
      <c r="XEQ373" s="3">
        <v>0.8</v>
      </c>
      <c r="XER373" s="3">
        <v>0.77</v>
      </c>
      <c r="XES373" s="3">
        <v>0.72</v>
      </c>
      <c r="XET373" s="3">
        <v>0.67</v>
      </c>
      <c r="XEU373" s="3">
        <v>0.62</v>
      </c>
    </row>
  </sheetData>
  <sheetProtection sheet="1" insertColumns="0" insertRows="0" deleteColumns="0" deleteRows="0"/>
  <mergeCells count="3">
    <mergeCell ref="A2:D3"/>
    <mergeCell ref="I2:R3"/>
    <mergeCell ref="A11:S11"/>
  </mergeCells>
  <phoneticPr fontId="15" type="noConversion"/>
  <dataValidations count="8">
    <dataValidation type="list" allowBlank="1" showInputMessage="1" showErrorMessage="1" sqref="C13:C44" xr:uid="{3E1A6DC3-701B-43E5-9081-3B4594CF547B}">
      <formula1>$XEX$3:$XEX$11</formula1>
    </dataValidation>
    <dataValidation type="list" allowBlank="1" showInputMessage="1" showErrorMessage="1" sqref="G13:G44" xr:uid="{3339F125-F7E4-4A77-97FD-816B70EE45DC}">
      <formula1>$XEP$13:$XEP$16</formula1>
    </dataValidation>
    <dataValidation type="list" allowBlank="1" showInputMessage="1" showErrorMessage="1" sqref="H13:H44" xr:uid="{FBCECDF7-0EF3-44CB-B396-BC7609BADF54}">
      <formula1>$XEN$13:$XEN$15</formula1>
    </dataValidation>
    <dataValidation type="list" allowBlank="1" showInputMessage="1" showErrorMessage="1" sqref="I13:I44" xr:uid="{E1736D37-8BCC-44F8-858B-0B18573CCE7B}">
      <formula1>$XEL$12:$XEL$15</formula1>
    </dataValidation>
    <dataValidation type="list" allowBlank="1" showInputMessage="1" showErrorMessage="1" sqref="J13:J44" xr:uid="{8D231CDA-3A92-43B9-A9BD-E5AD24843D75}">
      <formula1>$XEI$13:$XEI$14</formula1>
    </dataValidation>
    <dataValidation type="list" allowBlank="1" showInputMessage="1" showErrorMessage="1" sqref="F13:F44" xr:uid="{E2F3D3E6-E4CF-4A81-8442-042782400CB9}">
      <formula1>$XEM$18:$XEM$21</formula1>
    </dataValidation>
    <dataValidation type="list" allowBlank="1" showInputMessage="1" showErrorMessage="1" sqref="B4" xr:uid="{EB875AB9-C5B3-4861-9558-DDBF4BD1F1B7}">
      <formula1>$XEJ$6:$XEJ$17</formula1>
    </dataValidation>
    <dataValidation type="list" allowBlank="1" showInputMessage="1" showErrorMessage="1" sqref="B5" xr:uid="{28E5DC23-1172-4F9D-A96E-3FD9D0760B4F}">
      <formula1>$XES$5:$XES$6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F59D-857F-4501-B60E-2ED64035F583}">
  <sheetPr>
    <tabColor theme="7" tint="0.79998168889431442"/>
    <outlinePr summaryBelow="0" summaryRight="0"/>
  </sheetPr>
  <dimension ref="A1:XFC373"/>
  <sheetViews>
    <sheetView showGridLines="0" zoomScale="80" zoomScaleNormal="80" workbookViewId="0"/>
  </sheetViews>
  <sheetFormatPr baseColWidth="10" defaultColWidth="0" defaultRowHeight="15.9" customHeight="1" zeroHeight="1" x14ac:dyDescent="0.3"/>
  <cols>
    <col min="1" max="1" width="51" style="7" bestFit="1" customWidth="1"/>
    <col min="2" max="2" width="16.21875" style="3" customWidth="1"/>
    <col min="3" max="3" width="12.21875" style="3" customWidth="1"/>
    <col min="4" max="4" width="19.77734375" style="3" customWidth="1"/>
    <col min="5" max="5" width="11.33203125" style="5" customWidth="1"/>
    <col min="6" max="6" width="11.44140625" style="3" customWidth="1"/>
    <col min="7" max="7" width="12.88671875" style="4" customWidth="1"/>
    <col min="8" max="8" width="13.33203125" style="5" customWidth="1"/>
    <col min="9" max="9" width="12.88671875" style="5" customWidth="1"/>
    <col min="10" max="10" width="11.6640625" style="3" bestFit="1" customWidth="1"/>
    <col min="11" max="11" width="12.5546875" style="3" customWidth="1"/>
    <col min="12" max="12" width="11.6640625" style="3" bestFit="1" customWidth="1"/>
    <col min="13" max="13" width="12.33203125" style="3" customWidth="1"/>
    <col min="14" max="14" width="12.88671875" style="3" customWidth="1"/>
    <col min="15" max="18" width="10.6640625" style="3" customWidth="1"/>
    <col min="19" max="20" width="14.33203125" style="3" customWidth="1"/>
    <col min="21" max="28" width="14.33203125" style="3" hidden="1"/>
    <col min="29" max="30" width="14.33203125" hidden="1"/>
    <col min="31" max="31" width="22.88671875" hidden="1"/>
    <col min="32" max="32" width="14.33203125" hidden="1"/>
    <col min="33" max="33" width="22.5546875" hidden="1"/>
    <col min="34" max="16383" width="0" style="3" hidden="1"/>
    <col min="16384" max="16384" width="14.33203125" style="3" hidden="1"/>
  </cols>
  <sheetData>
    <row r="1" spans="1:44 16363:16383" ht="15.9" customHeight="1" x14ac:dyDescent="0.3"/>
    <row r="2" spans="1:44 16363:16383" ht="15.9" customHeight="1" x14ac:dyDescent="0.3">
      <c r="A2" s="24" t="s">
        <v>222</v>
      </c>
      <c r="B2" s="24"/>
      <c r="C2" s="24"/>
      <c r="D2" s="24"/>
      <c r="I2" s="25"/>
      <c r="J2" s="25"/>
      <c r="K2" s="25"/>
      <c r="L2" s="25"/>
      <c r="M2" s="25"/>
      <c r="N2" s="25"/>
      <c r="O2" s="25"/>
      <c r="P2" s="25"/>
      <c r="Q2" s="25"/>
      <c r="R2" s="25"/>
      <c r="U2" s="10"/>
      <c r="XEL2" s="3" t="s">
        <v>22</v>
      </c>
      <c r="XEM2" s="3" t="s">
        <v>26</v>
      </c>
      <c r="XEN2" s="3" t="s">
        <v>27</v>
      </c>
      <c r="XEO2" s="3" t="s">
        <v>21</v>
      </c>
      <c r="XEP2" s="3" t="s">
        <v>20</v>
      </c>
      <c r="XEQ2" s="3" t="s">
        <v>14</v>
      </c>
      <c r="XER2" s="3" t="s">
        <v>15</v>
      </c>
      <c r="XES2" s="3" t="s">
        <v>16</v>
      </c>
      <c r="XET2" s="3" t="s">
        <v>17</v>
      </c>
      <c r="XEU2" s="3" t="s">
        <v>18</v>
      </c>
    </row>
    <row r="3" spans="1:44 16363:16383" ht="22.8" customHeight="1" x14ac:dyDescent="0.3">
      <c r="A3" s="24"/>
      <c r="B3" s="24"/>
      <c r="C3" s="24"/>
      <c r="D3" s="24"/>
      <c r="I3" s="25"/>
      <c r="J3" s="25"/>
      <c r="K3" s="25"/>
      <c r="L3" s="25"/>
      <c r="M3" s="25"/>
      <c r="N3" s="25"/>
      <c r="O3" s="25"/>
      <c r="P3" s="25"/>
      <c r="Q3" s="25"/>
      <c r="R3" s="25"/>
      <c r="U3" s="10"/>
      <c r="XEL3" s="3" t="s">
        <v>22</v>
      </c>
      <c r="XEM3" s="3" t="s">
        <v>26</v>
      </c>
      <c r="XEN3" s="3" t="s">
        <v>20</v>
      </c>
      <c r="XEO3" s="3">
        <v>0</v>
      </c>
      <c r="XEP3" s="3">
        <v>0.67</v>
      </c>
      <c r="XEQ3" s="3">
        <v>0.6</v>
      </c>
      <c r="XER3" s="3">
        <v>0.57999999999999996</v>
      </c>
      <c r="XES3" s="3">
        <v>0.53</v>
      </c>
      <c r="XET3" s="3">
        <v>0.48</v>
      </c>
      <c r="XEU3" s="3">
        <v>0.43</v>
      </c>
      <c r="XEX3" s="3" t="s">
        <v>0</v>
      </c>
    </row>
    <row r="4" spans="1:44 16363:16383" ht="22.8" customHeight="1" x14ac:dyDescent="0.3">
      <c r="A4" s="16" t="s">
        <v>212</v>
      </c>
      <c r="B4" s="30"/>
      <c r="C4" s="17"/>
      <c r="D4" s="5"/>
      <c r="F4" s="5"/>
      <c r="I4" s="18"/>
      <c r="J4" s="18"/>
      <c r="K4" s="18"/>
      <c r="L4" s="18"/>
      <c r="M4" s="18"/>
      <c r="N4" s="18"/>
      <c r="O4" s="18"/>
      <c r="P4" s="18"/>
      <c r="Q4" s="18"/>
      <c r="R4" s="18"/>
      <c r="U4" s="10"/>
      <c r="XEX4" s="3" t="s">
        <v>105</v>
      </c>
    </row>
    <row r="5" spans="1:44 16363:16383" ht="22.8" customHeight="1" x14ac:dyDescent="0.3">
      <c r="A5" s="17" t="s">
        <v>213</v>
      </c>
      <c r="B5" s="30"/>
      <c r="C5" s="17"/>
      <c r="D5" s="5"/>
      <c r="F5" s="5"/>
      <c r="U5" s="10"/>
      <c r="XES5" s="3" t="s">
        <v>22</v>
      </c>
      <c r="XEX5" s="3" t="s">
        <v>109</v>
      </c>
    </row>
    <row r="6" spans="1:44 16363:16383" ht="22.8" customHeight="1" x14ac:dyDescent="0.3">
      <c r="A6" s="17" t="s">
        <v>215</v>
      </c>
      <c r="B6" s="30"/>
      <c r="C6" s="17" t="s">
        <v>52</v>
      </c>
      <c r="D6" s="5"/>
      <c r="F6" s="5"/>
      <c r="U6" s="10"/>
      <c r="XEJ6" s="31" t="s">
        <v>133</v>
      </c>
      <c r="XES6" s="3" t="s">
        <v>214</v>
      </c>
      <c r="XEX6" s="3" t="s">
        <v>18</v>
      </c>
    </row>
    <row r="7" spans="1:44 16363:16383" ht="22.8" customHeight="1" x14ac:dyDescent="0.3">
      <c r="B7" s="7"/>
      <c r="C7" s="7"/>
      <c r="D7" s="5"/>
      <c r="F7" s="5"/>
      <c r="U7" s="10"/>
      <c r="XEJ7" s="31" t="s">
        <v>134</v>
      </c>
      <c r="XEX7" s="3" t="s">
        <v>131</v>
      </c>
      <c r="XFC7" s="3" t="s">
        <v>57</v>
      </c>
    </row>
    <row r="8" spans="1:44 16363:16383" ht="22.8" customHeight="1" x14ac:dyDescent="0.3">
      <c r="B8" s="7"/>
      <c r="C8" s="7"/>
      <c r="D8" s="5"/>
      <c r="F8" s="5"/>
      <c r="I8" s="3"/>
      <c r="U8" s="10"/>
      <c r="XEJ8" s="31" t="s">
        <v>122</v>
      </c>
      <c r="XEX8" s="3" t="s">
        <v>106</v>
      </c>
      <c r="XFC8" s="3" t="s">
        <v>58</v>
      </c>
    </row>
    <row r="9" spans="1:44 16363:16383" ht="22.8" customHeight="1" x14ac:dyDescent="0.3">
      <c r="B9" s="7"/>
      <c r="C9" s="7"/>
      <c r="D9" s="5"/>
      <c r="F9" s="5"/>
      <c r="I9" s="3"/>
      <c r="U9" s="10"/>
      <c r="XEJ9" s="31" t="s">
        <v>123</v>
      </c>
      <c r="XEX9" s="3" t="s">
        <v>132</v>
      </c>
    </row>
    <row r="10" spans="1:44 16363:16383" ht="15.9" customHeight="1" x14ac:dyDescent="0.3">
      <c r="I10" s="3"/>
      <c r="U10" s="10"/>
      <c r="XEJ10" s="32" t="s">
        <v>135</v>
      </c>
      <c r="XEL10" s="3" t="s">
        <v>22</v>
      </c>
      <c r="XEM10" s="3" t="s">
        <v>26</v>
      </c>
      <c r="XEN10" s="3" t="s">
        <v>20</v>
      </c>
      <c r="XEO10" s="3">
        <v>0.1</v>
      </c>
      <c r="XEP10" s="3">
        <v>0.67</v>
      </c>
      <c r="XEQ10" s="3">
        <v>0.6</v>
      </c>
      <c r="XER10" s="3">
        <v>0.57999999999999996</v>
      </c>
      <c r="XES10" s="3">
        <v>0.53</v>
      </c>
      <c r="XET10" s="3">
        <v>0.48</v>
      </c>
      <c r="XEU10" s="3">
        <v>0.43</v>
      </c>
      <c r="XEX10" s="3" t="s">
        <v>112</v>
      </c>
    </row>
    <row r="11" spans="1:44 16363:16383" ht="15.9" customHeight="1" x14ac:dyDescent="0.3">
      <c r="A11" s="26" t="s">
        <v>175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U11" s="10"/>
      <c r="XEJ11" s="31" t="s">
        <v>136</v>
      </c>
      <c r="XEX11" s="3" t="s">
        <v>113</v>
      </c>
    </row>
    <row r="12" spans="1:44 16363:16383" ht="52.8" x14ac:dyDescent="0.3">
      <c r="A12" s="14" t="s">
        <v>159</v>
      </c>
      <c r="B12" s="14" t="s">
        <v>163</v>
      </c>
      <c r="C12" s="14" t="s">
        <v>162</v>
      </c>
      <c r="D12" s="14" t="s">
        <v>161</v>
      </c>
      <c r="E12" s="14" t="s">
        <v>160</v>
      </c>
      <c r="F12" s="14" t="s">
        <v>188</v>
      </c>
      <c r="G12" s="14" t="s">
        <v>166</v>
      </c>
      <c r="H12" s="14" t="s">
        <v>167</v>
      </c>
      <c r="I12" s="14" t="s">
        <v>168</v>
      </c>
      <c r="J12" s="14" t="s">
        <v>169</v>
      </c>
      <c r="K12" s="14" t="s">
        <v>170</v>
      </c>
      <c r="L12" s="14" t="s">
        <v>171</v>
      </c>
      <c r="M12" s="14" t="s">
        <v>172</v>
      </c>
      <c r="N12" s="14" t="s">
        <v>173</v>
      </c>
      <c r="O12" s="14" t="s">
        <v>194</v>
      </c>
      <c r="P12" s="14" t="s">
        <v>174</v>
      </c>
      <c r="Q12" s="14" t="s">
        <v>164</v>
      </c>
      <c r="R12" s="14" t="s">
        <v>165</v>
      </c>
      <c r="S12" s="14" t="s">
        <v>211</v>
      </c>
      <c r="U12" s="10"/>
      <c r="Y12" t="s">
        <v>190</v>
      </c>
      <c r="Z12" t="s">
        <v>191</v>
      </c>
      <c r="AA12" s="1" t="s">
        <v>192</v>
      </c>
      <c r="AB12" t="s">
        <v>193</v>
      </c>
      <c r="AG12" s="3" t="s">
        <v>184</v>
      </c>
      <c r="AH12" s="3" t="s">
        <v>183</v>
      </c>
      <c r="XEJ12" s="32" t="s">
        <v>137</v>
      </c>
      <c r="XEL12" s="3" t="s">
        <v>179</v>
      </c>
    </row>
    <row r="13" spans="1:44 16363:16383" ht="15.9" customHeight="1" x14ac:dyDescent="0.3">
      <c r="A13" s="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11" t="str">
        <f>IF(J13="Retranqueo",AG13,IF(J13="Voladizo",AG13," "))</f>
        <v xml:space="preserve"> </v>
      </c>
      <c r="Q13" s="11">
        <f>IF(AND(G13="Persianas",H13="Exterior",I13="Blanco"),_xlfn.XLOOKUP(F13,Tabla1[Exterior-persianas-blanco],Tabla1[Valor]),IF(AND(G13="Persianas",H13="Exterior",I13="Pastel"),_xlfn.XLOOKUP(F13,Tabla2[Exterior-persianas-pastel],Tabla2[Valor]),IF(AND(G13="Persianas",H13="Exterior",I13="Oscuro"),_xlfn.XLOOKUP(F13,Tabla3[Exterior-persianas-oscuro],Tabla3[Valor]),IF(AND(G13="Persianas",H13="Exterior",I13="Negro"),_xlfn.XLOOKUP(F13,Tabla4[Exterior-persianas-negro],Tabla4[Valor]),IF(AND(G13="Persianas",H13="Interior",I13="Blanco"),_xlfn.XLOOKUP(F13,Tabla5[Interior-persianas-blanco],Tabla5[Valor]),IF(AND(G13="Persianas",H13="Interior",I13="Pastel"),_xlfn.XLOOKUP(F13,Tabla6[Interior-persianas-pastel],Tabla6[Valor]),IF(AND(G13="Persianas",H13="Interior",I13="Oscuro"),_xlfn.XLOOKUP(F13,Tabla7[Interior-persianas-oscuro],Tabla7[Valor]),IF(AND(G13="Persianas",H13="Interior",I13="Negro"),_xlfn.XLOOKUP(F13,Tabla8[Interior-persianas-negro],Tabla8[Valor]),IF(AND(G13="Toldos",H13="Exterior",I13="Blanco"),_xlfn.XLOOKUP(F13,Tabla9[Exterior-Toldos-blanco],Tabla9[Valor]),IF(AND(G13="Toldos",H13="Exterior",I13="Pastel"),_xlfn.XLOOKUP(F13,Tabla10[Exterior-Toldos-pastel],Tabla10[Valor]),IF(AND(G13="Toldos",H13="Exterior",I13="Oscuro"),_xlfn.XLOOKUP(F13,Tabla11[Exterior-Toldos-oscuro],Tabla11[Valor]),IF(AND(G13="Toldos",H13="Exterior",I13="Negro"),_xlfn.XLOOKUP(F13,Tabla12[Exterior-Toldos-negro],Tabla12[Valor]),IF(AND(G13="Toldos",H13="Interior",I13="Blanco"),_xlfn.XLOOKUP(F13,Tabla13[Interior-Toldos-blanco],Tabla13[Valor]),IF(AND(G13="Toldos",H13="Interior",I13="Pastel"),_xlfn.XLOOKUP(F13,Tabla14[Interior-Toldos-pastel],Tabla14[Valor]),IF(AND(G13="Toldos",H13="Interior",I13="Oscuro"),_xlfn.XLOOKUP(F13,Tabla15[Interior-Toldos-oscuro],Tabla15[Valor]),IF(AND(G13="Toldos",H13="Interior",I13="Negro"),_xlfn.XLOOKUP(F13,Tabla16[Interior-Toldos-negro],Tabla16[Valor]),IF(AND(G13="Cortinas",H13="Exterior",I13="Blanco"),_xlfn.XLOOKUP(F13,Tabla17[Exterior-Cortinas-blanco],Tabla17[Valor]),IF(AND(G13="Cortinas",H13="Exterior",I13="Pastel"),_xlfn.XLOOKUP(F13,Tabla18[Exterior-Cortinas-pastel],Tabla18[Valor]),IF(AND(G13="Cortinas",H13="Exterior",I13="Oscuro"),_xlfn.XLOOKUP(F13,Tabla19[Exterior-Cortinas-oscuro],Tabla19[Valor]),IF(AND(G13="Cortinas",H13="Exterior",I13="Negro"),_xlfn.XLOOKUP(F13,Tabla20[Exterior-Cortinas-negro],Tabla20[Valor]),IF(AND(G13="Cortinas",H13="Interior",I13="Blanco"),_xlfn.XLOOKUP(F13,Tabla21[Interior-Cortinas-blanco],Tabla21[Valor]),IF(AND(G13="Cortinas",H13="Interior",I13="Pastel"),_xlfn.XLOOKUP(F13,Tabla22[Interior-Cortinas-pastel],Tabla22[Valor]),IF(AND(G13="Cortinas",H13="Interior",I13="Oscuro"),_xlfn.XLOOKUP(F13,Tabla23[Interior-Cortinas-oscuro],Tabla23[Valor]),IF(AND(G13="Cortinas",H13="Interior",I13="Negro"),_xlfn.XLOOKUP(F13,Tabla24[Interior-Cortinas-negro],Tabla24[Valor]),1))))))))))))))))))))))))</f>
        <v>1</v>
      </c>
      <c r="R13" s="11">
        <f>IF(C13="Horizontal",_xlfn.XLOOKUP(B$4,Tabla41[ZC],Tabla41[VALOR]),IF(C13="NE",_xlfn.XLOOKUP(B$4,Tabla42[ZC],Tabla42[VALOR]),IF(C13="E",_xlfn.XLOOKUP(B$4,Tabla43[ZC],Tabla43[VALOR]),IF(C13="SE",_xlfn.XLOOKUP(B$4,Tabla44[ZC],Tabla44[VALOR]),IF(C13="S",_xlfn.XLOOKUP(B$4,Tabla45[ZC],Tabla45[VALOR]),IF(C13="SO",_xlfn.XLOOKUP(B$4,Tabla46[ZC],Tabla46[VALOR]),IF(C13="O",_xlfn.XLOOKUP(B$4,Tabla47[ZC],Tabla47[VALOR]),IF(C13="NO",_xlfn.XLOOKUP(B$4,Tabla48[ZC],Tabla48[VALOR]),IF(C13="N",_xlfn.XLOOKUP(B$4,Tabla49[ZC],Tabla49[VALOR]),0)))))))))</f>
        <v>0</v>
      </c>
      <c r="S13" s="11" t="e">
        <f>P13*Q13*R13*B13*D13*(1-E13)</f>
        <v>#VALUE!</v>
      </c>
      <c r="U13" s="10"/>
      <c r="Y13" s="3" t="e">
        <f>K13/O13</f>
        <v>#DIV/0!</v>
      </c>
      <c r="Z13" s="3" t="e">
        <f>K13/N13</f>
        <v>#DIV/0!</v>
      </c>
      <c r="AA13" s="3" t="e">
        <f>M13/N13</f>
        <v>#DIV/0!</v>
      </c>
      <c r="AB13" s="3" t="e">
        <f>L13/N13</f>
        <v>#DIV/0!</v>
      </c>
      <c r="AC13" t="e">
        <f>IF(Y13&lt;=0.1,"0,05&lt;R/W≤0,1",IF(AND(Y13&gt;0.1,Y13&lt;=0.2),"0,1&lt;R/W≤0,2",IF(AND(Y13&gt;0.2,Y13&lt;=0.5),"0,2&lt;R/W≤0,5","R/W&gt;0,5")))</f>
        <v>#DIV/0!</v>
      </c>
      <c r="AD13" t="e">
        <f>IF(Z13&lt;=0.1,"0,05&lt;R/H≤0,1",IF(AND(Z13&gt;0.1,Z13&lt;=0.2),"0,1&lt;R/H≤0,2",IF(AND(Z13&gt;0.2,Z13&lt;=0.5),"0,2&lt;R/H≤0,5","R/H&gt;0,5")))</f>
        <v>#DIV/0!</v>
      </c>
      <c r="AE13" t="e">
        <f>IF(AA13&lt;=0.2,"0&lt;D/H≤0,2",IF(AND(AA13&gt;0.2,AA13&lt;=0.5),"0,2&lt;D/H≤0,5","D/H&gt;0,5"))</f>
        <v>#DIV/0!</v>
      </c>
      <c r="AF13" t="e">
        <f>IF(AB13&lt;=0.5,"0,2&lt;L/H≤0,5",IF(AND(AB13&gt;0.5,AB13&lt;=1),"0,5&lt;L/H≤1",IF(AND(AB13&gt;1,AB13&lt;=2),"1&lt;L/H≤2","L/H&gt;2")))</f>
        <v>#DIV/0!</v>
      </c>
      <c r="AG13" s="3" t="e">
        <f>IF(AND(C13="S",AC13="0,05&lt;R/W≤0,1"),_xlfn.XLOOKUP(AD13,Tabla55[VALOR],Tabla55[FSH]),IF(AND(C13="S",AC13="0,1&lt;R/W≤0,2"),_xlfn.XLOOKUP(AD13,Tabla56[VALOR],Tabla56[FSH]),IF(AND(C13="S",AC13="0,2&lt;R/W≤0,5"),_xlfn.XLOOKUP(AD13,Tabla57[VALOR],Tabla57[FSH]),IF(AND(C13="S",AC13="R/W&gt;0,5"),_xlfn.XLOOKUP(AD13,Tabla58[VALOR],Tabla58[FSH]),IF(AND(C13="SE",AC13="0,05&lt;R/W≤0,1"),_xlfn.XLOOKUP(AD13,Tabla59[VALOR],Tabla59[FSH]),IF(AND(C13="SE",AC13="0,1&lt;R/W≤0,2"),_xlfn.XLOOKUP(AD13,Tabla60[VALOR],Tabla60[FSH]),IF(AND(C13="SE",AC13="0,2&lt;R/W≤0,5"),_xlfn.XLOOKUP(AD13,Tabla61[VALOR],Tabla61[FSH]),IF(AND(C13="SE",AC13="R/W&gt;0,5"),_xlfn.XLOOKUP(AD13,Tabla62[VALOR],Tabla62[FSH]),IF(AND(C13="SO",AC13="0,05&lt;R/W≤0,1"),_xlfn.XLOOKUP(AD13,Tabla59[VALOR],Tabla59[FSH]),IF(AND(C13="SO",AC13="0,1&lt;R/W≤0,2"),_xlfn.XLOOKUP(AD13,Tabla60[VALOR],Tabla60[FSH]),IF(AND(C13="SO",AC13="0,2&lt;R/W≤0,5"),_xlfn.XLOOKUP(AD13,Tabla61[VALOR],Tabla61[FSH]),IF(AND(C13="SO",AC13="R/W&gt;0,5"),_xlfn.XLOOKUP(AD13,Tabla62[VALOR],Tabla62[FSH]),IF(AND(C13="E",AC13="0,05&lt;R/W≤0,1"),_xlfn.XLOOKUP(AD13,Tabla63[VALOR],Tabla63[FSH]),IF(AND(C13="E",AC13="0,1&lt;R/W≤0,2"),_xlfn.XLOOKUP(AD13,Tabla64[VALOR],Tabla64[FSH]),IF(AND(C13="E",AC13="0,2&lt;R/W≤0,5"),_xlfn.XLOOKUP(AD13,Tabla65[VALOR],Tabla65[FSH]),IF(AND(C13="E",AC13="R/W&gt;0,5"),_xlfn.XLOOKUP(AD13,Tabla66[VALOR],Tabla66[FSH]),IF(AND(C13="O",AC13="0,05&lt;R/W≤0,1"),_xlfn.XLOOKUP(AD13,Tabla63[VALOR],Tabla63[FSH]),IF(AND(C13="O",AC13="0,1&lt;R/W≤0,2"),_xlfn.XLOOKUP(AD13,Tabla64[VALOR],Tabla64[FSH]),IF(AND(C13="O",AC13="0,2&lt;R/W≤0,5"),_xlfn.XLOOKUP(AD13,Tabla65[VALOR],Tabla65[FSH]),IF(AND(C13="O",AC13="R/W&gt;0,5"),_xlfn.XLOOKUP(AD13,Tabla66[VALOR],Tabla66[FSH]),1))))))))))))))))))))</f>
        <v>#DIV/0!</v>
      </c>
      <c r="AH13" s="3" t="e">
        <f>IF(AND(C13="S",AF13="0,2&lt;L/H≤0,5"),_xlfn.XLOOKUP(AE13,Tabla25[VALOR],Tabla25[FSH]),IF(AND(C13="S",AF13="0,5&lt;L/H≤1"),_xlfn.XLOOKUP(AE13,Tabla26[VALOR],Tabla26[FSH]),IF(AND(C13="S",AF13="1&lt;L/H≤2"),_xlfn.XLOOKUP(AE13,Tabla27[VALOR],Tabla27[FSH]),IF(AND(C13="S",AF13="L/H&gt;2"),_xlfn.XLOOKUP(AE13,Tabla28[VALOR],Tabla28[FSH]),IF(AND(C13="SE",AF13="0,2&lt;L/H≤0,5"),_xlfn.XLOOKUP(AE13,Tabla29[VALOR],Tabla29[FSH]),IF(AND(C13="SE",AF13="0,5&lt;L/H≤1"),_xlfn.XLOOKUP(AE13,Tabla30[VALOR],Tabla30[FSH]),IF(AND(C13="SE",AF13="1&lt;L/H≤2"),_xlfn.XLOOKUP(AE13,Tabla31[VALOR],Tabla31[FSH]),IF(AND(C13="SE",AF13="L/H&gt;2"),_xlfn.XLOOKUP(AE13,Tabla50[VALOR],Tabla50[FSH]),IF(AND(C13="SO",AF13="0,2&lt;L/H≤0,5"),_xlfn.XLOOKUP(AE13,Tabla29[VALOR],Tabla29[FSH]),IF(AND(C13="SO",AF13="0,5&lt;L/H≤1"),_xlfn.XLOOKUP(AE13,Tabla30[VALOR],Tabla30[FSH]),IF(AND(C13="SO",AF13="1&lt;L/H≤2"),_xlfn.XLOOKUP(AE13,Tabla31[VALOR],Tabla31[FSH]),IF(AND(C13="SO",AF13="L/H&gt;2"),_xlfn.XLOOKUP(AE13,Tabla50[VALOR],Tabla50[FSH]),IF(AND(C13="E",AF13="0,2&lt;L/H≤0,5"),_xlfn.XLOOKUP(AE13,Tabla51[VALOR],Tabla51[FSH]),IF(AND(C13="E",AF13="0,5&lt;L/H≤1"),_xlfn.XLOOKUP(AE13,Tabla52[VALOR],Tabla52[FSH]),IF(AND(C13="E",AF13="1&lt;L/H≤2"),_xlfn.XLOOKUP(AE13,Tabla53[VALOR],Tabla53[FSH]),IF(AND(C13="E",AF13="L/H&gt;2"),_xlfn.XLOOKUP(AE13,Tabla54[VALOR],Tabla54[FSH]),IF(AND(C13="O",AF13="0,2&lt;L/H≤0,5"),_xlfn.XLOOKUP(AE13,Tabla51[VALOR],Tabla51[FSH]),IF(AND(C13="O",AF13="0,5&lt;L/H≤1"),_xlfn.XLOOKUP(AE13,Tabla52[VALOR],Tabla52[FSH]),IF(AND(C13="O",AF13="1&lt;L/H≤2"),_xlfn.XLOOKUP(AE13,Tabla53[VALOR],Tabla53[FSH]),IF(AND(C13="O",AF13="L/H&gt;2"),_xlfn.XLOOKUP(AE13,Tabla54[VALOR],Tabla54[FSH]),1))))))))))))))))))))</f>
        <v>#DIV/0!</v>
      </c>
      <c r="AL13" s="1" t="s">
        <v>220</v>
      </c>
      <c r="AM13" s="1"/>
      <c r="AN13"/>
      <c r="AO13"/>
      <c r="AP13" s="1"/>
      <c r="AQ13" s="1"/>
      <c r="XEI13" s="3" t="s">
        <v>183</v>
      </c>
      <c r="XEJ13" s="31" t="s">
        <v>138</v>
      </c>
      <c r="XEL13" s="3" t="s">
        <v>180</v>
      </c>
      <c r="XEN13" s="3" t="s">
        <v>177</v>
      </c>
      <c r="XEP13" s="3" t="s">
        <v>72</v>
      </c>
      <c r="XEU13" s="3">
        <v>1</v>
      </c>
      <c r="XFB13" t="s">
        <v>59</v>
      </c>
    </row>
    <row r="14" spans="1:44 16363:16383" s="6" customFormat="1" ht="15.9" customHeight="1" x14ac:dyDescent="0.3">
      <c r="A14" s="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1" t="str">
        <f t="shared" ref="P14:P44" si="0">IF(J14="Retranqueo",AG14,IF(J14="Voladizo",AG14," "))</f>
        <v xml:space="preserve"> </v>
      </c>
      <c r="Q14" s="11">
        <f>IF(AND(G14="Persianas",H14="Exterior",I14="Blanco"),_xlfn.XLOOKUP(F14,Tabla1[Exterior-persianas-blanco],Tabla1[Valor]),IF(AND(G14="Persianas",H14="Exterior",I14="Pastel"),_xlfn.XLOOKUP(F14,Tabla2[Exterior-persianas-pastel],Tabla2[Valor]),IF(AND(G14="Persianas",H14="Exterior",I14="Oscuro"),_xlfn.XLOOKUP(F14,Tabla3[Exterior-persianas-oscuro],Tabla3[Valor]),IF(AND(G14="Persianas",H14="Exterior",I14="Negro"),_xlfn.XLOOKUP(F14,Tabla4[Exterior-persianas-negro],Tabla4[Valor]),IF(AND(G14="Persianas",H14="Interior",I14="Blanco"),_xlfn.XLOOKUP(F14,Tabla5[Interior-persianas-blanco],Tabla5[Valor]),IF(AND(G14="Persianas",H14="Interior",I14="Pastel"),_xlfn.XLOOKUP(F14,Tabla6[Interior-persianas-pastel],Tabla6[Valor]),IF(AND(G14="Persianas",H14="Interior",I14="Oscuro"),_xlfn.XLOOKUP(F14,Tabla7[Interior-persianas-oscuro],Tabla7[Valor]),IF(AND(G14="Persianas",H14="Interior",I14="Negro"),_xlfn.XLOOKUP(F14,Tabla8[Interior-persianas-negro],Tabla8[Valor]),IF(AND(G14="Toldos",H14="Exterior",I14="Blanco"),_xlfn.XLOOKUP(F14,Tabla9[Exterior-Toldos-blanco],Tabla9[Valor]),IF(AND(G14="Toldos",H14="Exterior",I14="Pastel"),_xlfn.XLOOKUP(F14,Tabla10[Exterior-Toldos-pastel],Tabla10[Valor]),IF(AND(G14="Toldos",H14="Exterior",I14="Oscuro"),_xlfn.XLOOKUP(F14,Tabla11[Exterior-Toldos-oscuro],Tabla11[Valor]),IF(AND(G14="Toldos",H14="Exterior",I14="Negro"),_xlfn.XLOOKUP(F14,Tabla12[Exterior-Toldos-negro],Tabla12[Valor]),IF(AND(G14="Toldos",H14="Interior",I14="Blanco"),_xlfn.XLOOKUP(F14,Tabla13[Interior-Toldos-blanco],Tabla13[Valor]),IF(AND(G14="Toldos",H14="Interior",I14="Pastel"),_xlfn.XLOOKUP(F14,Tabla14[Interior-Toldos-pastel],Tabla14[Valor]),IF(AND(G14="Toldos",H14="Interior",I14="Oscuro"),_xlfn.XLOOKUP(F14,Tabla15[Interior-Toldos-oscuro],Tabla15[Valor]),IF(AND(G14="Toldos",H14="Interior",I14="Negro"),_xlfn.XLOOKUP(F14,Tabla16[Interior-Toldos-negro],Tabla16[Valor]),IF(AND(G14="Cortinas",H14="Exterior",I14="Blanco"),_xlfn.XLOOKUP(F14,Tabla17[Exterior-Cortinas-blanco],Tabla17[Valor]),IF(AND(G14="Cortinas",H14="Exterior",I14="Pastel"),_xlfn.XLOOKUP(F14,Tabla18[Exterior-Cortinas-pastel],Tabla18[Valor]),IF(AND(G14="Cortinas",H14="Exterior",I14="Oscuro"),_xlfn.XLOOKUP(F14,Tabla19[Exterior-Cortinas-oscuro],Tabla19[Valor]),IF(AND(G14="Cortinas",H14="Exterior",I14="Negro"),_xlfn.XLOOKUP(F14,Tabla20[Exterior-Cortinas-negro],Tabla20[Valor]),IF(AND(G14="Cortinas",H14="Interior",I14="Blanco"),_xlfn.XLOOKUP(F14,Tabla21[Interior-Cortinas-blanco],Tabla21[Valor]),IF(AND(G14="Cortinas",H14="Interior",I14="Pastel"),_xlfn.XLOOKUP(F14,Tabla22[Interior-Cortinas-pastel],Tabla22[Valor]),IF(AND(G14="Cortinas",H14="Interior",I14="Oscuro"),_xlfn.XLOOKUP(F14,Tabla23[Interior-Cortinas-oscuro],Tabla23[Valor]),IF(AND(G14="Cortinas",H14="Interior",I14="Negro"),_xlfn.XLOOKUP(F14,Tabla24[Interior-Cortinas-negro],Tabla24[Valor]),1))))))))))))))))))))))))</f>
        <v>1</v>
      </c>
      <c r="R14" s="11">
        <f>IF(C14="Horizontal",_xlfn.XLOOKUP(B$4,Tabla41[ZC],Tabla41[VALOR]),IF(C14="NE",_xlfn.XLOOKUP(B$4,Tabla42[ZC],Tabla42[VALOR]),IF(C14="E",_xlfn.XLOOKUP(B$4,Tabla43[ZC],Tabla43[VALOR]),IF(C14="SE",_xlfn.XLOOKUP(B$4,Tabla44[ZC],Tabla44[VALOR]),IF(C14="S",_xlfn.XLOOKUP(B$4,Tabla45[ZC],Tabla45[VALOR]),IF(C14="SO",_xlfn.XLOOKUP(B$4,Tabla46[ZC],Tabla46[VALOR]),IF(C14="O",_xlfn.XLOOKUP(B$4,Tabla47[ZC],Tabla47[VALOR]),IF(C14="NO",_xlfn.XLOOKUP(B$4,Tabla48[ZC],Tabla48[VALOR]),IF(C14="N",_xlfn.XLOOKUP(B$4,Tabla49[ZC],Tabla49[VALOR]),0)))))))))</f>
        <v>0</v>
      </c>
      <c r="S14" s="11" t="e">
        <f t="shared" ref="S14:S44" si="1">P14*Q14*R14*B14*D14*(1-E14)</f>
        <v>#VALUE!</v>
      </c>
      <c r="U14" s="10"/>
      <c r="Y14" s="3" t="e">
        <f t="shared" ref="Y14:Y44" si="2">K14/O14</f>
        <v>#DIV/0!</v>
      </c>
      <c r="Z14" s="3" t="e">
        <f t="shared" ref="Z14:Z44" si="3">K14/N14</f>
        <v>#DIV/0!</v>
      </c>
      <c r="AA14" s="3" t="e">
        <f t="shared" ref="AA14:AA44" si="4">M14/N14</f>
        <v>#DIV/0!</v>
      </c>
      <c r="AB14" s="3" t="e">
        <f t="shared" ref="AB14:AB44" si="5">L14/N14</f>
        <v>#DIV/0!</v>
      </c>
      <c r="AC14" t="e">
        <f t="shared" ref="AC14:AC44" si="6">IF(Y14&lt;=0.1,"0,05&lt;R/W≤0,1",IF(AND(Y14&gt;0.1,Y14&lt;=0.2),"0,1&lt;R/W≤0,2",IF(AND(Y14&gt;0.2,Y14&lt;=0.5),"0,2&lt;R/W≤0,5","R/W&gt;0,5")))</f>
        <v>#DIV/0!</v>
      </c>
      <c r="AD14" t="e">
        <f t="shared" ref="AD14:AD44" si="7">IF(Z14&lt;=0.1,"0,05&lt;R/H≤0,1",IF(AND(Z14&gt;0.1,Z14&lt;=0.2),"0,1&lt;R/H≤0,2",IF(AND(Z14&gt;0.2,Z14&lt;=0.5),"0,2&lt;R/H≤0,5","R/H&gt;0,5")))</f>
        <v>#DIV/0!</v>
      </c>
      <c r="AE14" t="e">
        <f t="shared" ref="AE14:AE44" si="8">IF(AA14&lt;=0.2,"0&lt;D/H≤0,2",IF(AND(AA14&gt;0.2,AA14&lt;=0.5),"0,2&lt;D/H≤0,5","D/H&gt;0,5"))</f>
        <v>#DIV/0!</v>
      </c>
      <c r="AF14" t="e">
        <f t="shared" ref="AF14:AF44" si="9">IF(AB14&lt;=0.5,"0,2&lt;L/H≤0,5",IF(AND(AB14&gt;0.5,AB14&lt;=1),"0,5&lt;L/H≤1",IF(AND(AB14&gt;1,AB14&lt;=2),"1&lt;L/H≤2","L/H&gt;2")))</f>
        <v>#DIV/0!</v>
      </c>
      <c r="AG14" s="3" t="e">
        <f>IF(AND(C14="S",AC14="0,05&lt;R/W≤0,1"),_xlfn.XLOOKUP(AD14,Tabla55[VALOR],Tabla55[FSH]),IF(AND(C14="S",AC14="0,1&lt;R/W≤0,2"),_xlfn.XLOOKUP(AD14,Tabla56[VALOR],Tabla56[FSH]),IF(AND(C14="S",AC14="0,2&lt;R/W≤0,5"),_xlfn.XLOOKUP(AD14,Tabla57[VALOR],Tabla57[FSH]),IF(AND(C14="S",AC14="R/W&gt;0,5"),_xlfn.XLOOKUP(AD14,Tabla58[VALOR],Tabla58[FSH]),IF(AND(C14="SE",AC14="0,05&lt;R/W≤0,1"),_xlfn.XLOOKUP(AD14,Tabla59[VALOR],Tabla59[FSH]),IF(AND(C14="SE",AC14="0,1&lt;R/W≤0,2"),_xlfn.XLOOKUP(AD14,Tabla60[VALOR],Tabla60[FSH]),IF(AND(C14="SE",AC14="0,2&lt;R/W≤0,5"),_xlfn.XLOOKUP(AD14,Tabla61[VALOR],Tabla61[FSH]),IF(AND(C14="SE",AC14="R/W&gt;0,5"),_xlfn.XLOOKUP(AD14,Tabla62[VALOR],Tabla62[FSH]),IF(AND(C14="SO",AC14="0,05&lt;R/W≤0,1"),_xlfn.XLOOKUP(AD14,Tabla59[VALOR],Tabla59[FSH]),IF(AND(C14="SO",AC14="0,1&lt;R/W≤0,2"),_xlfn.XLOOKUP(AD14,Tabla60[VALOR],Tabla60[FSH]),IF(AND(C14="SO",AC14="0,2&lt;R/W≤0,5"),_xlfn.XLOOKUP(AD14,Tabla61[VALOR],Tabla61[FSH]),IF(AND(C14="SO",AC14="R/W&gt;0,5"),_xlfn.XLOOKUP(AD14,Tabla62[VALOR],Tabla62[FSH]),IF(AND(C14="E",AC14="0,05&lt;R/W≤0,1"),_xlfn.XLOOKUP(AD14,Tabla63[VALOR],Tabla63[FSH]),IF(AND(C14="E",AC14="0,1&lt;R/W≤0,2"),_xlfn.XLOOKUP(AD14,Tabla64[VALOR],Tabla64[FSH]),IF(AND(C14="E",AC14="0,2&lt;R/W≤0,5"),_xlfn.XLOOKUP(AD14,Tabla65[VALOR],Tabla65[FSH]),IF(AND(C14="E",AC14="R/W&gt;0,5"),_xlfn.XLOOKUP(AD14,Tabla66[VALOR],Tabla66[FSH]),IF(AND(C14="O",AC14="0,05&lt;R/W≤0,1"),_xlfn.XLOOKUP(AD14,Tabla63[VALOR],Tabla63[FSH]),IF(AND(C14="O",AC14="0,1&lt;R/W≤0,2"),_xlfn.XLOOKUP(AD14,Tabla64[VALOR],Tabla64[FSH]),IF(AND(C14="O",AC14="0,2&lt;R/W≤0,5"),_xlfn.XLOOKUP(AD14,Tabla65[VALOR],Tabla65[FSH]),IF(AND(C14="O",AC14="R/W&gt;0,5"),_xlfn.XLOOKUP(AD14,Tabla66[VALOR],Tabla66[FSH]),1))))))))))))))))))))</f>
        <v>#DIV/0!</v>
      </c>
      <c r="AH14" s="3" t="e">
        <f>IF(AND(C14="S",AF14="0,2&lt;L/H≤0,5"),_xlfn.XLOOKUP(AE14,Tabla25[VALOR],Tabla25[FSH]),IF(AND(C14="S",AF14="0,5&lt;L/H≤1"),_xlfn.XLOOKUP(AE14,Tabla26[VALOR],Tabla26[FSH]),IF(AND(C14="S",AF14="1&lt;L/H≤2"),_xlfn.XLOOKUP(AE14,Tabla27[VALOR],Tabla27[FSH]),IF(AND(C14="S",AF14="L/H&gt;2"),_xlfn.XLOOKUP(AE14,Tabla28[VALOR],Tabla28[FSH]),IF(AND(C14="SE",AF14="0,2&lt;L/H≤0,5"),_xlfn.XLOOKUP(AE14,Tabla29[VALOR],Tabla29[FSH]),IF(AND(C14="SE",AF14="0,5&lt;L/H≤1"),_xlfn.XLOOKUP(AE14,Tabla30[VALOR],Tabla30[FSH]),IF(AND(C14="SE",AF14="1&lt;L/H≤2"),_xlfn.XLOOKUP(AE14,Tabla31[VALOR],Tabla31[FSH]),IF(AND(C14="SE",AF14="L/H&gt;2"),_xlfn.XLOOKUP(AE14,Tabla50[VALOR],Tabla50[FSH]),IF(AND(C14="SO",AF14="0,2&lt;L/H≤0,5"),_xlfn.XLOOKUP(AE14,Tabla29[VALOR],Tabla29[FSH]),IF(AND(C14="SO",AF14="0,5&lt;L/H≤1"),_xlfn.XLOOKUP(AE14,Tabla30[VALOR],Tabla30[FSH]),IF(AND(C14="SO",AF14="1&lt;L/H≤2"),_xlfn.XLOOKUP(AE14,Tabla31[VALOR],Tabla31[FSH]),IF(AND(C14="SO",AF14="L/H&gt;2"),_xlfn.XLOOKUP(AE14,Tabla50[VALOR],Tabla50[FSH]),IF(AND(C14="E",AF14="0,2&lt;L/H≤0,5"),_xlfn.XLOOKUP(AE14,Tabla51[VALOR],Tabla51[FSH]),IF(AND(C14="E",AF14="0,5&lt;L/H≤1"),_xlfn.XLOOKUP(AE14,Tabla52[VALOR],Tabla52[FSH]),IF(AND(C14="E",AF14="1&lt;L/H≤2"),_xlfn.XLOOKUP(AE14,Tabla53[VALOR],Tabla53[FSH]),IF(AND(C14="E",AF14="L/H&gt;2"),_xlfn.XLOOKUP(AE14,Tabla54[VALOR],Tabla54[FSH]),IF(AND(C14="O",AF14="0,2&lt;L/H≤0,5"),_xlfn.XLOOKUP(AE14,Tabla51[VALOR],Tabla51[FSH]),IF(AND(C14="O",AF14="0,5&lt;L/H≤1"),_xlfn.XLOOKUP(AE14,Tabla52[VALOR],Tabla52[FSH]),IF(AND(C14="O",AF14="1&lt;L/H≤2"),_xlfn.XLOOKUP(AE14,Tabla53[VALOR],Tabla53[FSH]),IF(AND(C14="O",AF14="L/H&gt;2"),_xlfn.XLOOKUP(AE14,Tabla54[VALOR],Tabla54[FSH]),1))))))))))))))))))))</f>
        <v>#DIV/0!</v>
      </c>
      <c r="AI14" s="1"/>
      <c r="AJ14"/>
      <c r="AK14"/>
      <c r="AL14"/>
      <c r="AM14"/>
      <c r="AN14" s="1"/>
      <c r="AO14"/>
      <c r="AP14"/>
      <c r="AQ14" s="1"/>
      <c r="AR14" s="1"/>
      <c r="XEI14" s="6" t="s">
        <v>184</v>
      </c>
      <c r="XEJ14" s="31" t="s">
        <v>139</v>
      </c>
      <c r="XEL14" s="6" t="s">
        <v>181</v>
      </c>
      <c r="XEN14" s="6" t="s">
        <v>178</v>
      </c>
      <c r="XEP14" s="6" t="s">
        <v>77</v>
      </c>
      <c r="XEU14" s="6">
        <v>0</v>
      </c>
      <c r="XEV14" s="6" t="s">
        <v>0</v>
      </c>
      <c r="XFB14" s="6" t="s">
        <v>60</v>
      </c>
    </row>
    <row r="15" spans="1:44 16363:16383" s="6" customFormat="1" ht="15.9" customHeight="1" x14ac:dyDescent="0.3">
      <c r="A15" s="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1" t="str">
        <f t="shared" si="0"/>
        <v xml:space="preserve"> </v>
      </c>
      <c r="Q15" s="11">
        <f>IF(AND(G15="Persianas",H15="Exterior",I15="Blanco"),_xlfn.XLOOKUP(F15,Tabla1[Exterior-persianas-blanco],Tabla1[Valor]),IF(AND(G15="Persianas",H15="Exterior",I15="Pastel"),_xlfn.XLOOKUP(F15,Tabla2[Exterior-persianas-pastel],Tabla2[Valor]),IF(AND(G15="Persianas",H15="Exterior",I15="Oscuro"),_xlfn.XLOOKUP(F15,Tabla3[Exterior-persianas-oscuro],Tabla3[Valor]),IF(AND(G15="Persianas",H15="Exterior",I15="Negro"),_xlfn.XLOOKUP(F15,Tabla4[Exterior-persianas-negro],Tabla4[Valor]),IF(AND(G15="Persianas",H15="Interior",I15="Blanco"),_xlfn.XLOOKUP(F15,Tabla5[Interior-persianas-blanco],Tabla5[Valor]),IF(AND(G15="Persianas",H15="Interior",I15="Pastel"),_xlfn.XLOOKUP(F15,Tabla6[Interior-persianas-pastel],Tabla6[Valor]),IF(AND(G15="Persianas",H15="Interior",I15="Oscuro"),_xlfn.XLOOKUP(F15,Tabla7[Interior-persianas-oscuro],Tabla7[Valor]),IF(AND(G15="Persianas",H15="Interior",I15="Negro"),_xlfn.XLOOKUP(F15,Tabla8[Interior-persianas-negro],Tabla8[Valor]),IF(AND(G15="Toldos",H15="Exterior",I15="Blanco"),_xlfn.XLOOKUP(F15,Tabla9[Exterior-Toldos-blanco],Tabla9[Valor]),IF(AND(G15="Toldos",H15="Exterior",I15="Pastel"),_xlfn.XLOOKUP(F15,Tabla10[Exterior-Toldos-pastel],Tabla10[Valor]),IF(AND(G15="Toldos",H15="Exterior",I15="Oscuro"),_xlfn.XLOOKUP(F15,Tabla11[Exterior-Toldos-oscuro],Tabla11[Valor]),IF(AND(G15="Toldos",H15="Exterior",I15="Negro"),_xlfn.XLOOKUP(F15,Tabla12[Exterior-Toldos-negro],Tabla12[Valor]),IF(AND(G15="Toldos",H15="Interior",I15="Blanco"),_xlfn.XLOOKUP(F15,Tabla13[Interior-Toldos-blanco],Tabla13[Valor]),IF(AND(G15="Toldos",H15="Interior",I15="Pastel"),_xlfn.XLOOKUP(F15,Tabla14[Interior-Toldos-pastel],Tabla14[Valor]),IF(AND(G15="Toldos",H15="Interior",I15="Oscuro"),_xlfn.XLOOKUP(F15,Tabla15[Interior-Toldos-oscuro],Tabla15[Valor]),IF(AND(G15="Toldos",H15="Interior",I15="Negro"),_xlfn.XLOOKUP(F15,Tabla16[Interior-Toldos-negro],Tabla16[Valor]),IF(AND(G15="Cortinas",H15="Exterior",I15="Blanco"),_xlfn.XLOOKUP(F15,Tabla17[Exterior-Cortinas-blanco],Tabla17[Valor]),IF(AND(G15="Cortinas",H15="Exterior",I15="Pastel"),_xlfn.XLOOKUP(F15,Tabla18[Exterior-Cortinas-pastel],Tabla18[Valor]),IF(AND(G15="Cortinas",H15="Exterior",I15="Oscuro"),_xlfn.XLOOKUP(F15,Tabla19[Exterior-Cortinas-oscuro],Tabla19[Valor]),IF(AND(G15="Cortinas",H15="Exterior",I15="Negro"),_xlfn.XLOOKUP(F15,Tabla20[Exterior-Cortinas-negro],Tabla20[Valor]),IF(AND(G15="Cortinas",H15="Interior",I15="Blanco"),_xlfn.XLOOKUP(F15,Tabla21[Interior-Cortinas-blanco],Tabla21[Valor]),IF(AND(G15="Cortinas",H15="Interior",I15="Pastel"),_xlfn.XLOOKUP(F15,Tabla22[Interior-Cortinas-pastel],Tabla22[Valor]),IF(AND(G15="Cortinas",H15="Interior",I15="Oscuro"),_xlfn.XLOOKUP(F15,Tabla23[Interior-Cortinas-oscuro],Tabla23[Valor]),IF(AND(G15="Cortinas",H15="Interior",I15="Negro"),_xlfn.XLOOKUP(F15,Tabla24[Interior-Cortinas-negro],Tabla24[Valor]),1))))))))))))))))))))))))</f>
        <v>1</v>
      </c>
      <c r="R15" s="11">
        <f>IF(C15="Horizontal",_xlfn.XLOOKUP(B$4,Tabla41[ZC],Tabla41[VALOR]),IF(C15="NE",_xlfn.XLOOKUP(B$4,Tabla42[ZC],Tabla42[VALOR]),IF(C15="E",_xlfn.XLOOKUP(B$4,Tabla43[ZC],Tabla43[VALOR]),IF(C15="SE",_xlfn.XLOOKUP(B$4,Tabla44[ZC],Tabla44[VALOR]),IF(C15="S",_xlfn.XLOOKUP(B$4,Tabla45[ZC],Tabla45[VALOR]),IF(C15="SO",_xlfn.XLOOKUP(B$4,Tabla46[ZC],Tabla46[VALOR]),IF(C15="O",_xlfn.XLOOKUP(B$4,Tabla47[ZC],Tabla47[VALOR]),IF(C15="NO",_xlfn.XLOOKUP(B$4,Tabla48[ZC],Tabla48[VALOR]),IF(C15="N",_xlfn.XLOOKUP(B$4,Tabla49[ZC],Tabla49[VALOR]),0)))))))))</f>
        <v>0</v>
      </c>
      <c r="S15" s="11" t="e">
        <f t="shared" si="1"/>
        <v>#VALUE!</v>
      </c>
      <c r="Y15" s="3" t="e">
        <f t="shared" si="2"/>
        <v>#DIV/0!</v>
      </c>
      <c r="Z15" s="3" t="e">
        <f t="shared" si="3"/>
        <v>#DIV/0!</v>
      </c>
      <c r="AA15" s="3" t="e">
        <f t="shared" si="4"/>
        <v>#DIV/0!</v>
      </c>
      <c r="AB15" s="3" t="e">
        <f t="shared" si="5"/>
        <v>#DIV/0!</v>
      </c>
      <c r="AC15" t="e">
        <f t="shared" si="6"/>
        <v>#DIV/0!</v>
      </c>
      <c r="AD15" t="e">
        <f t="shared" si="7"/>
        <v>#DIV/0!</v>
      </c>
      <c r="AE15" t="e">
        <f t="shared" si="8"/>
        <v>#DIV/0!</v>
      </c>
      <c r="AF15" t="e">
        <f t="shared" si="9"/>
        <v>#DIV/0!</v>
      </c>
      <c r="AG15" s="3" t="e">
        <f>IF(AND(C15="S",AC15="0,05&lt;R/W≤0,1"),_xlfn.XLOOKUP(AD15,Tabla55[VALOR],Tabla55[FSH]),IF(AND(C15="S",AC15="0,1&lt;R/W≤0,2"),_xlfn.XLOOKUP(AD15,Tabla56[VALOR],Tabla56[FSH]),IF(AND(C15="S",AC15="0,2&lt;R/W≤0,5"),_xlfn.XLOOKUP(AD15,Tabla57[VALOR],Tabla57[FSH]),IF(AND(C15="S",AC15="R/W&gt;0,5"),_xlfn.XLOOKUP(AD15,Tabla58[VALOR],Tabla58[FSH]),IF(AND(C15="SE",AC15="0,05&lt;R/W≤0,1"),_xlfn.XLOOKUP(AD15,Tabla59[VALOR],Tabla59[FSH]),IF(AND(C15="SE",AC15="0,1&lt;R/W≤0,2"),_xlfn.XLOOKUP(AD15,Tabla60[VALOR],Tabla60[FSH]),IF(AND(C15="SE",AC15="0,2&lt;R/W≤0,5"),_xlfn.XLOOKUP(AD15,Tabla61[VALOR],Tabla61[FSH]),IF(AND(C15="SE",AC15="R/W&gt;0,5"),_xlfn.XLOOKUP(AD15,Tabla62[VALOR],Tabla62[FSH]),IF(AND(C15="SO",AC15="0,05&lt;R/W≤0,1"),_xlfn.XLOOKUP(AD15,Tabla59[VALOR],Tabla59[FSH]),IF(AND(C15="SO",AC15="0,1&lt;R/W≤0,2"),_xlfn.XLOOKUP(AD15,Tabla60[VALOR],Tabla60[FSH]),IF(AND(C15="SO",AC15="0,2&lt;R/W≤0,5"),_xlfn.XLOOKUP(AD15,Tabla61[VALOR],Tabla61[FSH]),IF(AND(C15="SO",AC15="R/W&gt;0,5"),_xlfn.XLOOKUP(AD15,Tabla62[VALOR],Tabla62[FSH]),IF(AND(C15="E",AC15="0,05&lt;R/W≤0,1"),_xlfn.XLOOKUP(AD15,Tabla63[VALOR],Tabla63[FSH]),IF(AND(C15="E",AC15="0,1&lt;R/W≤0,2"),_xlfn.XLOOKUP(AD15,Tabla64[VALOR],Tabla64[FSH]),IF(AND(C15="E",AC15="0,2&lt;R/W≤0,5"),_xlfn.XLOOKUP(AD15,Tabla65[VALOR],Tabla65[FSH]),IF(AND(C15="E",AC15="R/W&gt;0,5"),_xlfn.XLOOKUP(AD15,Tabla66[VALOR],Tabla66[FSH]),IF(AND(C15="O",AC15="0,05&lt;R/W≤0,1"),_xlfn.XLOOKUP(AD15,Tabla63[VALOR],Tabla63[FSH]),IF(AND(C15="O",AC15="0,1&lt;R/W≤0,2"),_xlfn.XLOOKUP(AD15,Tabla64[VALOR],Tabla64[FSH]),IF(AND(C15="O",AC15="0,2&lt;R/W≤0,5"),_xlfn.XLOOKUP(AD15,Tabla65[VALOR],Tabla65[FSH]),IF(AND(C15="O",AC15="R/W&gt;0,5"),_xlfn.XLOOKUP(AD15,Tabla66[VALOR],Tabla66[FSH]),1))))))))))))))))))))</f>
        <v>#DIV/0!</v>
      </c>
      <c r="AH15" s="3" t="e">
        <f>IF(AND(C15="S",AF15="0,2&lt;L/H≤0,5"),_xlfn.XLOOKUP(AE15,Tabla25[VALOR],Tabla25[FSH]),IF(AND(C15="S",AF15="0,5&lt;L/H≤1"),_xlfn.XLOOKUP(AE15,Tabla26[VALOR],Tabla26[FSH]),IF(AND(C15="S",AF15="1&lt;L/H≤2"),_xlfn.XLOOKUP(AE15,Tabla27[VALOR],Tabla27[FSH]),IF(AND(C15="S",AF15="L/H&gt;2"),_xlfn.XLOOKUP(AE15,Tabla28[VALOR],Tabla28[FSH]),IF(AND(C15="SE",AF15="0,2&lt;L/H≤0,5"),_xlfn.XLOOKUP(AE15,Tabla29[VALOR],Tabla29[FSH]),IF(AND(C15="SE",AF15="0,5&lt;L/H≤1"),_xlfn.XLOOKUP(AE15,Tabla30[VALOR],Tabla30[FSH]),IF(AND(C15="SE",AF15="1&lt;L/H≤2"),_xlfn.XLOOKUP(AE15,Tabla31[VALOR],Tabla31[FSH]),IF(AND(C15="SE",AF15="L/H&gt;2"),_xlfn.XLOOKUP(AE15,Tabla50[VALOR],Tabla50[FSH]),IF(AND(C15="SO",AF15="0,2&lt;L/H≤0,5"),_xlfn.XLOOKUP(AE15,Tabla29[VALOR],Tabla29[FSH]),IF(AND(C15="SO",AF15="0,5&lt;L/H≤1"),_xlfn.XLOOKUP(AE15,Tabla30[VALOR],Tabla30[FSH]),IF(AND(C15="SO",AF15="1&lt;L/H≤2"),_xlfn.XLOOKUP(AE15,Tabla31[VALOR],Tabla31[FSH]),IF(AND(C15="SO",AF15="L/H&gt;2"),_xlfn.XLOOKUP(AE15,Tabla50[VALOR],Tabla50[FSH]),IF(AND(C15="E",AF15="0,2&lt;L/H≤0,5"),_xlfn.XLOOKUP(AE15,Tabla51[VALOR],Tabla51[FSH]),IF(AND(C15="E",AF15="0,5&lt;L/H≤1"),_xlfn.XLOOKUP(AE15,Tabla52[VALOR],Tabla52[FSH]),IF(AND(C15="E",AF15="1&lt;L/H≤2"),_xlfn.XLOOKUP(AE15,Tabla53[VALOR],Tabla53[FSH]),IF(AND(C15="E",AF15="L/H&gt;2"),_xlfn.XLOOKUP(AE15,Tabla54[VALOR],Tabla54[FSH]),IF(AND(C15="O",AF15="0,2&lt;L/H≤0,5"),_xlfn.XLOOKUP(AE15,Tabla51[VALOR],Tabla51[FSH]),IF(AND(C15="O",AF15="0,5&lt;L/H≤1"),_xlfn.XLOOKUP(AE15,Tabla52[VALOR],Tabla52[FSH]),IF(AND(C15="O",AF15="1&lt;L/H≤2"),_xlfn.XLOOKUP(AE15,Tabla53[VALOR],Tabla53[FSH]),IF(AND(C15="O",AF15="L/H&gt;2"),_xlfn.XLOOKUP(AE15,Tabla54[VALOR],Tabla54[FSH]),1))))))))))))))))))))</f>
        <v>#DIV/0!</v>
      </c>
      <c r="AI15" s="1"/>
      <c r="AJ15"/>
      <c r="AK15"/>
      <c r="AL15"/>
      <c r="AM15"/>
      <c r="AN15" s="1"/>
      <c r="AO15"/>
      <c r="AP15"/>
      <c r="AQ15" s="1"/>
      <c r="AR15"/>
      <c r="XEI15" s="6" t="s">
        <v>185</v>
      </c>
      <c r="XEJ15" s="31" t="s">
        <v>119</v>
      </c>
      <c r="XEL15" s="6" t="s">
        <v>182</v>
      </c>
      <c r="XEN15" s="6" t="s">
        <v>176</v>
      </c>
      <c r="XEP15" s="6" t="s">
        <v>78</v>
      </c>
      <c r="XEV15" s="6" t="s">
        <v>1</v>
      </c>
      <c r="XFB15" s="6" t="s">
        <v>61</v>
      </c>
    </row>
    <row r="16" spans="1:44 16363:16383" s="6" customFormat="1" ht="15.9" customHeight="1" x14ac:dyDescent="0.3">
      <c r="A16" s="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1" t="str">
        <f t="shared" si="0"/>
        <v xml:space="preserve"> </v>
      </c>
      <c r="Q16" s="11">
        <f>IF(AND(G16="Persianas",H16="Exterior",I16="Blanco"),_xlfn.XLOOKUP(F16,Tabla1[Exterior-persianas-blanco],Tabla1[Valor]),IF(AND(G16="Persianas",H16="Exterior",I16="Pastel"),_xlfn.XLOOKUP(F16,Tabla2[Exterior-persianas-pastel],Tabla2[Valor]),IF(AND(G16="Persianas",H16="Exterior",I16="Oscuro"),_xlfn.XLOOKUP(F16,Tabla3[Exterior-persianas-oscuro],Tabla3[Valor]),IF(AND(G16="Persianas",H16="Exterior",I16="Negro"),_xlfn.XLOOKUP(F16,Tabla4[Exterior-persianas-negro],Tabla4[Valor]),IF(AND(G16="Persianas",H16="Interior",I16="Blanco"),_xlfn.XLOOKUP(F16,Tabla5[Interior-persianas-blanco],Tabla5[Valor]),IF(AND(G16="Persianas",H16="Interior",I16="Pastel"),_xlfn.XLOOKUP(F16,Tabla6[Interior-persianas-pastel],Tabla6[Valor]),IF(AND(G16="Persianas",H16="Interior",I16="Oscuro"),_xlfn.XLOOKUP(F16,Tabla7[Interior-persianas-oscuro],Tabla7[Valor]),IF(AND(G16="Persianas",H16="Interior",I16="Negro"),_xlfn.XLOOKUP(F16,Tabla8[Interior-persianas-negro],Tabla8[Valor]),IF(AND(G16="Toldos",H16="Exterior",I16="Blanco"),_xlfn.XLOOKUP(F16,Tabla9[Exterior-Toldos-blanco],Tabla9[Valor]),IF(AND(G16="Toldos",H16="Exterior",I16="Pastel"),_xlfn.XLOOKUP(F16,Tabla10[Exterior-Toldos-pastel],Tabla10[Valor]),IF(AND(G16="Toldos",H16="Exterior",I16="Oscuro"),_xlfn.XLOOKUP(F16,Tabla11[Exterior-Toldos-oscuro],Tabla11[Valor]),IF(AND(G16="Toldos",H16="Exterior",I16="Negro"),_xlfn.XLOOKUP(F16,Tabla12[Exterior-Toldos-negro],Tabla12[Valor]),IF(AND(G16="Toldos",H16="Interior",I16="Blanco"),_xlfn.XLOOKUP(F16,Tabla13[Interior-Toldos-blanco],Tabla13[Valor]),IF(AND(G16="Toldos",H16="Interior",I16="Pastel"),_xlfn.XLOOKUP(F16,Tabla14[Interior-Toldos-pastel],Tabla14[Valor]),IF(AND(G16="Toldos",H16="Interior",I16="Oscuro"),_xlfn.XLOOKUP(F16,Tabla15[Interior-Toldos-oscuro],Tabla15[Valor]),IF(AND(G16="Toldos",H16="Interior",I16="Negro"),_xlfn.XLOOKUP(F16,Tabla16[Interior-Toldos-negro],Tabla16[Valor]),IF(AND(G16="Cortinas",H16="Exterior",I16="Blanco"),_xlfn.XLOOKUP(F16,Tabla17[Exterior-Cortinas-blanco],Tabla17[Valor]),IF(AND(G16="Cortinas",H16="Exterior",I16="Pastel"),_xlfn.XLOOKUP(F16,Tabla18[Exterior-Cortinas-pastel],Tabla18[Valor]),IF(AND(G16="Cortinas",H16="Exterior",I16="Oscuro"),_xlfn.XLOOKUP(F16,Tabla19[Exterior-Cortinas-oscuro],Tabla19[Valor]),IF(AND(G16="Cortinas",H16="Exterior",I16="Negro"),_xlfn.XLOOKUP(F16,Tabla20[Exterior-Cortinas-negro],Tabla20[Valor]),IF(AND(G16="Cortinas",H16="Interior",I16="Blanco"),_xlfn.XLOOKUP(F16,Tabla21[Interior-Cortinas-blanco],Tabla21[Valor]),IF(AND(G16="Cortinas",H16="Interior",I16="Pastel"),_xlfn.XLOOKUP(F16,Tabla22[Interior-Cortinas-pastel],Tabla22[Valor]),IF(AND(G16="Cortinas",H16="Interior",I16="Oscuro"),_xlfn.XLOOKUP(F16,Tabla23[Interior-Cortinas-oscuro],Tabla23[Valor]),IF(AND(G16="Cortinas",H16="Interior",I16="Negro"),_xlfn.XLOOKUP(F16,Tabla24[Interior-Cortinas-negro],Tabla24[Valor]),1))))))))))))))))))))))))</f>
        <v>1</v>
      </c>
      <c r="R16" s="11">
        <f>IF(C16="Horizontal",_xlfn.XLOOKUP(B$4,Tabla41[ZC],Tabla41[VALOR]),IF(C16="NE",_xlfn.XLOOKUP(B$4,Tabla42[ZC],Tabla42[VALOR]),IF(C16="E",_xlfn.XLOOKUP(B$4,Tabla43[ZC],Tabla43[VALOR]),IF(C16="SE",_xlfn.XLOOKUP(B$4,Tabla44[ZC],Tabla44[VALOR]),IF(C16="S",_xlfn.XLOOKUP(B$4,Tabla45[ZC],Tabla45[VALOR]),IF(C16="SO",_xlfn.XLOOKUP(B$4,Tabla46[ZC],Tabla46[VALOR]),IF(C16="O",_xlfn.XLOOKUP(B$4,Tabla47[ZC],Tabla47[VALOR]),IF(C16="NO",_xlfn.XLOOKUP(B$4,Tabla48[ZC],Tabla48[VALOR]),IF(C16="N",_xlfn.XLOOKUP(B$4,Tabla49[ZC],Tabla49[VALOR]),0)))))))))</f>
        <v>0</v>
      </c>
      <c r="S16" s="11" t="e">
        <f t="shared" si="1"/>
        <v>#VALUE!</v>
      </c>
      <c r="Y16" s="3" t="e">
        <f t="shared" si="2"/>
        <v>#DIV/0!</v>
      </c>
      <c r="Z16" s="3" t="e">
        <f t="shared" si="3"/>
        <v>#DIV/0!</v>
      </c>
      <c r="AA16" s="3" t="e">
        <f t="shared" si="4"/>
        <v>#DIV/0!</v>
      </c>
      <c r="AB16" s="3" t="e">
        <f t="shared" si="5"/>
        <v>#DIV/0!</v>
      </c>
      <c r="AC16" t="e">
        <f t="shared" si="6"/>
        <v>#DIV/0!</v>
      </c>
      <c r="AD16" t="e">
        <f t="shared" si="7"/>
        <v>#DIV/0!</v>
      </c>
      <c r="AE16" t="e">
        <f t="shared" si="8"/>
        <v>#DIV/0!</v>
      </c>
      <c r="AF16" t="e">
        <f t="shared" si="9"/>
        <v>#DIV/0!</v>
      </c>
      <c r="AG16" s="3" t="e">
        <f>IF(AND(C16="S",AC16="0,05&lt;R/W≤0,1"),_xlfn.XLOOKUP(AD16,Tabla55[VALOR],Tabla55[FSH]),IF(AND(C16="S",AC16="0,1&lt;R/W≤0,2"),_xlfn.XLOOKUP(AD16,Tabla56[VALOR],Tabla56[FSH]),IF(AND(C16="S",AC16="0,2&lt;R/W≤0,5"),_xlfn.XLOOKUP(AD16,Tabla57[VALOR],Tabla57[FSH]),IF(AND(C16="S",AC16="R/W&gt;0,5"),_xlfn.XLOOKUP(AD16,Tabla58[VALOR],Tabla58[FSH]),IF(AND(C16="SE",AC16="0,05&lt;R/W≤0,1"),_xlfn.XLOOKUP(AD16,Tabla59[VALOR],Tabla59[FSH]),IF(AND(C16="SE",AC16="0,1&lt;R/W≤0,2"),_xlfn.XLOOKUP(AD16,Tabla60[VALOR],Tabla60[FSH]),IF(AND(C16="SE",AC16="0,2&lt;R/W≤0,5"),_xlfn.XLOOKUP(AD16,Tabla61[VALOR],Tabla61[FSH]),IF(AND(C16="SE",AC16="R/W&gt;0,5"),_xlfn.XLOOKUP(AD16,Tabla62[VALOR],Tabla62[FSH]),IF(AND(C16="SO",AC16="0,05&lt;R/W≤0,1"),_xlfn.XLOOKUP(AD16,Tabla59[VALOR],Tabla59[FSH]),IF(AND(C16="SO",AC16="0,1&lt;R/W≤0,2"),_xlfn.XLOOKUP(AD16,Tabla60[VALOR],Tabla60[FSH]),IF(AND(C16="SO",AC16="0,2&lt;R/W≤0,5"),_xlfn.XLOOKUP(AD16,Tabla61[VALOR],Tabla61[FSH]),IF(AND(C16="SO",AC16="R/W&gt;0,5"),_xlfn.XLOOKUP(AD16,Tabla62[VALOR],Tabla62[FSH]),IF(AND(C16="E",AC16="0,05&lt;R/W≤0,1"),_xlfn.XLOOKUP(AD16,Tabla63[VALOR],Tabla63[FSH]),IF(AND(C16="E",AC16="0,1&lt;R/W≤0,2"),_xlfn.XLOOKUP(AD16,Tabla64[VALOR],Tabla64[FSH]),IF(AND(C16="E",AC16="0,2&lt;R/W≤0,5"),_xlfn.XLOOKUP(AD16,Tabla65[VALOR],Tabla65[FSH]),IF(AND(C16="E",AC16="R/W&gt;0,5"),_xlfn.XLOOKUP(AD16,Tabla66[VALOR],Tabla66[FSH]),IF(AND(C16="O",AC16="0,05&lt;R/W≤0,1"),_xlfn.XLOOKUP(AD16,Tabla63[VALOR],Tabla63[FSH]),IF(AND(C16="O",AC16="0,1&lt;R/W≤0,2"),_xlfn.XLOOKUP(AD16,Tabla64[VALOR],Tabla64[FSH]),IF(AND(C16="O",AC16="0,2&lt;R/W≤0,5"),_xlfn.XLOOKUP(AD16,Tabla65[VALOR],Tabla65[FSH]),IF(AND(C16="O",AC16="R/W&gt;0,5"),_xlfn.XLOOKUP(AD16,Tabla66[VALOR],Tabla66[FSH]),1))))))))))))))))))))</f>
        <v>#DIV/0!</v>
      </c>
      <c r="AH16" s="3" t="e">
        <f>IF(AND(C16="S",AF16="0,2&lt;L/H≤0,5"),_xlfn.XLOOKUP(AE16,Tabla25[VALOR],Tabla25[FSH]),IF(AND(C16="S",AF16="0,5&lt;L/H≤1"),_xlfn.XLOOKUP(AE16,Tabla26[VALOR],Tabla26[FSH]),IF(AND(C16="S",AF16="1&lt;L/H≤2"),_xlfn.XLOOKUP(AE16,Tabla27[VALOR],Tabla27[FSH]),IF(AND(C16="S",AF16="L/H&gt;2"),_xlfn.XLOOKUP(AE16,Tabla28[VALOR],Tabla28[FSH]),IF(AND(C16="SE",AF16="0,2&lt;L/H≤0,5"),_xlfn.XLOOKUP(AE16,Tabla29[VALOR],Tabla29[FSH]),IF(AND(C16="SE",AF16="0,5&lt;L/H≤1"),_xlfn.XLOOKUP(AE16,Tabla30[VALOR],Tabla30[FSH]),IF(AND(C16="SE",AF16="1&lt;L/H≤2"),_xlfn.XLOOKUP(AE16,Tabla31[VALOR],Tabla31[FSH]),IF(AND(C16="SE",AF16="L/H&gt;2"),_xlfn.XLOOKUP(AE16,Tabla50[VALOR],Tabla50[FSH]),IF(AND(C16="SO",AF16="0,2&lt;L/H≤0,5"),_xlfn.XLOOKUP(AE16,Tabla29[VALOR],Tabla29[FSH]),IF(AND(C16="SO",AF16="0,5&lt;L/H≤1"),_xlfn.XLOOKUP(AE16,Tabla30[VALOR],Tabla30[FSH]),IF(AND(C16="SO",AF16="1&lt;L/H≤2"),_xlfn.XLOOKUP(AE16,Tabla31[VALOR],Tabla31[FSH]),IF(AND(C16="SO",AF16="L/H&gt;2"),_xlfn.XLOOKUP(AE16,Tabla50[VALOR],Tabla50[FSH]),IF(AND(C16="E",AF16="0,2&lt;L/H≤0,5"),_xlfn.XLOOKUP(AE16,Tabla51[VALOR],Tabla51[FSH]),IF(AND(C16="E",AF16="0,5&lt;L/H≤1"),_xlfn.XLOOKUP(AE16,Tabla52[VALOR],Tabla52[FSH]),IF(AND(C16="E",AF16="1&lt;L/H≤2"),_xlfn.XLOOKUP(AE16,Tabla53[VALOR],Tabla53[FSH]),IF(AND(C16="E",AF16="L/H&gt;2"),_xlfn.XLOOKUP(AE16,Tabla54[VALOR],Tabla54[FSH]),IF(AND(C16="O",AF16="0,2&lt;L/H≤0,5"),_xlfn.XLOOKUP(AE16,Tabla51[VALOR],Tabla51[FSH]),IF(AND(C16="O",AF16="0,5&lt;L/H≤1"),_xlfn.XLOOKUP(AE16,Tabla52[VALOR],Tabla52[FSH]),IF(AND(C16="O",AF16="1&lt;L/H≤2"),_xlfn.XLOOKUP(AE16,Tabla53[VALOR],Tabla53[FSH]),IF(AND(C16="O",AF16="L/H&gt;2"),_xlfn.XLOOKUP(AE16,Tabla54[VALOR],Tabla54[FSH]),1))))))))))))))))))))</f>
        <v>#DIV/0!</v>
      </c>
      <c r="AI16" s="1"/>
      <c r="AJ16"/>
      <c r="AK16"/>
      <c r="AL16" t="s">
        <v>219</v>
      </c>
      <c r="AM16"/>
      <c r="AN16" s="1"/>
      <c r="AO16"/>
      <c r="AP16"/>
      <c r="AQ16" s="1"/>
      <c r="XEI16" s="6" t="s">
        <v>186</v>
      </c>
      <c r="XEJ16" s="31" t="s">
        <v>120</v>
      </c>
      <c r="XEP16" s="6" t="s">
        <v>176</v>
      </c>
      <c r="XEV16" s="6" t="s">
        <v>2</v>
      </c>
    </row>
    <row r="17" spans="1:44 16363:16382" s="6" customFormat="1" ht="15.9" customHeight="1" x14ac:dyDescent="0.3">
      <c r="A17" s="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1" t="str">
        <f t="shared" si="0"/>
        <v xml:space="preserve"> </v>
      </c>
      <c r="Q17" s="11">
        <f>IF(AND(G17="Persianas",H17="Exterior",I17="Blanco"),_xlfn.XLOOKUP(F17,Tabla1[Exterior-persianas-blanco],Tabla1[Valor]),IF(AND(G17="Persianas",H17="Exterior",I17="Pastel"),_xlfn.XLOOKUP(F17,Tabla2[Exterior-persianas-pastel],Tabla2[Valor]),IF(AND(G17="Persianas",H17="Exterior",I17="Oscuro"),_xlfn.XLOOKUP(F17,Tabla3[Exterior-persianas-oscuro],Tabla3[Valor]),IF(AND(G17="Persianas",H17="Exterior",I17="Negro"),_xlfn.XLOOKUP(F17,Tabla4[Exterior-persianas-negro],Tabla4[Valor]),IF(AND(G17="Persianas",H17="Interior",I17="Blanco"),_xlfn.XLOOKUP(F17,Tabla5[Interior-persianas-blanco],Tabla5[Valor]),IF(AND(G17="Persianas",H17="Interior",I17="Pastel"),_xlfn.XLOOKUP(F17,Tabla6[Interior-persianas-pastel],Tabla6[Valor]),IF(AND(G17="Persianas",H17="Interior",I17="Oscuro"),_xlfn.XLOOKUP(F17,Tabla7[Interior-persianas-oscuro],Tabla7[Valor]),IF(AND(G17="Persianas",H17="Interior",I17="Negro"),_xlfn.XLOOKUP(F17,Tabla8[Interior-persianas-negro],Tabla8[Valor]),IF(AND(G17="Toldos",H17="Exterior",I17="Blanco"),_xlfn.XLOOKUP(F17,Tabla9[Exterior-Toldos-blanco],Tabla9[Valor]),IF(AND(G17="Toldos",H17="Exterior",I17="Pastel"),_xlfn.XLOOKUP(F17,Tabla10[Exterior-Toldos-pastel],Tabla10[Valor]),IF(AND(G17="Toldos",H17="Exterior",I17="Oscuro"),_xlfn.XLOOKUP(F17,Tabla11[Exterior-Toldos-oscuro],Tabla11[Valor]),IF(AND(G17="Toldos",H17="Exterior",I17="Negro"),_xlfn.XLOOKUP(F17,Tabla12[Exterior-Toldos-negro],Tabla12[Valor]),IF(AND(G17="Toldos",H17="Interior",I17="Blanco"),_xlfn.XLOOKUP(F17,Tabla13[Interior-Toldos-blanco],Tabla13[Valor]),IF(AND(G17="Toldos",H17="Interior",I17="Pastel"),_xlfn.XLOOKUP(F17,Tabla14[Interior-Toldos-pastel],Tabla14[Valor]),IF(AND(G17="Toldos",H17="Interior",I17="Oscuro"),_xlfn.XLOOKUP(F17,Tabla15[Interior-Toldos-oscuro],Tabla15[Valor]),IF(AND(G17="Toldos",H17="Interior",I17="Negro"),_xlfn.XLOOKUP(F17,Tabla16[Interior-Toldos-negro],Tabla16[Valor]),IF(AND(G17="Cortinas",H17="Exterior",I17="Blanco"),_xlfn.XLOOKUP(F17,Tabla17[Exterior-Cortinas-blanco],Tabla17[Valor]),IF(AND(G17="Cortinas",H17="Exterior",I17="Pastel"),_xlfn.XLOOKUP(F17,Tabla18[Exterior-Cortinas-pastel],Tabla18[Valor]),IF(AND(G17="Cortinas",H17="Exterior",I17="Oscuro"),_xlfn.XLOOKUP(F17,Tabla19[Exterior-Cortinas-oscuro],Tabla19[Valor]),IF(AND(G17="Cortinas",H17="Exterior",I17="Negro"),_xlfn.XLOOKUP(F17,Tabla20[Exterior-Cortinas-negro],Tabla20[Valor]),IF(AND(G17="Cortinas",H17="Interior",I17="Blanco"),_xlfn.XLOOKUP(F17,Tabla21[Interior-Cortinas-blanco],Tabla21[Valor]),IF(AND(G17="Cortinas",H17="Interior",I17="Pastel"),_xlfn.XLOOKUP(F17,Tabla22[Interior-Cortinas-pastel],Tabla22[Valor]),IF(AND(G17="Cortinas",H17="Interior",I17="Oscuro"),_xlfn.XLOOKUP(F17,Tabla23[Interior-Cortinas-oscuro],Tabla23[Valor]),IF(AND(G17="Cortinas",H17="Interior",I17="Negro"),_xlfn.XLOOKUP(F17,Tabla24[Interior-Cortinas-negro],Tabla24[Valor]),1))))))))))))))))))))))))</f>
        <v>1</v>
      </c>
      <c r="R17" s="11">
        <f>IF(C17="Horizontal",_xlfn.XLOOKUP(B$4,Tabla41[ZC],Tabla41[VALOR]),IF(C17="NE",_xlfn.XLOOKUP(B$4,Tabla42[ZC],Tabla42[VALOR]),IF(C17="E",_xlfn.XLOOKUP(B$4,Tabla43[ZC],Tabla43[VALOR]),IF(C17="SE",_xlfn.XLOOKUP(B$4,Tabla44[ZC],Tabla44[VALOR]),IF(C17="S",_xlfn.XLOOKUP(B$4,Tabla45[ZC],Tabla45[VALOR]),IF(C17="SO",_xlfn.XLOOKUP(B$4,Tabla46[ZC],Tabla46[VALOR]),IF(C17="O",_xlfn.XLOOKUP(B$4,Tabla47[ZC],Tabla47[VALOR]),IF(C17="NO",_xlfn.XLOOKUP(B$4,Tabla48[ZC],Tabla48[VALOR]),IF(C17="N",_xlfn.XLOOKUP(B$4,Tabla49[ZC],Tabla49[VALOR]),0)))))))))</f>
        <v>0</v>
      </c>
      <c r="S17" s="11" t="e">
        <f t="shared" si="1"/>
        <v>#VALUE!</v>
      </c>
      <c r="Y17" s="3" t="e">
        <f t="shared" si="2"/>
        <v>#DIV/0!</v>
      </c>
      <c r="Z17" s="3" t="e">
        <f t="shared" si="3"/>
        <v>#DIV/0!</v>
      </c>
      <c r="AA17" s="3" t="e">
        <f t="shared" si="4"/>
        <v>#DIV/0!</v>
      </c>
      <c r="AB17" s="3" t="e">
        <f t="shared" si="5"/>
        <v>#DIV/0!</v>
      </c>
      <c r="AC17" t="e">
        <f t="shared" si="6"/>
        <v>#DIV/0!</v>
      </c>
      <c r="AD17" t="e">
        <f t="shared" si="7"/>
        <v>#DIV/0!</v>
      </c>
      <c r="AE17" t="e">
        <f t="shared" si="8"/>
        <v>#DIV/0!</v>
      </c>
      <c r="AF17" t="e">
        <f t="shared" si="9"/>
        <v>#DIV/0!</v>
      </c>
      <c r="AG17" s="3" t="e">
        <f>IF(AND(C17="S",AC17="0,05&lt;R/W≤0,1"),_xlfn.XLOOKUP(AD17,Tabla55[VALOR],Tabla55[FSH]),IF(AND(C17="S",AC17="0,1&lt;R/W≤0,2"),_xlfn.XLOOKUP(AD17,Tabla56[VALOR],Tabla56[FSH]),IF(AND(C17="S",AC17="0,2&lt;R/W≤0,5"),_xlfn.XLOOKUP(AD17,Tabla57[VALOR],Tabla57[FSH]),IF(AND(C17="S",AC17="R/W&gt;0,5"),_xlfn.XLOOKUP(AD17,Tabla58[VALOR],Tabla58[FSH]),IF(AND(C17="SE",AC17="0,05&lt;R/W≤0,1"),_xlfn.XLOOKUP(AD17,Tabla59[VALOR],Tabla59[FSH]),IF(AND(C17="SE",AC17="0,1&lt;R/W≤0,2"),_xlfn.XLOOKUP(AD17,Tabla60[VALOR],Tabla60[FSH]),IF(AND(C17="SE",AC17="0,2&lt;R/W≤0,5"),_xlfn.XLOOKUP(AD17,Tabla61[VALOR],Tabla61[FSH]),IF(AND(C17="SE",AC17="R/W&gt;0,5"),_xlfn.XLOOKUP(AD17,Tabla62[VALOR],Tabla62[FSH]),IF(AND(C17="SO",AC17="0,05&lt;R/W≤0,1"),_xlfn.XLOOKUP(AD17,Tabla59[VALOR],Tabla59[FSH]),IF(AND(C17="SO",AC17="0,1&lt;R/W≤0,2"),_xlfn.XLOOKUP(AD17,Tabla60[VALOR],Tabla60[FSH]),IF(AND(C17="SO",AC17="0,2&lt;R/W≤0,5"),_xlfn.XLOOKUP(AD17,Tabla61[VALOR],Tabla61[FSH]),IF(AND(C17="SO",AC17="R/W&gt;0,5"),_xlfn.XLOOKUP(AD17,Tabla62[VALOR],Tabla62[FSH]),IF(AND(C17="E",AC17="0,05&lt;R/W≤0,1"),_xlfn.XLOOKUP(AD17,Tabla63[VALOR],Tabla63[FSH]),IF(AND(C17="E",AC17="0,1&lt;R/W≤0,2"),_xlfn.XLOOKUP(AD17,Tabla64[VALOR],Tabla64[FSH]),IF(AND(C17="E",AC17="0,2&lt;R/W≤0,5"),_xlfn.XLOOKUP(AD17,Tabla65[VALOR],Tabla65[FSH]),IF(AND(C17="E",AC17="R/W&gt;0,5"),_xlfn.XLOOKUP(AD17,Tabla66[VALOR],Tabla66[FSH]),IF(AND(C17="O",AC17="0,05&lt;R/W≤0,1"),_xlfn.XLOOKUP(AD17,Tabla63[VALOR],Tabla63[FSH]),IF(AND(C17="O",AC17="0,1&lt;R/W≤0,2"),_xlfn.XLOOKUP(AD17,Tabla64[VALOR],Tabla64[FSH]),IF(AND(C17="O",AC17="0,2&lt;R/W≤0,5"),_xlfn.XLOOKUP(AD17,Tabla65[VALOR],Tabla65[FSH]),IF(AND(C17="O",AC17="R/W&gt;0,5"),_xlfn.XLOOKUP(AD17,Tabla66[VALOR],Tabla66[FSH]),1))))))))))))))))))))</f>
        <v>#DIV/0!</v>
      </c>
      <c r="AH17" s="3" t="e">
        <f>IF(AND(C17="S",AF17="0,2&lt;L/H≤0,5"),_xlfn.XLOOKUP(AE17,Tabla25[VALOR],Tabla25[FSH]),IF(AND(C17="S",AF17="0,5&lt;L/H≤1"),_xlfn.XLOOKUP(AE17,Tabla26[VALOR],Tabla26[FSH]),IF(AND(C17="S",AF17="1&lt;L/H≤2"),_xlfn.XLOOKUP(AE17,Tabla27[VALOR],Tabla27[FSH]),IF(AND(C17="S",AF17="L/H&gt;2"),_xlfn.XLOOKUP(AE17,Tabla28[VALOR],Tabla28[FSH]),IF(AND(C17="SE",AF17="0,2&lt;L/H≤0,5"),_xlfn.XLOOKUP(AE17,Tabla29[VALOR],Tabla29[FSH]),IF(AND(C17="SE",AF17="0,5&lt;L/H≤1"),_xlfn.XLOOKUP(AE17,Tabla30[VALOR],Tabla30[FSH]),IF(AND(C17="SE",AF17="1&lt;L/H≤2"),_xlfn.XLOOKUP(AE17,Tabla31[VALOR],Tabla31[FSH]),IF(AND(C17="SE",AF17="L/H&gt;2"),_xlfn.XLOOKUP(AE17,Tabla50[VALOR],Tabla50[FSH]),IF(AND(C17="SO",AF17="0,2&lt;L/H≤0,5"),_xlfn.XLOOKUP(AE17,Tabla29[VALOR],Tabla29[FSH]),IF(AND(C17="SO",AF17="0,5&lt;L/H≤1"),_xlfn.XLOOKUP(AE17,Tabla30[VALOR],Tabla30[FSH]),IF(AND(C17="SO",AF17="1&lt;L/H≤2"),_xlfn.XLOOKUP(AE17,Tabla31[VALOR],Tabla31[FSH]),IF(AND(C17="SO",AF17="L/H&gt;2"),_xlfn.XLOOKUP(AE17,Tabla50[VALOR],Tabla50[FSH]),IF(AND(C17="E",AF17="0,2&lt;L/H≤0,5"),_xlfn.XLOOKUP(AE17,Tabla51[VALOR],Tabla51[FSH]),IF(AND(C17="E",AF17="0,5&lt;L/H≤1"),_xlfn.XLOOKUP(AE17,Tabla52[VALOR],Tabla52[FSH]),IF(AND(C17="E",AF17="1&lt;L/H≤2"),_xlfn.XLOOKUP(AE17,Tabla53[VALOR],Tabla53[FSH]),IF(AND(C17="E",AF17="L/H&gt;2"),_xlfn.XLOOKUP(AE17,Tabla54[VALOR],Tabla54[FSH]),IF(AND(C17="O",AF17="0,2&lt;L/H≤0,5"),_xlfn.XLOOKUP(AE17,Tabla51[VALOR],Tabla51[FSH]),IF(AND(C17="O",AF17="0,5&lt;L/H≤1"),_xlfn.XLOOKUP(AE17,Tabla52[VALOR],Tabla52[FSH]),IF(AND(C17="O",AF17="1&lt;L/H≤2"),_xlfn.XLOOKUP(AE17,Tabla53[VALOR],Tabla53[FSH]),IF(AND(C17="O",AF17="L/H&gt;2"),_xlfn.XLOOKUP(AE17,Tabla54[VALOR],Tabla54[FSH]),1))))))))))))))))))))</f>
        <v>#DIV/0!</v>
      </c>
      <c r="AI17" s="1"/>
      <c r="AJ17"/>
      <c r="AK17"/>
      <c r="AL17"/>
      <c r="AM17"/>
      <c r="AN17" s="1"/>
      <c r="AO17"/>
      <c r="AP17"/>
      <c r="AQ17" s="1"/>
      <c r="XEI17" s="6" t="s">
        <v>187</v>
      </c>
      <c r="XEJ17" s="31" t="s">
        <v>121</v>
      </c>
    </row>
    <row r="18" spans="1:44 16363:16382" s="6" customFormat="1" ht="15.9" customHeight="1" x14ac:dyDescent="0.3">
      <c r="A18" s="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1" t="str">
        <f t="shared" si="0"/>
        <v xml:space="preserve"> </v>
      </c>
      <c r="Q18" s="11">
        <f>IF(AND(G18="Persianas",H18="Exterior",I18="Blanco"),_xlfn.XLOOKUP(F18,Tabla1[Exterior-persianas-blanco],Tabla1[Valor]),IF(AND(G18="Persianas",H18="Exterior",I18="Pastel"),_xlfn.XLOOKUP(F18,Tabla2[Exterior-persianas-pastel],Tabla2[Valor]),IF(AND(G18="Persianas",H18="Exterior",I18="Oscuro"),_xlfn.XLOOKUP(F18,Tabla3[Exterior-persianas-oscuro],Tabla3[Valor]),IF(AND(G18="Persianas",H18="Exterior",I18="Negro"),_xlfn.XLOOKUP(F18,Tabla4[Exterior-persianas-negro],Tabla4[Valor]),IF(AND(G18="Persianas",H18="Interior",I18="Blanco"),_xlfn.XLOOKUP(F18,Tabla5[Interior-persianas-blanco],Tabla5[Valor]),IF(AND(G18="Persianas",H18="Interior",I18="Pastel"),_xlfn.XLOOKUP(F18,Tabla6[Interior-persianas-pastel],Tabla6[Valor]),IF(AND(G18="Persianas",H18="Interior",I18="Oscuro"),_xlfn.XLOOKUP(F18,Tabla7[Interior-persianas-oscuro],Tabla7[Valor]),IF(AND(G18="Persianas",H18="Interior",I18="Negro"),_xlfn.XLOOKUP(F18,Tabla8[Interior-persianas-negro],Tabla8[Valor]),IF(AND(G18="Toldos",H18="Exterior",I18="Blanco"),_xlfn.XLOOKUP(F18,Tabla9[Exterior-Toldos-blanco],Tabla9[Valor]),IF(AND(G18="Toldos",H18="Exterior",I18="Pastel"),_xlfn.XLOOKUP(F18,Tabla10[Exterior-Toldos-pastel],Tabla10[Valor]),IF(AND(G18="Toldos",H18="Exterior",I18="Oscuro"),_xlfn.XLOOKUP(F18,Tabla11[Exterior-Toldos-oscuro],Tabla11[Valor]),IF(AND(G18="Toldos",H18="Exterior",I18="Negro"),_xlfn.XLOOKUP(F18,Tabla12[Exterior-Toldos-negro],Tabla12[Valor]),IF(AND(G18="Toldos",H18="Interior",I18="Blanco"),_xlfn.XLOOKUP(F18,Tabla13[Interior-Toldos-blanco],Tabla13[Valor]),IF(AND(G18="Toldos",H18="Interior",I18="Pastel"),_xlfn.XLOOKUP(F18,Tabla14[Interior-Toldos-pastel],Tabla14[Valor]),IF(AND(G18="Toldos",H18="Interior",I18="Oscuro"),_xlfn.XLOOKUP(F18,Tabla15[Interior-Toldos-oscuro],Tabla15[Valor]),IF(AND(G18="Toldos",H18="Interior",I18="Negro"),_xlfn.XLOOKUP(F18,Tabla16[Interior-Toldos-negro],Tabla16[Valor]),IF(AND(G18="Cortinas",H18="Exterior",I18="Blanco"),_xlfn.XLOOKUP(F18,Tabla17[Exterior-Cortinas-blanco],Tabla17[Valor]),IF(AND(G18="Cortinas",H18="Exterior",I18="Pastel"),_xlfn.XLOOKUP(F18,Tabla18[Exterior-Cortinas-pastel],Tabla18[Valor]),IF(AND(G18="Cortinas",H18="Exterior",I18="Oscuro"),_xlfn.XLOOKUP(F18,Tabla19[Exterior-Cortinas-oscuro],Tabla19[Valor]),IF(AND(G18="Cortinas",H18="Exterior",I18="Negro"),_xlfn.XLOOKUP(F18,Tabla20[Exterior-Cortinas-negro],Tabla20[Valor]),IF(AND(G18="Cortinas",H18="Interior",I18="Blanco"),_xlfn.XLOOKUP(F18,Tabla21[Interior-Cortinas-blanco],Tabla21[Valor]),IF(AND(G18="Cortinas",H18="Interior",I18="Pastel"),_xlfn.XLOOKUP(F18,Tabla22[Interior-Cortinas-pastel],Tabla22[Valor]),IF(AND(G18="Cortinas",H18="Interior",I18="Oscuro"),_xlfn.XLOOKUP(F18,Tabla23[Interior-Cortinas-oscuro],Tabla23[Valor]),IF(AND(G18="Cortinas",H18="Interior",I18="Negro"),_xlfn.XLOOKUP(F18,Tabla24[Interior-Cortinas-negro],Tabla24[Valor]),1))))))))))))))))))))))))</f>
        <v>1</v>
      </c>
      <c r="R18" s="11">
        <f>IF(C18="Horizontal",_xlfn.XLOOKUP(B$4,Tabla41[ZC],Tabla41[VALOR]),IF(C18="NE",_xlfn.XLOOKUP(B$4,Tabla42[ZC],Tabla42[VALOR]),IF(C18="E",_xlfn.XLOOKUP(B$4,Tabla43[ZC],Tabla43[VALOR]),IF(C18="SE",_xlfn.XLOOKUP(B$4,Tabla44[ZC],Tabla44[VALOR]),IF(C18="S",_xlfn.XLOOKUP(B$4,Tabla45[ZC],Tabla45[VALOR]),IF(C18="SO",_xlfn.XLOOKUP(B$4,Tabla46[ZC],Tabla46[VALOR]),IF(C18="O",_xlfn.XLOOKUP(B$4,Tabla47[ZC],Tabla47[VALOR]),IF(C18="NO",_xlfn.XLOOKUP(B$4,Tabla48[ZC],Tabla48[VALOR]),IF(C18="N",_xlfn.XLOOKUP(B$4,Tabla49[ZC],Tabla49[VALOR]),0)))))))))</f>
        <v>0</v>
      </c>
      <c r="S18" s="11" t="e">
        <f t="shared" si="1"/>
        <v>#VALUE!</v>
      </c>
      <c r="Y18" s="3" t="e">
        <f t="shared" si="2"/>
        <v>#DIV/0!</v>
      </c>
      <c r="Z18" s="3" t="e">
        <f t="shared" si="3"/>
        <v>#DIV/0!</v>
      </c>
      <c r="AA18" s="3" t="e">
        <f t="shared" si="4"/>
        <v>#DIV/0!</v>
      </c>
      <c r="AB18" s="3" t="e">
        <f t="shared" si="5"/>
        <v>#DIV/0!</v>
      </c>
      <c r="AC18" t="e">
        <f t="shared" si="6"/>
        <v>#DIV/0!</v>
      </c>
      <c r="AD18" t="e">
        <f t="shared" si="7"/>
        <v>#DIV/0!</v>
      </c>
      <c r="AE18" t="e">
        <f t="shared" si="8"/>
        <v>#DIV/0!</v>
      </c>
      <c r="AF18" t="e">
        <f t="shared" si="9"/>
        <v>#DIV/0!</v>
      </c>
      <c r="AG18" s="3" t="e">
        <f>IF(AND(C18="S",AC18="0,05&lt;R/W≤0,1"),_xlfn.XLOOKUP(AD18,Tabla55[VALOR],Tabla55[FSH]),IF(AND(C18="S",AC18="0,1&lt;R/W≤0,2"),_xlfn.XLOOKUP(AD18,Tabla56[VALOR],Tabla56[FSH]),IF(AND(C18="S",AC18="0,2&lt;R/W≤0,5"),_xlfn.XLOOKUP(AD18,Tabla57[VALOR],Tabla57[FSH]),IF(AND(C18="S",AC18="R/W&gt;0,5"),_xlfn.XLOOKUP(AD18,Tabla58[VALOR],Tabla58[FSH]),IF(AND(C18="SE",AC18="0,05&lt;R/W≤0,1"),_xlfn.XLOOKUP(AD18,Tabla59[VALOR],Tabla59[FSH]),IF(AND(C18="SE",AC18="0,1&lt;R/W≤0,2"),_xlfn.XLOOKUP(AD18,Tabla60[VALOR],Tabla60[FSH]),IF(AND(C18="SE",AC18="0,2&lt;R/W≤0,5"),_xlfn.XLOOKUP(AD18,Tabla61[VALOR],Tabla61[FSH]),IF(AND(C18="SE",AC18="R/W&gt;0,5"),_xlfn.XLOOKUP(AD18,Tabla62[VALOR],Tabla62[FSH]),IF(AND(C18="SO",AC18="0,05&lt;R/W≤0,1"),_xlfn.XLOOKUP(AD18,Tabla59[VALOR],Tabla59[FSH]),IF(AND(C18="SO",AC18="0,1&lt;R/W≤0,2"),_xlfn.XLOOKUP(AD18,Tabla60[VALOR],Tabla60[FSH]),IF(AND(C18="SO",AC18="0,2&lt;R/W≤0,5"),_xlfn.XLOOKUP(AD18,Tabla61[VALOR],Tabla61[FSH]),IF(AND(C18="SO",AC18="R/W&gt;0,5"),_xlfn.XLOOKUP(AD18,Tabla62[VALOR],Tabla62[FSH]),IF(AND(C18="E",AC18="0,05&lt;R/W≤0,1"),_xlfn.XLOOKUP(AD18,Tabla63[VALOR],Tabla63[FSH]),IF(AND(C18="E",AC18="0,1&lt;R/W≤0,2"),_xlfn.XLOOKUP(AD18,Tabla64[VALOR],Tabla64[FSH]),IF(AND(C18="E",AC18="0,2&lt;R/W≤0,5"),_xlfn.XLOOKUP(AD18,Tabla65[VALOR],Tabla65[FSH]),IF(AND(C18="E",AC18="R/W&gt;0,5"),_xlfn.XLOOKUP(AD18,Tabla66[VALOR],Tabla66[FSH]),IF(AND(C18="O",AC18="0,05&lt;R/W≤0,1"),_xlfn.XLOOKUP(AD18,Tabla63[VALOR],Tabla63[FSH]),IF(AND(C18="O",AC18="0,1&lt;R/W≤0,2"),_xlfn.XLOOKUP(AD18,Tabla64[VALOR],Tabla64[FSH]),IF(AND(C18="O",AC18="0,2&lt;R/W≤0,5"),_xlfn.XLOOKUP(AD18,Tabla65[VALOR],Tabla65[FSH]),IF(AND(C18="O",AC18="R/W&gt;0,5"),_xlfn.XLOOKUP(AD18,Tabla66[VALOR],Tabla66[FSH]),1))))))))))))))))))))</f>
        <v>#DIV/0!</v>
      </c>
      <c r="AH18" s="3" t="e">
        <f>IF(AND(C18="S",AF18="0,2&lt;L/H≤0,5"),_xlfn.XLOOKUP(AE18,Tabla25[VALOR],Tabla25[FSH]),IF(AND(C18="S",AF18="0,5&lt;L/H≤1"),_xlfn.XLOOKUP(AE18,Tabla26[VALOR],Tabla26[FSH]),IF(AND(C18="S",AF18="1&lt;L/H≤2"),_xlfn.XLOOKUP(AE18,Tabla27[VALOR],Tabla27[FSH]),IF(AND(C18="S",AF18="L/H&gt;2"),_xlfn.XLOOKUP(AE18,Tabla28[VALOR],Tabla28[FSH]),IF(AND(C18="SE",AF18="0,2&lt;L/H≤0,5"),_xlfn.XLOOKUP(AE18,Tabla29[VALOR],Tabla29[FSH]),IF(AND(C18="SE",AF18="0,5&lt;L/H≤1"),_xlfn.XLOOKUP(AE18,Tabla30[VALOR],Tabla30[FSH]),IF(AND(C18="SE",AF18="1&lt;L/H≤2"),_xlfn.XLOOKUP(AE18,Tabla31[VALOR],Tabla31[FSH]),IF(AND(C18="SE",AF18="L/H&gt;2"),_xlfn.XLOOKUP(AE18,Tabla50[VALOR],Tabla50[FSH]),IF(AND(C18="SO",AF18="0,2&lt;L/H≤0,5"),_xlfn.XLOOKUP(AE18,Tabla29[VALOR],Tabla29[FSH]),IF(AND(C18="SO",AF18="0,5&lt;L/H≤1"),_xlfn.XLOOKUP(AE18,Tabla30[VALOR],Tabla30[FSH]),IF(AND(C18="SO",AF18="1&lt;L/H≤2"),_xlfn.XLOOKUP(AE18,Tabla31[VALOR],Tabla31[FSH]),IF(AND(C18="SO",AF18="L/H&gt;2"),_xlfn.XLOOKUP(AE18,Tabla50[VALOR],Tabla50[FSH]),IF(AND(C18="E",AF18="0,2&lt;L/H≤0,5"),_xlfn.XLOOKUP(AE18,Tabla51[VALOR],Tabla51[FSH]),IF(AND(C18="E",AF18="0,5&lt;L/H≤1"),_xlfn.XLOOKUP(AE18,Tabla52[VALOR],Tabla52[FSH]),IF(AND(C18="E",AF18="1&lt;L/H≤2"),_xlfn.XLOOKUP(AE18,Tabla53[VALOR],Tabla53[FSH]),IF(AND(C18="E",AF18="L/H&gt;2"),_xlfn.XLOOKUP(AE18,Tabla54[VALOR],Tabla54[FSH]),IF(AND(C18="O",AF18="0,2&lt;L/H≤0,5"),_xlfn.XLOOKUP(AE18,Tabla51[VALOR],Tabla51[FSH]),IF(AND(C18="O",AF18="0,5&lt;L/H≤1"),_xlfn.XLOOKUP(AE18,Tabla52[VALOR],Tabla52[FSH]),IF(AND(C18="O",AF18="1&lt;L/H≤2"),_xlfn.XLOOKUP(AE18,Tabla53[VALOR],Tabla53[FSH]),IF(AND(C18="O",AF18="L/H&gt;2"),_xlfn.XLOOKUP(AE18,Tabla54[VALOR],Tabla54[FSH]),1))))))))))))))))))))</f>
        <v>#DIV/0!</v>
      </c>
      <c r="AI18" s="1"/>
      <c r="AJ18" s="1"/>
      <c r="AK18" s="1"/>
      <c r="AL18" s="1"/>
      <c r="AM18" s="1"/>
      <c r="AN18" s="1"/>
      <c r="AO18"/>
      <c r="AP18"/>
      <c r="AQ18" s="1"/>
      <c r="XEJ18" s="31" t="s">
        <v>124</v>
      </c>
      <c r="XEM18" s="20" t="s">
        <v>73</v>
      </c>
      <c r="XEV18" s="6" t="s">
        <v>3</v>
      </c>
    </row>
    <row r="19" spans="1:44 16363:16382" s="6" customFormat="1" ht="15.9" customHeight="1" x14ac:dyDescent="0.3">
      <c r="A19" s="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1" t="str">
        <f t="shared" si="0"/>
        <v xml:space="preserve"> </v>
      </c>
      <c r="Q19" s="11">
        <f>IF(AND(G19="Persianas",H19="Exterior",I19="Blanco"),_xlfn.XLOOKUP(F19,Tabla1[Exterior-persianas-blanco],Tabla1[Valor]),IF(AND(G19="Persianas",H19="Exterior",I19="Pastel"),_xlfn.XLOOKUP(F19,Tabla2[Exterior-persianas-pastel],Tabla2[Valor]),IF(AND(G19="Persianas",H19="Exterior",I19="Oscuro"),_xlfn.XLOOKUP(F19,Tabla3[Exterior-persianas-oscuro],Tabla3[Valor]),IF(AND(G19="Persianas",H19="Exterior",I19="Negro"),_xlfn.XLOOKUP(F19,Tabla4[Exterior-persianas-negro],Tabla4[Valor]),IF(AND(G19="Persianas",H19="Interior",I19="Blanco"),_xlfn.XLOOKUP(F19,Tabla5[Interior-persianas-blanco],Tabla5[Valor]),IF(AND(G19="Persianas",H19="Interior",I19="Pastel"),_xlfn.XLOOKUP(F19,Tabla6[Interior-persianas-pastel],Tabla6[Valor]),IF(AND(G19="Persianas",H19="Interior",I19="Oscuro"),_xlfn.XLOOKUP(F19,Tabla7[Interior-persianas-oscuro],Tabla7[Valor]),IF(AND(G19="Persianas",H19="Interior",I19="Negro"),_xlfn.XLOOKUP(F19,Tabla8[Interior-persianas-negro],Tabla8[Valor]),IF(AND(G19="Toldos",H19="Exterior",I19="Blanco"),_xlfn.XLOOKUP(F19,Tabla9[Exterior-Toldos-blanco],Tabla9[Valor]),IF(AND(G19="Toldos",H19="Exterior",I19="Pastel"),_xlfn.XLOOKUP(F19,Tabla10[Exterior-Toldos-pastel],Tabla10[Valor]),IF(AND(G19="Toldos",H19="Exterior",I19="Oscuro"),_xlfn.XLOOKUP(F19,Tabla11[Exterior-Toldos-oscuro],Tabla11[Valor]),IF(AND(G19="Toldos",H19="Exterior",I19="Negro"),_xlfn.XLOOKUP(F19,Tabla12[Exterior-Toldos-negro],Tabla12[Valor]),IF(AND(G19="Toldos",H19="Interior",I19="Blanco"),_xlfn.XLOOKUP(F19,Tabla13[Interior-Toldos-blanco],Tabla13[Valor]),IF(AND(G19="Toldos",H19="Interior",I19="Pastel"),_xlfn.XLOOKUP(F19,Tabla14[Interior-Toldos-pastel],Tabla14[Valor]),IF(AND(G19="Toldos",H19="Interior",I19="Oscuro"),_xlfn.XLOOKUP(F19,Tabla15[Interior-Toldos-oscuro],Tabla15[Valor]),IF(AND(G19="Toldos",H19="Interior",I19="Negro"),_xlfn.XLOOKUP(F19,Tabla16[Interior-Toldos-negro],Tabla16[Valor]),IF(AND(G19="Cortinas",H19="Exterior",I19="Blanco"),_xlfn.XLOOKUP(F19,Tabla17[Exterior-Cortinas-blanco],Tabla17[Valor]),IF(AND(G19="Cortinas",H19="Exterior",I19="Pastel"),_xlfn.XLOOKUP(F19,Tabla18[Exterior-Cortinas-pastel],Tabla18[Valor]),IF(AND(G19="Cortinas",H19="Exterior",I19="Oscuro"),_xlfn.XLOOKUP(F19,Tabla19[Exterior-Cortinas-oscuro],Tabla19[Valor]),IF(AND(G19="Cortinas",H19="Exterior",I19="Negro"),_xlfn.XLOOKUP(F19,Tabla20[Exterior-Cortinas-negro],Tabla20[Valor]),IF(AND(G19="Cortinas",H19="Interior",I19="Blanco"),_xlfn.XLOOKUP(F19,Tabla21[Interior-Cortinas-blanco],Tabla21[Valor]),IF(AND(G19="Cortinas",H19="Interior",I19="Pastel"),_xlfn.XLOOKUP(F19,Tabla22[Interior-Cortinas-pastel],Tabla22[Valor]),IF(AND(G19="Cortinas",H19="Interior",I19="Oscuro"),_xlfn.XLOOKUP(F19,Tabla23[Interior-Cortinas-oscuro],Tabla23[Valor]),IF(AND(G19="Cortinas",H19="Interior",I19="Negro"),_xlfn.XLOOKUP(F19,Tabla24[Interior-Cortinas-negro],Tabla24[Valor]),1))))))))))))))))))))))))</f>
        <v>1</v>
      </c>
      <c r="R19" s="11">
        <f>IF(C19="Horizontal",_xlfn.XLOOKUP(B$4,Tabla41[ZC],Tabla41[VALOR]),IF(C19="NE",_xlfn.XLOOKUP(B$4,Tabla42[ZC],Tabla42[VALOR]),IF(C19="E",_xlfn.XLOOKUP(B$4,Tabla43[ZC],Tabla43[VALOR]),IF(C19="SE",_xlfn.XLOOKUP(B$4,Tabla44[ZC],Tabla44[VALOR]),IF(C19="S",_xlfn.XLOOKUP(B$4,Tabla45[ZC],Tabla45[VALOR]),IF(C19="SO",_xlfn.XLOOKUP(B$4,Tabla46[ZC],Tabla46[VALOR]),IF(C19="O",_xlfn.XLOOKUP(B$4,Tabla47[ZC],Tabla47[VALOR]),IF(C19="NO",_xlfn.XLOOKUP(B$4,Tabla48[ZC],Tabla48[VALOR]),IF(C19="N",_xlfn.XLOOKUP(B$4,Tabla49[ZC],Tabla49[VALOR]),0)))))))))</f>
        <v>0</v>
      </c>
      <c r="S19" s="11" t="e">
        <f t="shared" si="1"/>
        <v>#VALUE!</v>
      </c>
      <c r="W19" s="1"/>
      <c r="Y19" s="3" t="e">
        <f t="shared" si="2"/>
        <v>#DIV/0!</v>
      </c>
      <c r="Z19" s="3" t="e">
        <f t="shared" si="3"/>
        <v>#DIV/0!</v>
      </c>
      <c r="AA19" s="3" t="e">
        <f t="shared" si="4"/>
        <v>#DIV/0!</v>
      </c>
      <c r="AB19" s="3" t="e">
        <f t="shared" si="5"/>
        <v>#DIV/0!</v>
      </c>
      <c r="AC19" t="e">
        <f t="shared" si="6"/>
        <v>#DIV/0!</v>
      </c>
      <c r="AD19" t="e">
        <f t="shared" si="7"/>
        <v>#DIV/0!</v>
      </c>
      <c r="AE19" t="e">
        <f t="shared" si="8"/>
        <v>#DIV/0!</v>
      </c>
      <c r="AF19" t="e">
        <f t="shared" si="9"/>
        <v>#DIV/0!</v>
      </c>
      <c r="AG19" s="3" t="e">
        <f>IF(AND(C19="S",AC19="0,05&lt;R/W≤0,1"),_xlfn.XLOOKUP(AD19,Tabla55[VALOR],Tabla55[FSH]),IF(AND(C19="S",AC19="0,1&lt;R/W≤0,2"),_xlfn.XLOOKUP(AD19,Tabla56[VALOR],Tabla56[FSH]),IF(AND(C19="S",AC19="0,2&lt;R/W≤0,5"),_xlfn.XLOOKUP(AD19,Tabla57[VALOR],Tabla57[FSH]),IF(AND(C19="S",AC19="R/W&gt;0,5"),_xlfn.XLOOKUP(AD19,Tabla58[VALOR],Tabla58[FSH]),IF(AND(C19="SE",AC19="0,05&lt;R/W≤0,1"),_xlfn.XLOOKUP(AD19,Tabla59[VALOR],Tabla59[FSH]),IF(AND(C19="SE",AC19="0,1&lt;R/W≤0,2"),_xlfn.XLOOKUP(AD19,Tabla60[VALOR],Tabla60[FSH]),IF(AND(C19="SE",AC19="0,2&lt;R/W≤0,5"),_xlfn.XLOOKUP(AD19,Tabla61[VALOR],Tabla61[FSH]),IF(AND(C19="SE",AC19="R/W&gt;0,5"),_xlfn.XLOOKUP(AD19,Tabla62[VALOR],Tabla62[FSH]),IF(AND(C19="SO",AC19="0,05&lt;R/W≤0,1"),_xlfn.XLOOKUP(AD19,Tabla59[VALOR],Tabla59[FSH]),IF(AND(C19="SO",AC19="0,1&lt;R/W≤0,2"),_xlfn.XLOOKUP(AD19,Tabla60[VALOR],Tabla60[FSH]),IF(AND(C19="SO",AC19="0,2&lt;R/W≤0,5"),_xlfn.XLOOKUP(AD19,Tabla61[VALOR],Tabla61[FSH]),IF(AND(C19="SO",AC19="R/W&gt;0,5"),_xlfn.XLOOKUP(AD19,Tabla62[VALOR],Tabla62[FSH]),IF(AND(C19="E",AC19="0,05&lt;R/W≤0,1"),_xlfn.XLOOKUP(AD19,Tabla63[VALOR],Tabla63[FSH]),IF(AND(C19="E",AC19="0,1&lt;R/W≤0,2"),_xlfn.XLOOKUP(AD19,Tabla64[VALOR],Tabla64[FSH]),IF(AND(C19="E",AC19="0,2&lt;R/W≤0,5"),_xlfn.XLOOKUP(AD19,Tabla65[VALOR],Tabla65[FSH]),IF(AND(C19="E",AC19="R/W&gt;0,5"),_xlfn.XLOOKUP(AD19,Tabla66[VALOR],Tabla66[FSH]),IF(AND(C19="O",AC19="0,05&lt;R/W≤0,1"),_xlfn.XLOOKUP(AD19,Tabla63[VALOR],Tabla63[FSH]),IF(AND(C19="O",AC19="0,1&lt;R/W≤0,2"),_xlfn.XLOOKUP(AD19,Tabla64[VALOR],Tabla64[FSH]),IF(AND(C19="O",AC19="0,2&lt;R/W≤0,5"),_xlfn.XLOOKUP(AD19,Tabla65[VALOR],Tabla65[FSH]),IF(AND(C19="O",AC19="R/W&gt;0,5"),_xlfn.XLOOKUP(AD19,Tabla66[VALOR],Tabla66[FSH]),1))))))))))))))))))))</f>
        <v>#DIV/0!</v>
      </c>
      <c r="AH19" s="3" t="e">
        <f>IF(AND(C19="S",AF19="0,2&lt;L/H≤0,5"),_xlfn.XLOOKUP(AE19,Tabla25[VALOR],Tabla25[FSH]),IF(AND(C19="S",AF19="0,5&lt;L/H≤1"),_xlfn.XLOOKUP(AE19,Tabla26[VALOR],Tabla26[FSH]),IF(AND(C19="S",AF19="1&lt;L/H≤2"),_xlfn.XLOOKUP(AE19,Tabla27[VALOR],Tabla27[FSH]),IF(AND(C19="S",AF19="L/H&gt;2"),_xlfn.XLOOKUP(AE19,Tabla28[VALOR],Tabla28[FSH]),IF(AND(C19="SE",AF19="0,2&lt;L/H≤0,5"),_xlfn.XLOOKUP(AE19,Tabla29[VALOR],Tabla29[FSH]),IF(AND(C19="SE",AF19="0,5&lt;L/H≤1"),_xlfn.XLOOKUP(AE19,Tabla30[VALOR],Tabla30[FSH]),IF(AND(C19="SE",AF19="1&lt;L/H≤2"),_xlfn.XLOOKUP(AE19,Tabla31[VALOR],Tabla31[FSH]),IF(AND(C19="SE",AF19="L/H&gt;2"),_xlfn.XLOOKUP(AE19,Tabla50[VALOR],Tabla50[FSH]),IF(AND(C19="SO",AF19="0,2&lt;L/H≤0,5"),_xlfn.XLOOKUP(AE19,Tabla29[VALOR],Tabla29[FSH]),IF(AND(C19="SO",AF19="0,5&lt;L/H≤1"),_xlfn.XLOOKUP(AE19,Tabla30[VALOR],Tabla30[FSH]),IF(AND(C19="SO",AF19="1&lt;L/H≤2"),_xlfn.XLOOKUP(AE19,Tabla31[VALOR],Tabla31[FSH]),IF(AND(C19="SO",AF19="L/H&gt;2"),_xlfn.XLOOKUP(AE19,Tabla50[VALOR],Tabla50[FSH]),IF(AND(C19="E",AF19="0,2&lt;L/H≤0,5"),_xlfn.XLOOKUP(AE19,Tabla51[VALOR],Tabla51[FSH]),IF(AND(C19="E",AF19="0,5&lt;L/H≤1"),_xlfn.XLOOKUP(AE19,Tabla52[VALOR],Tabla52[FSH]),IF(AND(C19="E",AF19="1&lt;L/H≤2"),_xlfn.XLOOKUP(AE19,Tabla53[VALOR],Tabla53[FSH]),IF(AND(C19="E",AF19="L/H&gt;2"),_xlfn.XLOOKUP(AE19,Tabla54[VALOR],Tabla54[FSH]),IF(AND(C19="O",AF19="0,2&lt;L/H≤0,5"),_xlfn.XLOOKUP(AE19,Tabla51[VALOR],Tabla51[FSH]),IF(AND(C19="O",AF19="0,5&lt;L/H≤1"),_xlfn.XLOOKUP(AE19,Tabla52[VALOR],Tabla52[FSH]),IF(AND(C19="O",AF19="1&lt;L/H≤2"),_xlfn.XLOOKUP(AE19,Tabla53[VALOR],Tabla53[FSH]),IF(AND(C19="O",AF19="L/H&gt;2"),_xlfn.XLOOKUP(AE19,Tabla54[VALOR],Tabla54[FSH]),1))))))))))))))))))))</f>
        <v>#DIV/0!</v>
      </c>
      <c r="AI19" s="1"/>
      <c r="AJ19" s="1"/>
      <c r="AK19" s="1"/>
      <c r="AL19" s="1"/>
      <c r="AM19" s="1"/>
      <c r="AN19" s="1"/>
      <c r="AO19"/>
      <c r="AP19"/>
      <c r="AQ19" s="1"/>
      <c r="XEJ19" s="31" t="s">
        <v>125</v>
      </c>
      <c r="XEM19" s="20" t="s">
        <v>74</v>
      </c>
      <c r="XEV19" s="6" t="s">
        <v>4</v>
      </c>
    </row>
    <row r="20" spans="1:44 16363:16382" s="6" customFormat="1" ht="15.9" customHeight="1" x14ac:dyDescent="0.3">
      <c r="A20" s="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11" t="str">
        <f t="shared" si="0"/>
        <v xml:space="preserve"> </v>
      </c>
      <c r="Q20" s="11">
        <f>IF(AND(G20="Persianas",H20="Exterior",I20="Blanco"),_xlfn.XLOOKUP(F20,Tabla1[Exterior-persianas-blanco],Tabla1[Valor]),IF(AND(G20="Persianas",H20="Exterior",I20="Pastel"),_xlfn.XLOOKUP(F20,Tabla2[Exterior-persianas-pastel],Tabla2[Valor]),IF(AND(G20="Persianas",H20="Exterior",I20="Oscuro"),_xlfn.XLOOKUP(F20,Tabla3[Exterior-persianas-oscuro],Tabla3[Valor]),IF(AND(G20="Persianas",H20="Exterior",I20="Negro"),_xlfn.XLOOKUP(F20,Tabla4[Exterior-persianas-negro],Tabla4[Valor]),IF(AND(G20="Persianas",H20="Interior",I20="Blanco"),_xlfn.XLOOKUP(F20,Tabla5[Interior-persianas-blanco],Tabla5[Valor]),IF(AND(G20="Persianas",H20="Interior",I20="Pastel"),_xlfn.XLOOKUP(F20,Tabla6[Interior-persianas-pastel],Tabla6[Valor]),IF(AND(G20="Persianas",H20="Interior",I20="Oscuro"),_xlfn.XLOOKUP(F20,Tabla7[Interior-persianas-oscuro],Tabla7[Valor]),IF(AND(G20="Persianas",H20="Interior",I20="Negro"),_xlfn.XLOOKUP(F20,Tabla8[Interior-persianas-negro],Tabla8[Valor]),IF(AND(G20="Toldos",H20="Exterior",I20="Blanco"),_xlfn.XLOOKUP(F20,Tabla9[Exterior-Toldos-blanco],Tabla9[Valor]),IF(AND(G20="Toldos",H20="Exterior",I20="Pastel"),_xlfn.XLOOKUP(F20,Tabla10[Exterior-Toldos-pastel],Tabla10[Valor]),IF(AND(G20="Toldos",H20="Exterior",I20="Oscuro"),_xlfn.XLOOKUP(F20,Tabla11[Exterior-Toldos-oscuro],Tabla11[Valor]),IF(AND(G20="Toldos",H20="Exterior",I20="Negro"),_xlfn.XLOOKUP(F20,Tabla12[Exterior-Toldos-negro],Tabla12[Valor]),IF(AND(G20="Toldos",H20="Interior",I20="Blanco"),_xlfn.XLOOKUP(F20,Tabla13[Interior-Toldos-blanco],Tabla13[Valor]),IF(AND(G20="Toldos",H20="Interior",I20="Pastel"),_xlfn.XLOOKUP(F20,Tabla14[Interior-Toldos-pastel],Tabla14[Valor]),IF(AND(G20="Toldos",H20="Interior",I20="Oscuro"),_xlfn.XLOOKUP(F20,Tabla15[Interior-Toldos-oscuro],Tabla15[Valor]),IF(AND(G20="Toldos",H20="Interior",I20="Negro"),_xlfn.XLOOKUP(F20,Tabla16[Interior-Toldos-negro],Tabla16[Valor]),IF(AND(G20="Cortinas",H20="Exterior",I20="Blanco"),_xlfn.XLOOKUP(F20,Tabla17[Exterior-Cortinas-blanco],Tabla17[Valor]),IF(AND(G20="Cortinas",H20="Exterior",I20="Pastel"),_xlfn.XLOOKUP(F20,Tabla18[Exterior-Cortinas-pastel],Tabla18[Valor]),IF(AND(G20="Cortinas",H20="Exterior",I20="Oscuro"),_xlfn.XLOOKUP(F20,Tabla19[Exterior-Cortinas-oscuro],Tabla19[Valor]),IF(AND(G20="Cortinas",H20="Exterior",I20="Negro"),_xlfn.XLOOKUP(F20,Tabla20[Exterior-Cortinas-negro],Tabla20[Valor]),IF(AND(G20="Cortinas",H20="Interior",I20="Blanco"),_xlfn.XLOOKUP(F20,Tabla21[Interior-Cortinas-blanco],Tabla21[Valor]),IF(AND(G20="Cortinas",H20="Interior",I20="Pastel"),_xlfn.XLOOKUP(F20,Tabla22[Interior-Cortinas-pastel],Tabla22[Valor]),IF(AND(G20="Cortinas",H20="Interior",I20="Oscuro"),_xlfn.XLOOKUP(F20,Tabla23[Interior-Cortinas-oscuro],Tabla23[Valor]),IF(AND(G20="Cortinas",H20="Interior",I20="Negro"),_xlfn.XLOOKUP(F20,Tabla24[Interior-Cortinas-negro],Tabla24[Valor]),1))))))))))))))))))))))))</f>
        <v>1</v>
      </c>
      <c r="R20" s="11">
        <f>IF(C20="Horizontal",_xlfn.XLOOKUP(B$4,Tabla41[ZC],Tabla41[VALOR]),IF(C20="NE",_xlfn.XLOOKUP(B$4,Tabla42[ZC],Tabla42[VALOR]),IF(C20="E",_xlfn.XLOOKUP(B$4,Tabla43[ZC],Tabla43[VALOR]),IF(C20="SE",_xlfn.XLOOKUP(B$4,Tabla44[ZC],Tabla44[VALOR]),IF(C20="S",_xlfn.XLOOKUP(B$4,Tabla45[ZC],Tabla45[VALOR]),IF(C20="SO",_xlfn.XLOOKUP(B$4,Tabla46[ZC],Tabla46[VALOR]),IF(C20="O",_xlfn.XLOOKUP(B$4,Tabla47[ZC],Tabla47[VALOR]),IF(C20="NO",_xlfn.XLOOKUP(B$4,Tabla48[ZC],Tabla48[VALOR]),IF(C20="N",_xlfn.XLOOKUP(B$4,Tabla49[ZC],Tabla49[VALOR]),0)))))))))</f>
        <v>0</v>
      </c>
      <c r="S20" s="11" t="e">
        <f t="shared" si="1"/>
        <v>#VALUE!</v>
      </c>
      <c r="W20" s="1"/>
      <c r="Y20" s="3" t="e">
        <f t="shared" si="2"/>
        <v>#DIV/0!</v>
      </c>
      <c r="Z20" s="3" t="e">
        <f t="shared" si="3"/>
        <v>#DIV/0!</v>
      </c>
      <c r="AA20" s="3" t="e">
        <f t="shared" si="4"/>
        <v>#DIV/0!</v>
      </c>
      <c r="AB20" s="3" t="e">
        <f t="shared" si="5"/>
        <v>#DIV/0!</v>
      </c>
      <c r="AC20" t="e">
        <f t="shared" si="6"/>
        <v>#DIV/0!</v>
      </c>
      <c r="AD20" t="e">
        <f t="shared" si="7"/>
        <v>#DIV/0!</v>
      </c>
      <c r="AE20" t="e">
        <f t="shared" si="8"/>
        <v>#DIV/0!</v>
      </c>
      <c r="AF20" t="e">
        <f t="shared" si="9"/>
        <v>#DIV/0!</v>
      </c>
      <c r="AG20" s="3" t="e">
        <f>IF(AND(C20="S",AC20="0,05&lt;R/W≤0,1"),_xlfn.XLOOKUP(AD20,Tabla55[VALOR],Tabla55[FSH]),IF(AND(C20="S",AC20="0,1&lt;R/W≤0,2"),_xlfn.XLOOKUP(AD20,Tabla56[VALOR],Tabla56[FSH]),IF(AND(C20="S",AC20="0,2&lt;R/W≤0,5"),_xlfn.XLOOKUP(AD20,Tabla57[VALOR],Tabla57[FSH]),IF(AND(C20="S",AC20="R/W&gt;0,5"),_xlfn.XLOOKUP(AD20,Tabla58[VALOR],Tabla58[FSH]),IF(AND(C20="SE",AC20="0,05&lt;R/W≤0,1"),_xlfn.XLOOKUP(AD20,Tabla59[VALOR],Tabla59[FSH]),IF(AND(C20="SE",AC20="0,1&lt;R/W≤0,2"),_xlfn.XLOOKUP(AD20,Tabla60[VALOR],Tabla60[FSH]),IF(AND(C20="SE",AC20="0,2&lt;R/W≤0,5"),_xlfn.XLOOKUP(AD20,Tabla61[VALOR],Tabla61[FSH]),IF(AND(C20="SE",AC20="R/W&gt;0,5"),_xlfn.XLOOKUP(AD20,Tabla62[VALOR],Tabla62[FSH]),IF(AND(C20="SO",AC20="0,05&lt;R/W≤0,1"),_xlfn.XLOOKUP(AD20,Tabla59[VALOR],Tabla59[FSH]),IF(AND(C20="SO",AC20="0,1&lt;R/W≤0,2"),_xlfn.XLOOKUP(AD20,Tabla60[VALOR],Tabla60[FSH]),IF(AND(C20="SO",AC20="0,2&lt;R/W≤0,5"),_xlfn.XLOOKUP(AD20,Tabla61[VALOR],Tabla61[FSH]),IF(AND(C20="SO",AC20="R/W&gt;0,5"),_xlfn.XLOOKUP(AD20,Tabla62[VALOR],Tabla62[FSH]),IF(AND(C20="E",AC20="0,05&lt;R/W≤0,1"),_xlfn.XLOOKUP(AD20,Tabla63[VALOR],Tabla63[FSH]),IF(AND(C20="E",AC20="0,1&lt;R/W≤0,2"),_xlfn.XLOOKUP(AD20,Tabla64[VALOR],Tabla64[FSH]),IF(AND(C20="E",AC20="0,2&lt;R/W≤0,5"),_xlfn.XLOOKUP(AD20,Tabla65[VALOR],Tabla65[FSH]),IF(AND(C20="E",AC20="R/W&gt;0,5"),_xlfn.XLOOKUP(AD20,Tabla66[VALOR],Tabla66[FSH]),IF(AND(C20="O",AC20="0,05&lt;R/W≤0,1"),_xlfn.XLOOKUP(AD20,Tabla63[VALOR],Tabla63[FSH]),IF(AND(C20="O",AC20="0,1&lt;R/W≤0,2"),_xlfn.XLOOKUP(AD20,Tabla64[VALOR],Tabla64[FSH]),IF(AND(C20="O",AC20="0,2&lt;R/W≤0,5"),_xlfn.XLOOKUP(AD20,Tabla65[VALOR],Tabla65[FSH]),IF(AND(C20="O",AC20="R/W&gt;0,5"),_xlfn.XLOOKUP(AD20,Tabla66[VALOR],Tabla66[FSH]),1))))))))))))))))))))</f>
        <v>#DIV/0!</v>
      </c>
      <c r="AH20" s="3" t="e">
        <f>IF(AND(C20="S",AF20="0,2&lt;L/H≤0,5"),_xlfn.XLOOKUP(AE20,Tabla25[VALOR],Tabla25[FSH]),IF(AND(C20="S",AF20="0,5&lt;L/H≤1"),_xlfn.XLOOKUP(AE20,Tabla26[VALOR],Tabla26[FSH]),IF(AND(C20="S",AF20="1&lt;L/H≤2"),_xlfn.XLOOKUP(AE20,Tabla27[VALOR],Tabla27[FSH]),IF(AND(C20="S",AF20="L/H&gt;2"),_xlfn.XLOOKUP(AE20,Tabla28[VALOR],Tabla28[FSH]),IF(AND(C20="SE",AF20="0,2&lt;L/H≤0,5"),_xlfn.XLOOKUP(AE20,Tabla29[VALOR],Tabla29[FSH]),IF(AND(C20="SE",AF20="0,5&lt;L/H≤1"),_xlfn.XLOOKUP(AE20,Tabla30[VALOR],Tabla30[FSH]),IF(AND(C20="SE",AF20="1&lt;L/H≤2"),_xlfn.XLOOKUP(AE20,Tabla31[VALOR],Tabla31[FSH]),IF(AND(C20="SE",AF20="L/H&gt;2"),_xlfn.XLOOKUP(AE20,Tabla50[VALOR],Tabla50[FSH]),IF(AND(C20="SO",AF20="0,2&lt;L/H≤0,5"),_xlfn.XLOOKUP(AE20,Tabla29[VALOR],Tabla29[FSH]),IF(AND(C20="SO",AF20="0,5&lt;L/H≤1"),_xlfn.XLOOKUP(AE20,Tabla30[VALOR],Tabla30[FSH]),IF(AND(C20="SO",AF20="1&lt;L/H≤2"),_xlfn.XLOOKUP(AE20,Tabla31[VALOR],Tabla31[FSH]),IF(AND(C20="SO",AF20="L/H&gt;2"),_xlfn.XLOOKUP(AE20,Tabla50[VALOR],Tabla50[FSH]),IF(AND(C20="E",AF20="0,2&lt;L/H≤0,5"),_xlfn.XLOOKUP(AE20,Tabla51[VALOR],Tabla51[FSH]),IF(AND(C20="E",AF20="0,5&lt;L/H≤1"),_xlfn.XLOOKUP(AE20,Tabla52[VALOR],Tabla52[FSH]),IF(AND(C20="E",AF20="1&lt;L/H≤2"),_xlfn.XLOOKUP(AE20,Tabla53[VALOR],Tabla53[FSH]),IF(AND(C20="E",AF20="L/H&gt;2"),_xlfn.XLOOKUP(AE20,Tabla54[VALOR],Tabla54[FSH]),IF(AND(C20="O",AF20="0,2&lt;L/H≤0,5"),_xlfn.XLOOKUP(AE20,Tabla51[VALOR],Tabla51[FSH]),IF(AND(C20="O",AF20="0,5&lt;L/H≤1"),_xlfn.XLOOKUP(AE20,Tabla52[VALOR],Tabla52[FSH]),IF(AND(C20="O",AF20="1&lt;L/H≤2"),_xlfn.XLOOKUP(AE20,Tabla53[VALOR],Tabla53[FSH]),IF(AND(C20="O",AF20="L/H&gt;2"),_xlfn.XLOOKUP(AE20,Tabla54[VALOR],Tabla54[FSH]),1))))))))))))))))))))</f>
        <v>#DIV/0!</v>
      </c>
      <c r="AI20" s="1"/>
      <c r="AJ20"/>
      <c r="AK20"/>
      <c r="AL20"/>
      <c r="AM20"/>
      <c r="AN20" s="1"/>
      <c r="AO20"/>
      <c r="AP20"/>
      <c r="AQ20" s="1"/>
      <c r="XEJ20" s="31" t="s">
        <v>126</v>
      </c>
      <c r="XEM20" s="20" t="s">
        <v>75</v>
      </c>
    </row>
    <row r="21" spans="1:44 16363:16382" s="6" customFormat="1" ht="15.9" customHeight="1" x14ac:dyDescent="0.3">
      <c r="A21" s="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11" t="str">
        <f t="shared" si="0"/>
        <v xml:space="preserve"> </v>
      </c>
      <c r="Q21" s="11">
        <f>IF(AND(G21="Persianas",H21="Exterior",I21="Blanco"),_xlfn.XLOOKUP(F21,Tabla1[Exterior-persianas-blanco],Tabla1[Valor]),IF(AND(G21="Persianas",H21="Exterior",I21="Pastel"),_xlfn.XLOOKUP(F21,Tabla2[Exterior-persianas-pastel],Tabla2[Valor]),IF(AND(G21="Persianas",H21="Exterior",I21="Oscuro"),_xlfn.XLOOKUP(F21,Tabla3[Exterior-persianas-oscuro],Tabla3[Valor]),IF(AND(G21="Persianas",H21="Exterior",I21="Negro"),_xlfn.XLOOKUP(F21,Tabla4[Exterior-persianas-negro],Tabla4[Valor]),IF(AND(G21="Persianas",H21="Interior",I21="Blanco"),_xlfn.XLOOKUP(F21,Tabla5[Interior-persianas-blanco],Tabla5[Valor]),IF(AND(G21="Persianas",H21="Interior",I21="Pastel"),_xlfn.XLOOKUP(F21,Tabla6[Interior-persianas-pastel],Tabla6[Valor]),IF(AND(G21="Persianas",H21="Interior",I21="Oscuro"),_xlfn.XLOOKUP(F21,Tabla7[Interior-persianas-oscuro],Tabla7[Valor]),IF(AND(G21="Persianas",H21="Interior",I21="Negro"),_xlfn.XLOOKUP(F21,Tabla8[Interior-persianas-negro],Tabla8[Valor]),IF(AND(G21="Toldos",H21="Exterior",I21="Blanco"),_xlfn.XLOOKUP(F21,Tabla9[Exterior-Toldos-blanco],Tabla9[Valor]),IF(AND(G21="Toldos",H21="Exterior",I21="Pastel"),_xlfn.XLOOKUP(F21,Tabla10[Exterior-Toldos-pastel],Tabla10[Valor]),IF(AND(G21="Toldos",H21="Exterior",I21="Oscuro"),_xlfn.XLOOKUP(F21,Tabla11[Exterior-Toldos-oscuro],Tabla11[Valor]),IF(AND(G21="Toldos",H21="Exterior",I21="Negro"),_xlfn.XLOOKUP(F21,Tabla12[Exterior-Toldos-negro],Tabla12[Valor]),IF(AND(G21="Toldos",H21="Interior",I21="Blanco"),_xlfn.XLOOKUP(F21,Tabla13[Interior-Toldos-blanco],Tabla13[Valor]),IF(AND(G21="Toldos",H21="Interior",I21="Pastel"),_xlfn.XLOOKUP(F21,Tabla14[Interior-Toldos-pastel],Tabla14[Valor]),IF(AND(G21="Toldos",H21="Interior",I21="Oscuro"),_xlfn.XLOOKUP(F21,Tabla15[Interior-Toldos-oscuro],Tabla15[Valor]),IF(AND(G21="Toldos",H21="Interior",I21="Negro"),_xlfn.XLOOKUP(F21,Tabla16[Interior-Toldos-negro],Tabla16[Valor]),IF(AND(G21="Cortinas",H21="Exterior",I21="Blanco"),_xlfn.XLOOKUP(F21,Tabla17[Exterior-Cortinas-blanco],Tabla17[Valor]),IF(AND(G21="Cortinas",H21="Exterior",I21="Pastel"),_xlfn.XLOOKUP(F21,Tabla18[Exterior-Cortinas-pastel],Tabla18[Valor]),IF(AND(G21="Cortinas",H21="Exterior",I21="Oscuro"),_xlfn.XLOOKUP(F21,Tabla19[Exterior-Cortinas-oscuro],Tabla19[Valor]),IF(AND(G21="Cortinas",H21="Exterior",I21="Negro"),_xlfn.XLOOKUP(F21,Tabla20[Exterior-Cortinas-negro],Tabla20[Valor]),IF(AND(G21="Cortinas",H21="Interior",I21="Blanco"),_xlfn.XLOOKUP(F21,Tabla21[Interior-Cortinas-blanco],Tabla21[Valor]),IF(AND(G21="Cortinas",H21="Interior",I21="Pastel"),_xlfn.XLOOKUP(F21,Tabla22[Interior-Cortinas-pastel],Tabla22[Valor]),IF(AND(G21="Cortinas",H21="Interior",I21="Oscuro"),_xlfn.XLOOKUP(F21,Tabla23[Interior-Cortinas-oscuro],Tabla23[Valor]),IF(AND(G21="Cortinas",H21="Interior",I21="Negro"),_xlfn.XLOOKUP(F21,Tabla24[Interior-Cortinas-negro],Tabla24[Valor]),1))))))))))))))))))))))))</f>
        <v>1</v>
      </c>
      <c r="R21" s="11">
        <f>IF(C21="Horizontal",_xlfn.XLOOKUP(B$4,Tabla41[ZC],Tabla41[VALOR]),IF(C21="NE",_xlfn.XLOOKUP(B$4,Tabla42[ZC],Tabla42[VALOR]),IF(C21="E",_xlfn.XLOOKUP(B$4,Tabla43[ZC],Tabla43[VALOR]),IF(C21="SE",_xlfn.XLOOKUP(B$4,Tabla44[ZC],Tabla44[VALOR]),IF(C21="S",_xlfn.XLOOKUP(B$4,Tabla45[ZC],Tabla45[VALOR]),IF(C21="SO",_xlfn.XLOOKUP(B$4,Tabla46[ZC],Tabla46[VALOR]),IF(C21="O",_xlfn.XLOOKUP(B$4,Tabla47[ZC],Tabla47[VALOR]),IF(C21="NO",_xlfn.XLOOKUP(B$4,Tabla48[ZC],Tabla48[VALOR]),IF(C21="N",_xlfn.XLOOKUP(B$4,Tabla49[ZC],Tabla49[VALOR]),0)))))))))</f>
        <v>0</v>
      </c>
      <c r="S21" s="11" t="e">
        <f t="shared" si="1"/>
        <v>#VALUE!</v>
      </c>
      <c r="W21" s="1"/>
      <c r="Y21" s="3" t="e">
        <f t="shared" si="2"/>
        <v>#DIV/0!</v>
      </c>
      <c r="Z21" s="3" t="e">
        <f t="shared" si="3"/>
        <v>#DIV/0!</v>
      </c>
      <c r="AA21" s="3" t="e">
        <f t="shared" si="4"/>
        <v>#DIV/0!</v>
      </c>
      <c r="AB21" s="3" t="e">
        <f t="shared" si="5"/>
        <v>#DIV/0!</v>
      </c>
      <c r="AC21" t="e">
        <f t="shared" si="6"/>
        <v>#DIV/0!</v>
      </c>
      <c r="AD21" t="e">
        <f t="shared" si="7"/>
        <v>#DIV/0!</v>
      </c>
      <c r="AE21" t="e">
        <f t="shared" si="8"/>
        <v>#DIV/0!</v>
      </c>
      <c r="AF21" t="e">
        <f t="shared" si="9"/>
        <v>#DIV/0!</v>
      </c>
      <c r="AG21" s="3" t="e">
        <f>IF(AND(C21="S",AC21="0,05&lt;R/W≤0,1"),_xlfn.XLOOKUP(AD21,Tabla55[VALOR],Tabla55[FSH]),IF(AND(C21="S",AC21="0,1&lt;R/W≤0,2"),_xlfn.XLOOKUP(AD21,Tabla56[VALOR],Tabla56[FSH]),IF(AND(C21="S",AC21="0,2&lt;R/W≤0,5"),_xlfn.XLOOKUP(AD21,Tabla57[VALOR],Tabla57[FSH]),IF(AND(C21="S",AC21="R/W&gt;0,5"),_xlfn.XLOOKUP(AD21,Tabla58[VALOR],Tabla58[FSH]),IF(AND(C21="SE",AC21="0,05&lt;R/W≤0,1"),_xlfn.XLOOKUP(AD21,Tabla59[VALOR],Tabla59[FSH]),IF(AND(C21="SE",AC21="0,1&lt;R/W≤0,2"),_xlfn.XLOOKUP(AD21,Tabla60[VALOR],Tabla60[FSH]),IF(AND(C21="SE",AC21="0,2&lt;R/W≤0,5"),_xlfn.XLOOKUP(AD21,Tabla61[VALOR],Tabla61[FSH]),IF(AND(C21="SE",AC21="R/W&gt;0,5"),_xlfn.XLOOKUP(AD21,Tabla62[VALOR],Tabla62[FSH]),IF(AND(C21="SO",AC21="0,05&lt;R/W≤0,1"),_xlfn.XLOOKUP(AD21,Tabla59[VALOR],Tabla59[FSH]),IF(AND(C21="SO",AC21="0,1&lt;R/W≤0,2"),_xlfn.XLOOKUP(AD21,Tabla60[VALOR],Tabla60[FSH]),IF(AND(C21="SO",AC21="0,2&lt;R/W≤0,5"),_xlfn.XLOOKUP(AD21,Tabla61[VALOR],Tabla61[FSH]),IF(AND(C21="SO",AC21="R/W&gt;0,5"),_xlfn.XLOOKUP(AD21,Tabla62[VALOR],Tabla62[FSH]),IF(AND(C21="E",AC21="0,05&lt;R/W≤0,1"),_xlfn.XLOOKUP(AD21,Tabla63[VALOR],Tabla63[FSH]),IF(AND(C21="E",AC21="0,1&lt;R/W≤0,2"),_xlfn.XLOOKUP(AD21,Tabla64[VALOR],Tabla64[FSH]),IF(AND(C21="E",AC21="0,2&lt;R/W≤0,5"),_xlfn.XLOOKUP(AD21,Tabla65[VALOR],Tabla65[FSH]),IF(AND(C21="E",AC21="R/W&gt;0,5"),_xlfn.XLOOKUP(AD21,Tabla66[VALOR],Tabla66[FSH]),IF(AND(C21="O",AC21="0,05&lt;R/W≤0,1"),_xlfn.XLOOKUP(AD21,Tabla63[VALOR],Tabla63[FSH]),IF(AND(C21="O",AC21="0,1&lt;R/W≤0,2"),_xlfn.XLOOKUP(AD21,Tabla64[VALOR],Tabla64[FSH]),IF(AND(C21="O",AC21="0,2&lt;R/W≤0,5"),_xlfn.XLOOKUP(AD21,Tabla65[VALOR],Tabla65[FSH]),IF(AND(C21="O",AC21="R/W&gt;0,5"),_xlfn.XLOOKUP(AD21,Tabla66[VALOR],Tabla66[FSH]),1))))))))))))))))))))</f>
        <v>#DIV/0!</v>
      </c>
      <c r="AH21" s="3" t="e">
        <f>IF(AND(C21="S",AF21="0,2&lt;L/H≤0,5"),_xlfn.XLOOKUP(AE21,Tabla25[VALOR],Tabla25[FSH]),IF(AND(C21="S",AF21="0,5&lt;L/H≤1"),_xlfn.XLOOKUP(AE21,Tabla26[VALOR],Tabla26[FSH]),IF(AND(C21="S",AF21="1&lt;L/H≤2"),_xlfn.XLOOKUP(AE21,Tabla27[VALOR],Tabla27[FSH]),IF(AND(C21="S",AF21="L/H&gt;2"),_xlfn.XLOOKUP(AE21,Tabla28[VALOR],Tabla28[FSH]),IF(AND(C21="SE",AF21="0,2&lt;L/H≤0,5"),_xlfn.XLOOKUP(AE21,Tabla29[VALOR],Tabla29[FSH]),IF(AND(C21="SE",AF21="0,5&lt;L/H≤1"),_xlfn.XLOOKUP(AE21,Tabla30[VALOR],Tabla30[FSH]),IF(AND(C21="SE",AF21="1&lt;L/H≤2"),_xlfn.XLOOKUP(AE21,Tabla31[VALOR],Tabla31[FSH]),IF(AND(C21="SE",AF21="L/H&gt;2"),_xlfn.XLOOKUP(AE21,Tabla50[VALOR],Tabla50[FSH]),IF(AND(C21="SO",AF21="0,2&lt;L/H≤0,5"),_xlfn.XLOOKUP(AE21,Tabla29[VALOR],Tabla29[FSH]),IF(AND(C21="SO",AF21="0,5&lt;L/H≤1"),_xlfn.XLOOKUP(AE21,Tabla30[VALOR],Tabla30[FSH]),IF(AND(C21="SO",AF21="1&lt;L/H≤2"),_xlfn.XLOOKUP(AE21,Tabla31[VALOR],Tabla31[FSH]),IF(AND(C21="SO",AF21="L/H&gt;2"),_xlfn.XLOOKUP(AE21,Tabla50[VALOR],Tabla50[FSH]),IF(AND(C21="E",AF21="0,2&lt;L/H≤0,5"),_xlfn.XLOOKUP(AE21,Tabla51[VALOR],Tabla51[FSH]),IF(AND(C21="E",AF21="0,5&lt;L/H≤1"),_xlfn.XLOOKUP(AE21,Tabla52[VALOR],Tabla52[FSH]),IF(AND(C21="E",AF21="1&lt;L/H≤2"),_xlfn.XLOOKUP(AE21,Tabla53[VALOR],Tabla53[FSH]),IF(AND(C21="E",AF21="L/H&gt;2"),_xlfn.XLOOKUP(AE21,Tabla54[VALOR],Tabla54[FSH]),IF(AND(C21="O",AF21="0,2&lt;L/H≤0,5"),_xlfn.XLOOKUP(AE21,Tabla51[VALOR],Tabla51[FSH]),IF(AND(C21="O",AF21="0,5&lt;L/H≤1"),_xlfn.XLOOKUP(AE21,Tabla52[VALOR],Tabla52[FSH]),IF(AND(C21="O",AF21="1&lt;L/H≤2"),_xlfn.XLOOKUP(AE21,Tabla53[VALOR],Tabla53[FSH]),IF(AND(C21="O",AF21="L/H&gt;2"),_xlfn.XLOOKUP(AE21,Tabla54[VALOR],Tabla54[FSH]),1))))))))))))))))))))</f>
        <v>#DIV/0!</v>
      </c>
      <c r="AI21" s="1"/>
      <c r="AJ21"/>
      <c r="AK21"/>
      <c r="AL21"/>
      <c r="AM21"/>
      <c r="XEJ21" s="31" t="s">
        <v>127</v>
      </c>
      <c r="XEM21" s="20" t="s">
        <v>76</v>
      </c>
    </row>
    <row r="22" spans="1:44 16363:16382" s="6" customFormat="1" ht="14.4" x14ac:dyDescent="0.3">
      <c r="A22" s="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11" t="str">
        <f t="shared" si="0"/>
        <v xml:space="preserve"> </v>
      </c>
      <c r="Q22" s="11">
        <f>IF(AND(G22="Persianas",H22="Exterior",I22="Blanco"),_xlfn.XLOOKUP(F22,Tabla1[Exterior-persianas-blanco],Tabla1[Valor]),IF(AND(G22="Persianas",H22="Exterior",I22="Pastel"),_xlfn.XLOOKUP(F22,Tabla2[Exterior-persianas-pastel],Tabla2[Valor]),IF(AND(G22="Persianas",H22="Exterior",I22="Oscuro"),_xlfn.XLOOKUP(F22,Tabla3[Exterior-persianas-oscuro],Tabla3[Valor]),IF(AND(G22="Persianas",H22="Exterior",I22="Negro"),_xlfn.XLOOKUP(F22,Tabla4[Exterior-persianas-negro],Tabla4[Valor]),IF(AND(G22="Persianas",H22="Interior",I22="Blanco"),_xlfn.XLOOKUP(F22,Tabla5[Interior-persianas-blanco],Tabla5[Valor]),IF(AND(G22="Persianas",H22="Interior",I22="Pastel"),_xlfn.XLOOKUP(F22,Tabla6[Interior-persianas-pastel],Tabla6[Valor]),IF(AND(G22="Persianas",H22="Interior",I22="Oscuro"),_xlfn.XLOOKUP(F22,Tabla7[Interior-persianas-oscuro],Tabla7[Valor]),IF(AND(G22="Persianas",H22="Interior",I22="Negro"),_xlfn.XLOOKUP(F22,Tabla8[Interior-persianas-negro],Tabla8[Valor]),IF(AND(G22="Toldos",H22="Exterior",I22="Blanco"),_xlfn.XLOOKUP(F22,Tabla9[Exterior-Toldos-blanco],Tabla9[Valor]),IF(AND(G22="Toldos",H22="Exterior",I22="Pastel"),_xlfn.XLOOKUP(F22,Tabla10[Exterior-Toldos-pastel],Tabla10[Valor]),IF(AND(G22="Toldos",H22="Exterior",I22="Oscuro"),_xlfn.XLOOKUP(F22,Tabla11[Exterior-Toldos-oscuro],Tabla11[Valor]),IF(AND(G22="Toldos",H22="Exterior",I22="Negro"),_xlfn.XLOOKUP(F22,Tabla12[Exterior-Toldos-negro],Tabla12[Valor]),IF(AND(G22="Toldos",H22="Interior",I22="Blanco"),_xlfn.XLOOKUP(F22,Tabla13[Interior-Toldos-blanco],Tabla13[Valor]),IF(AND(G22="Toldos",H22="Interior",I22="Pastel"),_xlfn.XLOOKUP(F22,Tabla14[Interior-Toldos-pastel],Tabla14[Valor]),IF(AND(G22="Toldos",H22="Interior",I22="Oscuro"),_xlfn.XLOOKUP(F22,Tabla15[Interior-Toldos-oscuro],Tabla15[Valor]),IF(AND(G22="Toldos",H22="Interior",I22="Negro"),_xlfn.XLOOKUP(F22,Tabla16[Interior-Toldos-negro],Tabla16[Valor]),IF(AND(G22="Cortinas",H22="Exterior",I22="Blanco"),_xlfn.XLOOKUP(F22,Tabla17[Exterior-Cortinas-blanco],Tabla17[Valor]),IF(AND(G22="Cortinas",H22="Exterior",I22="Pastel"),_xlfn.XLOOKUP(F22,Tabla18[Exterior-Cortinas-pastel],Tabla18[Valor]),IF(AND(G22="Cortinas",H22="Exterior",I22="Oscuro"),_xlfn.XLOOKUP(F22,Tabla19[Exterior-Cortinas-oscuro],Tabla19[Valor]),IF(AND(G22="Cortinas",H22="Exterior",I22="Negro"),_xlfn.XLOOKUP(F22,Tabla20[Exterior-Cortinas-negro],Tabla20[Valor]),IF(AND(G22="Cortinas",H22="Interior",I22="Blanco"),_xlfn.XLOOKUP(F22,Tabla21[Interior-Cortinas-blanco],Tabla21[Valor]),IF(AND(G22="Cortinas",H22="Interior",I22="Pastel"),_xlfn.XLOOKUP(F22,Tabla22[Interior-Cortinas-pastel],Tabla22[Valor]),IF(AND(G22="Cortinas",H22="Interior",I22="Oscuro"),_xlfn.XLOOKUP(F22,Tabla23[Interior-Cortinas-oscuro],Tabla23[Valor]),IF(AND(G22="Cortinas",H22="Interior",I22="Negro"),_xlfn.XLOOKUP(F22,Tabla24[Interior-Cortinas-negro],Tabla24[Valor]),1))))))))))))))))))))))))</f>
        <v>1</v>
      </c>
      <c r="R22" s="11">
        <f>IF(C22="Horizontal",_xlfn.XLOOKUP(B$4,Tabla41[ZC],Tabla41[VALOR]),IF(C22="NE",_xlfn.XLOOKUP(B$4,Tabla42[ZC],Tabla42[VALOR]),IF(C22="E",_xlfn.XLOOKUP(B$4,Tabla43[ZC],Tabla43[VALOR]),IF(C22="SE",_xlfn.XLOOKUP(B$4,Tabla44[ZC],Tabla44[VALOR]),IF(C22="S",_xlfn.XLOOKUP(B$4,Tabla45[ZC],Tabla45[VALOR]),IF(C22="SO",_xlfn.XLOOKUP(B$4,Tabla46[ZC],Tabla46[VALOR]),IF(C22="O",_xlfn.XLOOKUP(B$4,Tabla47[ZC],Tabla47[VALOR]),IF(C22="NO",_xlfn.XLOOKUP(B$4,Tabla48[ZC],Tabla48[VALOR]),IF(C22="N",_xlfn.XLOOKUP(B$4,Tabla49[ZC],Tabla49[VALOR]),0)))))))))</f>
        <v>0</v>
      </c>
      <c r="S22" s="11" t="e">
        <f t="shared" si="1"/>
        <v>#VALUE!</v>
      </c>
      <c r="W22" s="1"/>
      <c r="Y22" s="3" t="e">
        <f t="shared" si="2"/>
        <v>#DIV/0!</v>
      </c>
      <c r="Z22" s="3" t="e">
        <f t="shared" si="3"/>
        <v>#DIV/0!</v>
      </c>
      <c r="AA22" s="3" t="e">
        <f t="shared" si="4"/>
        <v>#DIV/0!</v>
      </c>
      <c r="AB22" s="3" t="e">
        <f t="shared" si="5"/>
        <v>#DIV/0!</v>
      </c>
      <c r="AC22" t="e">
        <f t="shared" si="6"/>
        <v>#DIV/0!</v>
      </c>
      <c r="AD22" t="e">
        <f t="shared" si="7"/>
        <v>#DIV/0!</v>
      </c>
      <c r="AE22" t="e">
        <f t="shared" si="8"/>
        <v>#DIV/0!</v>
      </c>
      <c r="AF22" t="e">
        <f t="shared" si="9"/>
        <v>#DIV/0!</v>
      </c>
      <c r="AG22" s="3" t="e">
        <f>IF(AND(C22="S",AC22="0,05&lt;R/W≤0,1"),_xlfn.XLOOKUP(AD22,Tabla55[VALOR],Tabla55[FSH]),IF(AND(C22="S",AC22="0,1&lt;R/W≤0,2"),_xlfn.XLOOKUP(AD22,Tabla56[VALOR],Tabla56[FSH]),IF(AND(C22="S",AC22="0,2&lt;R/W≤0,5"),_xlfn.XLOOKUP(AD22,Tabla57[VALOR],Tabla57[FSH]),IF(AND(C22="S",AC22="R/W&gt;0,5"),_xlfn.XLOOKUP(AD22,Tabla58[VALOR],Tabla58[FSH]),IF(AND(C22="SE",AC22="0,05&lt;R/W≤0,1"),_xlfn.XLOOKUP(AD22,Tabla59[VALOR],Tabla59[FSH]),IF(AND(C22="SE",AC22="0,1&lt;R/W≤0,2"),_xlfn.XLOOKUP(AD22,Tabla60[VALOR],Tabla60[FSH]),IF(AND(C22="SE",AC22="0,2&lt;R/W≤0,5"),_xlfn.XLOOKUP(AD22,Tabla61[VALOR],Tabla61[FSH]),IF(AND(C22="SE",AC22="R/W&gt;0,5"),_xlfn.XLOOKUP(AD22,Tabla62[VALOR],Tabla62[FSH]),IF(AND(C22="SO",AC22="0,05&lt;R/W≤0,1"),_xlfn.XLOOKUP(AD22,Tabla59[VALOR],Tabla59[FSH]),IF(AND(C22="SO",AC22="0,1&lt;R/W≤0,2"),_xlfn.XLOOKUP(AD22,Tabla60[VALOR],Tabla60[FSH]),IF(AND(C22="SO",AC22="0,2&lt;R/W≤0,5"),_xlfn.XLOOKUP(AD22,Tabla61[VALOR],Tabla61[FSH]),IF(AND(C22="SO",AC22="R/W&gt;0,5"),_xlfn.XLOOKUP(AD22,Tabla62[VALOR],Tabla62[FSH]),IF(AND(C22="E",AC22="0,05&lt;R/W≤0,1"),_xlfn.XLOOKUP(AD22,Tabla63[VALOR],Tabla63[FSH]),IF(AND(C22="E",AC22="0,1&lt;R/W≤0,2"),_xlfn.XLOOKUP(AD22,Tabla64[VALOR],Tabla64[FSH]),IF(AND(C22="E",AC22="0,2&lt;R/W≤0,5"),_xlfn.XLOOKUP(AD22,Tabla65[VALOR],Tabla65[FSH]),IF(AND(C22="E",AC22="R/W&gt;0,5"),_xlfn.XLOOKUP(AD22,Tabla66[VALOR],Tabla66[FSH]),IF(AND(C22="O",AC22="0,05&lt;R/W≤0,1"),_xlfn.XLOOKUP(AD22,Tabla63[VALOR],Tabla63[FSH]),IF(AND(C22="O",AC22="0,1&lt;R/W≤0,2"),_xlfn.XLOOKUP(AD22,Tabla64[VALOR],Tabla64[FSH]),IF(AND(C22="O",AC22="0,2&lt;R/W≤0,5"),_xlfn.XLOOKUP(AD22,Tabla65[VALOR],Tabla65[FSH]),IF(AND(C22="O",AC22="R/W&gt;0,5"),_xlfn.XLOOKUP(AD22,Tabla66[VALOR],Tabla66[FSH]),1))))))))))))))))))))</f>
        <v>#DIV/0!</v>
      </c>
      <c r="AH22" s="3" t="e">
        <f>IF(AND(C22="S",AF22="0,2&lt;L/H≤0,5"),_xlfn.XLOOKUP(AE22,Tabla25[VALOR],Tabla25[FSH]),IF(AND(C22="S",AF22="0,5&lt;L/H≤1"),_xlfn.XLOOKUP(AE22,Tabla26[VALOR],Tabla26[FSH]),IF(AND(C22="S",AF22="1&lt;L/H≤2"),_xlfn.XLOOKUP(AE22,Tabla27[VALOR],Tabla27[FSH]),IF(AND(C22="S",AF22="L/H&gt;2"),_xlfn.XLOOKUP(AE22,Tabla28[VALOR],Tabla28[FSH]),IF(AND(C22="SE",AF22="0,2&lt;L/H≤0,5"),_xlfn.XLOOKUP(AE22,Tabla29[VALOR],Tabla29[FSH]),IF(AND(C22="SE",AF22="0,5&lt;L/H≤1"),_xlfn.XLOOKUP(AE22,Tabla30[VALOR],Tabla30[FSH]),IF(AND(C22="SE",AF22="1&lt;L/H≤2"),_xlfn.XLOOKUP(AE22,Tabla31[VALOR],Tabla31[FSH]),IF(AND(C22="SE",AF22="L/H&gt;2"),_xlfn.XLOOKUP(AE22,Tabla50[VALOR],Tabla50[FSH]),IF(AND(C22="SO",AF22="0,2&lt;L/H≤0,5"),_xlfn.XLOOKUP(AE22,Tabla29[VALOR],Tabla29[FSH]),IF(AND(C22="SO",AF22="0,5&lt;L/H≤1"),_xlfn.XLOOKUP(AE22,Tabla30[VALOR],Tabla30[FSH]),IF(AND(C22="SO",AF22="1&lt;L/H≤2"),_xlfn.XLOOKUP(AE22,Tabla31[VALOR],Tabla31[FSH]),IF(AND(C22="SO",AF22="L/H&gt;2"),_xlfn.XLOOKUP(AE22,Tabla50[VALOR],Tabla50[FSH]),IF(AND(C22="E",AF22="0,2&lt;L/H≤0,5"),_xlfn.XLOOKUP(AE22,Tabla51[VALOR],Tabla51[FSH]),IF(AND(C22="E",AF22="0,5&lt;L/H≤1"),_xlfn.XLOOKUP(AE22,Tabla52[VALOR],Tabla52[FSH]),IF(AND(C22="E",AF22="1&lt;L/H≤2"),_xlfn.XLOOKUP(AE22,Tabla53[VALOR],Tabla53[FSH]),IF(AND(C22="E",AF22="L/H&gt;2"),_xlfn.XLOOKUP(AE22,Tabla54[VALOR],Tabla54[FSH]),IF(AND(C22="O",AF22="0,2&lt;L/H≤0,5"),_xlfn.XLOOKUP(AE22,Tabla51[VALOR],Tabla51[FSH]),IF(AND(C22="O",AF22="0,5&lt;L/H≤1"),_xlfn.XLOOKUP(AE22,Tabla52[VALOR],Tabla52[FSH]),IF(AND(C22="O",AF22="1&lt;L/H≤2"),_xlfn.XLOOKUP(AE22,Tabla53[VALOR],Tabla53[FSH]),IF(AND(C22="O",AF22="L/H&gt;2"),_xlfn.XLOOKUP(AE22,Tabla54[VALOR],Tabla54[FSH]),1))))))))))))))))))))</f>
        <v>#DIV/0!</v>
      </c>
      <c r="AI22" s="1"/>
      <c r="AJ22"/>
      <c r="AK22"/>
      <c r="AL22"/>
      <c r="AM22"/>
      <c r="XEJ22" s="31" t="s">
        <v>128</v>
      </c>
      <c r="XEV22" s="6" t="s">
        <v>5</v>
      </c>
    </row>
    <row r="23" spans="1:44 16363:16382" s="6" customFormat="1" ht="15.9" customHeight="1" x14ac:dyDescent="0.3">
      <c r="A23" s="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11" t="str">
        <f t="shared" si="0"/>
        <v xml:space="preserve"> </v>
      </c>
      <c r="Q23" s="11">
        <f>IF(AND(G23="Persianas",H23="Exterior",I23="Blanco"),_xlfn.XLOOKUP(F23,Tabla1[Exterior-persianas-blanco],Tabla1[Valor]),IF(AND(G23="Persianas",H23="Exterior",I23="Pastel"),_xlfn.XLOOKUP(F23,Tabla2[Exterior-persianas-pastel],Tabla2[Valor]),IF(AND(G23="Persianas",H23="Exterior",I23="Oscuro"),_xlfn.XLOOKUP(F23,Tabla3[Exterior-persianas-oscuro],Tabla3[Valor]),IF(AND(G23="Persianas",H23="Exterior",I23="Negro"),_xlfn.XLOOKUP(F23,Tabla4[Exterior-persianas-negro],Tabla4[Valor]),IF(AND(G23="Persianas",H23="Interior",I23="Blanco"),_xlfn.XLOOKUP(F23,Tabla5[Interior-persianas-blanco],Tabla5[Valor]),IF(AND(G23="Persianas",H23="Interior",I23="Pastel"),_xlfn.XLOOKUP(F23,Tabla6[Interior-persianas-pastel],Tabla6[Valor]),IF(AND(G23="Persianas",H23="Interior",I23="Oscuro"),_xlfn.XLOOKUP(F23,Tabla7[Interior-persianas-oscuro],Tabla7[Valor]),IF(AND(G23="Persianas",H23="Interior",I23="Negro"),_xlfn.XLOOKUP(F23,Tabla8[Interior-persianas-negro],Tabla8[Valor]),IF(AND(G23="Toldos",H23="Exterior",I23="Blanco"),_xlfn.XLOOKUP(F23,Tabla9[Exterior-Toldos-blanco],Tabla9[Valor]),IF(AND(G23="Toldos",H23="Exterior",I23="Pastel"),_xlfn.XLOOKUP(F23,Tabla10[Exterior-Toldos-pastel],Tabla10[Valor]),IF(AND(G23="Toldos",H23="Exterior",I23="Oscuro"),_xlfn.XLOOKUP(F23,Tabla11[Exterior-Toldos-oscuro],Tabla11[Valor]),IF(AND(G23="Toldos",H23="Exterior",I23="Negro"),_xlfn.XLOOKUP(F23,Tabla12[Exterior-Toldos-negro],Tabla12[Valor]),IF(AND(G23="Toldos",H23="Interior",I23="Blanco"),_xlfn.XLOOKUP(F23,Tabla13[Interior-Toldos-blanco],Tabla13[Valor]),IF(AND(G23="Toldos",H23="Interior",I23="Pastel"),_xlfn.XLOOKUP(F23,Tabla14[Interior-Toldos-pastel],Tabla14[Valor]),IF(AND(G23="Toldos",H23="Interior",I23="Oscuro"),_xlfn.XLOOKUP(F23,Tabla15[Interior-Toldos-oscuro],Tabla15[Valor]),IF(AND(G23="Toldos",H23="Interior",I23="Negro"),_xlfn.XLOOKUP(F23,Tabla16[Interior-Toldos-negro],Tabla16[Valor]),IF(AND(G23="Cortinas",H23="Exterior",I23="Blanco"),_xlfn.XLOOKUP(F23,Tabla17[Exterior-Cortinas-blanco],Tabla17[Valor]),IF(AND(G23="Cortinas",H23="Exterior",I23="Pastel"),_xlfn.XLOOKUP(F23,Tabla18[Exterior-Cortinas-pastel],Tabla18[Valor]),IF(AND(G23="Cortinas",H23="Exterior",I23="Oscuro"),_xlfn.XLOOKUP(F23,Tabla19[Exterior-Cortinas-oscuro],Tabla19[Valor]),IF(AND(G23="Cortinas",H23="Exterior",I23="Negro"),_xlfn.XLOOKUP(F23,Tabla20[Exterior-Cortinas-negro],Tabla20[Valor]),IF(AND(G23="Cortinas",H23="Interior",I23="Blanco"),_xlfn.XLOOKUP(F23,Tabla21[Interior-Cortinas-blanco],Tabla21[Valor]),IF(AND(G23="Cortinas",H23="Interior",I23="Pastel"),_xlfn.XLOOKUP(F23,Tabla22[Interior-Cortinas-pastel],Tabla22[Valor]),IF(AND(G23="Cortinas",H23="Interior",I23="Oscuro"),_xlfn.XLOOKUP(F23,Tabla23[Interior-Cortinas-oscuro],Tabla23[Valor]),IF(AND(G23="Cortinas",H23="Interior",I23="Negro"),_xlfn.XLOOKUP(F23,Tabla24[Interior-Cortinas-negro],Tabla24[Valor]),1))))))))))))))))))))))))</f>
        <v>1</v>
      </c>
      <c r="R23" s="11">
        <f>IF(C23="Horizontal",_xlfn.XLOOKUP(B$4,Tabla41[ZC],Tabla41[VALOR]),IF(C23="NE",_xlfn.XLOOKUP(B$4,Tabla42[ZC],Tabla42[VALOR]),IF(C23="E",_xlfn.XLOOKUP(B$4,Tabla43[ZC],Tabla43[VALOR]),IF(C23="SE",_xlfn.XLOOKUP(B$4,Tabla44[ZC],Tabla44[VALOR]),IF(C23="S",_xlfn.XLOOKUP(B$4,Tabla45[ZC],Tabla45[VALOR]),IF(C23="SO",_xlfn.XLOOKUP(B$4,Tabla46[ZC],Tabla46[VALOR]),IF(C23="O",_xlfn.XLOOKUP(B$4,Tabla47[ZC],Tabla47[VALOR]),IF(C23="NO",_xlfn.XLOOKUP(B$4,Tabla48[ZC],Tabla48[VALOR]),IF(C23="N",_xlfn.XLOOKUP(B$4,Tabla49[ZC],Tabla49[VALOR]),0)))))))))</f>
        <v>0</v>
      </c>
      <c r="S23" s="11" t="e">
        <f t="shared" si="1"/>
        <v>#VALUE!</v>
      </c>
      <c r="W23" s="1"/>
      <c r="Y23" s="3" t="e">
        <f t="shared" si="2"/>
        <v>#DIV/0!</v>
      </c>
      <c r="Z23" s="3" t="e">
        <f t="shared" si="3"/>
        <v>#DIV/0!</v>
      </c>
      <c r="AA23" s="3" t="e">
        <f t="shared" si="4"/>
        <v>#DIV/0!</v>
      </c>
      <c r="AB23" s="3" t="e">
        <f t="shared" si="5"/>
        <v>#DIV/0!</v>
      </c>
      <c r="AC23" t="e">
        <f t="shared" si="6"/>
        <v>#DIV/0!</v>
      </c>
      <c r="AD23" t="e">
        <f t="shared" si="7"/>
        <v>#DIV/0!</v>
      </c>
      <c r="AE23" t="e">
        <f t="shared" si="8"/>
        <v>#DIV/0!</v>
      </c>
      <c r="AF23" t="e">
        <f t="shared" si="9"/>
        <v>#DIV/0!</v>
      </c>
      <c r="AG23" s="3" t="e">
        <f>IF(AND(C23="S",AC23="0,05&lt;R/W≤0,1"),_xlfn.XLOOKUP(AD23,Tabla55[VALOR],Tabla55[FSH]),IF(AND(C23="S",AC23="0,1&lt;R/W≤0,2"),_xlfn.XLOOKUP(AD23,Tabla56[VALOR],Tabla56[FSH]),IF(AND(C23="S",AC23="0,2&lt;R/W≤0,5"),_xlfn.XLOOKUP(AD23,Tabla57[VALOR],Tabla57[FSH]),IF(AND(C23="S",AC23="R/W&gt;0,5"),_xlfn.XLOOKUP(AD23,Tabla58[VALOR],Tabla58[FSH]),IF(AND(C23="SE",AC23="0,05&lt;R/W≤0,1"),_xlfn.XLOOKUP(AD23,Tabla59[VALOR],Tabla59[FSH]),IF(AND(C23="SE",AC23="0,1&lt;R/W≤0,2"),_xlfn.XLOOKUP(AD23,Tabla60[VALOR],Tabla60[FSH]),IF(AND(C23="SE",AC23="0,2&lt;R/W≤0,5"),_xlfn.XLOOKUP(AD23,Tabla61[VALOR],Tabla61[FSH]),IF(AND(C23="SE",AC23="R/W&gt;0,5"),_xlfn.XLOOKUP(AD23,Tabla62[VALOR],Tabla62[FSH]),IF(AND(C23="SO",AC23="0,05&lt;R/W≤0,1"),_xlfn.XLOOKUP(AD23,Tabla59[VALOR],Tabla59[FSH]),IF(AND(C23="SO",AC23="0,1&lt;R/W≤0,2"),_xlfn.XLOOKUP(AD23,Tabla60[VALOR],Tabla60[FSH]),IF(AND(C23="SO",AC23="0,2&lt;R/W≤0,5"),_xlfn.XLOOKUP(AD23,Tabla61[VALOR],Tabla61[FSH]),IF(AND(C23="SO",AC23="R/W&gt;0,5"),_xlfn.XLOOKUP(AD23,Tabla62[VALOR],Tabla62[FSH]),IF(AND(C23="E",AC23="0,05&lt;R/W≤0,1"),_xlfn.XLOOKUP(AD23,Tabla63[VALOR],Tabla63[FSH]),IF(AND(C23="E",AC23="0,1&lt;R/W≤0,2"),_xlfn.XLOOKUP(AD23,Tabla64[VALOR],Tabla64[FSH]),IF(AND(C23="E",AC23="0,2&lt;R/W≤0,5"),_xlfn.XLOOKUP(AD23,Tabla65[VALOR],Tabla65[FSH]),IF(AND(C23="E",AC23="R/W&gt;0,5"),_xlfn.XLOOKUP(AD23,Tabla66[VALOR],Tabla66[FSH]),IF(AND(C23="O",AC23="0,05&lt;R/W≤0,1"),_xlfn.XLOOKUP(AD23,Tabla63[VALOR],Tabla63[FSH]),IF(AND(C23="O",AC23="0,1&lt;R/W≤0,2"),_xlfn.XLOOKUP(AD23,Tabla64[VALOR],Tabla64[FSH]),IF(AND(C23="O",AC23="0,2&lt;R/W≤0,5"),_xlfn.XLOOKUP(AD23,Tabla65[VALOR],Tabla65[FSH]),IF(AND(C23="O",AC23="R/W&gt;0,5"),_xlfn.XLOOKUP(AD23,Tabla66[VALOR],Tabla66[FSH]),1))))))))))))))))))))</f>
        <v>#DIV/0!</v>
      </c>
      <c r="AH23" s="3" t="e">
        <f>IF(AND(C23="S",AF23="0,2&lt;L/H≤0,5"),_xlfn.XLOOKUP(AE23,Tabla25[VALOR],Tabla25[FSH]),IF(AND(C23="S",AF23="0,5&lt;L/H≤1"),_xlfn.XLOOKUP(AE23,Tabla26[VALOR],Tabla26[FSH]),IF(AND(C23="S",AF23="1&lt;L/H≤2"),_xlfn.XLOOKUP(AE23,Tabla27[VALOR],Tabla27[FSH]),IF(AND(C23="S",AF23="L/H&gt;2"),_xlfn.XLOOKUP(AE23,Tabla28[VALOR],Tabla28[FSH]),IF(AND(C23="SE",AF23="0,2&lt;L/H≤0,5"),_xlfn.XLOOKUP(AE23,Tabla29[VALOR],Tabla29[FSH]),IF(AND(C23="SE",AF23="0,5&lt;L/H≤1"),_xlfn.XLOOKUP(AE23,Tabla30[VALOR],Tabla30[FSH]),IF(AND(C23="SE",AF23="1&lt;L/H≤2"),_xlfn.XLOOKUP(AE23,Tabla31[VALOR],Tabla31[FSH]),IF(AND(C23="SE",AF23="L/H&gt;2"),_xlfn.XLOOKUP(AE23,Tabla50[VALOR],Tabla50[FSH]),IF(AND(C23="SO",AF23="0,2&lt;L/H≤0,5"),_xlfn.XLOOKUP(AE23,Tabla29[VALOR],Tabla29[FSH]),IF(AND(C23="SO",AF23="0,5&lt;L/H≤1"),_xlfn.XLOOKUP(AE23,Tabla30[VALOR],Tabla30[FSH]),IF(AND(C23="SO",AF23="1&lt;L/H≤2"),_xlfn.XLOOKUP(AE23,Tabla31[VALOR],Tabla31[FSH]),IF(AND(C23="SO",AF23="L/H&gt;2"),_xlfn.XLOOKUP(AE23,Tabla50[VALOR],Tabla50[FSH]),IF(AND(C23="E",AF23="0,2&lt;L/H≤0,5"),_xlfn.XLOOKUP(AE23,Tabla51[VALOR],Tabla51[FSH]),IF(AND(C23="E",AF23="0,5&lt;L/H≤1"),_xlfn.XLOOKUP(AE23,Tabla52[VALOR],Tabla52[FSH]),IF(AND(C23="E",AF23="1&lt;L/H≤2"),_xlfn.XLOOKUP(AE23,Tabla53[VALOR],Tabla53[FSH]),IF(AND(C23="E",AF23="L/H&gt;2"),_xlfn.XLOOKUP(AE23,Tabla54[VALOR],Tabla54[FSH]),IF(AND(C23="O",AF23="0,2&lt;L/H≤0,5"),_xlfn.XLOOKUP(AE23,Tabla51[VALOR],Tabla51[FSH]),IF(AND(C23="O",AF23="0,5&lt;L/H≤1"),_xlfn.XLOOKUP(AE23,Tabla52[VALOR],Tabla52[FSH]),IF(AND(C23="O",AF23="1&lt;L/H≤2"),_xlfn.XLOOKUP(AE23,Tabla53[VALOR],Tabla53[FSH]),IF(AND(C23="O",AF23="L/H&gt;2"),_xlfn.XLOOKUP(AE23,Tabla54[VALOR],Tabla54[FSH]),1))))))))))))))))))))</f>
        <v>#DIV/0!</v>
      </c>
      <c r="AI23" s="1"/>
      <c r="AJ23"/>
      <c r="AK23"/>
      <c r="AL23"/>
      <c r="AM23"/>
      <c r="AN23"/>
      <c r="AO23"/>
      <c r="AP23"/>
      <c r="AQ23"/>
      <c r="XEJ23" s="31" t="s">
        <v>129</v>
      </c>
      <c r="XEV23" s="6" t="s">
        <v>6</v>
      </c>
      <c r="XFB23" t="s">
        <v>62</v>
      </c>
    </row>
    <row r="24" spans="1:44 16363:16382" s="6" customFormat="1" ht="15.9" customHeight="1" x14ac:dyDescent="0.3">
      <c r="A24" s="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11" t="str">
        <f t="shared" si="0"/>
        <v xml:space="preserve"> </v>
      </c>
      <c r="Q24" s="11">
        <f>IF(AND(G24="Persianas",H24="Exterior",I24="Blanco"),_xlfn.XLOOKUP(F24,Tabla1[Exterior-persianas-blanco],Tabla1[Valor]),IF(AND(G24="Persianas",H24="Exterior",I24="Pastel"),_xlfn.XLOOKUP(F24,Tabla2[Exterior-persianas-pastel],Tabla2[Valor]),IF(AND(G24="Persianas",H24="Exterior",I24="Oscuro"),_xlfn.XLOOKUP(F24,Tabla3[Exterior-persianas-oscuro],Tabla3[Valor]),IF(AND(G24="Persianas",H24="Exterior",I24="Negro"),_xlfn.XLOOKUP(F24,Tabla4[Exterior-persianas-negro],Tabla4[Valor]),IF(AND(G24="Persianas",H24="Interior",I24="Blanco"),_xlfn.XLOOKUP(F24,Tabla5[Interior-persianas-blanco],Tabla5[Valor]),IF(AND(G24="Persianas",H24="Interior",I24="Pastel"),_xlfn.XLOOKUP(F24,Tabla6[Interior-persianas-pastel],Tabla6[Valor]),IF(AND(G24="Persianas",H24="Interior",I24="Oscuro"),_xlfn.XLOOKUP(F24,Tabla7[Interior-persianas-oscuro],Tabla7[Valor]),IF(AND(G24="Persianas",H24="Interior",I24="Negro"),_xlfn.XLOOKUP(F24,Tabla8[Interior-persianas-negro],Tabla8[Valor]),IF(AND(G24="Toldos",H24="Exterior",I24="Blanco"),_xlfn.XLOOKUP(F24,Tabla9[Exterior-Toldos-blanco],Tabla9[Valor]),IF(AND(G24="Toldos",H24="Exterior",I24="Pastel"),_xlfn.XLOOKUP(F24,Tabla10[Exterior-Toldos-pastel],Tabla10[Valor]),IF(AND(G24="Toldos",H24="Exterior",I24="Oscuro"),_xlfn.XLOOKUP(F24,Tabla11[Exterior-Toldos-oscuro],Tabla11[Valor]),IF(AND(G24="Toldos",H24="Exterior",I24="Negro"),_xlfn.XLOOKUP(F24,Tabla12[Exterior-Toldos-negro],Tabla12[Valor]),IF(AND(G24="Toldos",H24="Interior",I24="Blanco"),_xlfn.XLOOKUP(F24,Tabla13[Interior-Toldos-blanco],Tabla13[Valor]),IF(AND(G24="Toldos",H24="Interior",I24="Pastel"),_xlfn.XLOOKUP(F24,Tabla14[Interior-Toldos-pastel],Tabla14[Valor]),IF(AND(G24="Toldos",H24="Interior",I24="Oscuro"),_xlfn.XLOOKUP(F24,Tabla15[Interior-Toldos-oscuro],Tabla15[Valor]),IF(AND(G24="Toldos",H24="Interior",I24="Negro"),_xlfn.XLOOKUP(F24,Tabla16[Interior-Toldos-negro],Tabla16[Valor]),IF(AND(G24="Cortinas",H24="Exterior",I24="Blanco"),_xlfn.XLOOKUP(F24,Tabla17[Exterior-Cortinas-blanco],Tabla17[Valor]),IF(AND(G24="Cortinas",H24="Exterior",I24="Pastel"),_xlfn.XLOOKUP(F24,Tabla18[Exterior-Cortinas-pastel],Tabla18[Valor]),IF(AND(G24="Cortinas",H24="Exterior",I24="Oscuro"),_xlfn.XLOOKUP(F24,Tabla19[Exterior-Cortinas-oscuro],Tabla19[Valor]),IF(AND(G24="Cortinas",H24="Exterior",I24="Negro"),_xlfn.XLOOKUP(F24,Tabla20[Exterior-Cortinas-negro],Tabla20[Valor]),IF(AND(G24="Cortinas",H24="Interior",I24="Blanco"),_xlfn.XLOOKUP(F24,Tabla21[Interior-Cortinas-blanco],Tabla21[Valor]),IF(AND(G24="Cortinas",H24="Interior",I24="Pastel"),_xlfn.XLOOKUP(F24,Tabla22[Interior-Cortinas-pastel],Tabla22[Valor]),IF(AND(G24="Cortinas",H24="Interior",I24="Oscuro"),_xlfn.XLOOKUP(F24,Tabla23[Interior-Cortinas-oscuro],Tabla23[Valor]),IF(AND(G24="Cortinas",H24="Interior",I24="Negro"),_xlfn.XLOOKUP(F24,Tabla24[Interior-Cortinas-negro],Tabla24[Valor]),1))))))))))))))))))))))))</f>
        <v>1</v>
      </c>
      <c r="R24" s="11">
        <f>IF(C24="Horizontal",_xlfn.XLOOKUP(B$4,Tabla41[ZC],Tabla41[VALOR]),IF(C24="NE",_xlfn.XLOOKUP(B$4,Tabla42[ZC],Tabla42[VALOR]),IF(C24="E",_xlfn.XLOOKUP(B$4,Tabla43[ZC],Tabla43[VALOR]),IF(C24="SE",_xlfn.XLOOKUP(B$4,Tabla44[ZC],Tabla44[VALOR]),IF(C24="S",_xlfn.XLOOKUP(B$4,Tabla45[ZC],Tabla45[VALOR]),IF(C24="SO",_xlfn.XLOOKUP(B$4,Tabla46[ZC],Tabla46[VALOR]),IF(C24="O",_xlfn.XLOOKUP(B$4,Tabla47[ZC],Tabla47[VALOR]),IF(C24="NO",_xlfn.XLOOKUP(B$4,Tabla48[ZC],Tabla48[VALOR]),IF(C24="N",_xlfn.XLOOKUP(B$4,Tabla49[ZC],Tabla49[VALOR]),0)))))))))</f>
        <v>0</v>
      </c>
      <c r="S24" s="11" t="e">
        <f t="shared" si="1"/>
        <v>#VALUE!</v>
      </c>
      <c r="W24" s="1"/>
      <c r="Y24" s="3" t="e">
        <f t="shared" si="2"/>
        <v>#DIV/0!</v>
      </c>
      <c r="Z24" s="3" t="e">
        <f t="shared" si="3"/>
        <v>#DIV/0!</v>
      </c>
      <c r="AA24" s="3" t="e">
        <f t="shared" si="4"/>
        <v>#DIV/0!</v>
      </c>
      <c r="AB24" s="3" t="e">
        <f t="shared" si="5"/>
        <v>#DIV/0!</v>
      </c>
      <c r="AC24" t="e">
        <f t="shared" si="6"/>
        <v>#DIV/0!</v>
      </c>
      <c r="AD24" t="e">
        <f t="shared" si="7"/>
        <v>#DIV/0!</v>
      </c>
      <c r="AE24" t="e">
        <f t="shared" si="8"/>
        <v>#DIV/0!</v>
      </c>
      <c r="AF24" t="e">
        <f t="shared" si="9"/>
        <v>#DIV/0!</v>
      </c>
      <c r="AG24" s="3" t="e">
        <f>IF(AND(C24="S",AC24="0,05&lt;R/W≤0,1"),_xlfn.XLOOKUP(AD24,Tabla55[VALOR],Tabla55[FSH]),IF(AND(C24="S",AC24="0,1&lt;R/W≤0,2"),_xlfn.XLOOKUP(AD24,Tabla56[VALOR],Tabla56[FSH]),IF(AND(C24="S",AC24="0,2&lt;R/W≤0,5"),_xlfn.XLOOKUP(AD24,Tabla57[VALOR],Tabla57[FSH]),IF(AND(C24="S",AC24="R/W&gt;0,5"),_xlfn.XLOOKUP(AD24,Tabla58[VALOR],Tabla58[FSH]),IF(AND(C24="SE",AC24="0,05&lt;R/W≤0,1"),_xlfn.XLOOKUP(AD24,Tabla59[VALOR],Tabla59[FSH]),IF(AND(C24="SE",AC24="0,1&lt;R/W≤0,2"),_xlfn.XLOOKUP(AD24,Tabla60[VALOR],Tabla60[FSH]),IF(AND(C24="SE",AC24="0,2&lt;R/W≤0,5"),_xlfn.XLOOKUP(AD24,Tabla61[VALOR],Tabla61[FSH]),IF(AND(C24="SE",AC24="R/W&gt;0,5"),_xlfn.XLOOKUP(AD24,Tabla62[VALOR],Tabla62[FSH]),IF(AND(C24="SO",AC24="0,05&lt;R/W≤0,1"),_xlfn.XLOOKUP(AD24,Tabla59[VALOR],Tabla59[FSH]),IF(AND(C24="SO",AC24="0,1&lt;R/W≤0,2"),_xlfn.XLOOKUP(AD24,Tabla60[VALOR],Tabla60[FSH]),IF(AND(C24="SO",AC24="0,2&lt;R/W≤0,5"),_xlfn.XLOOKUP(AD24,Tabla61[VALOR],Tabla61[FSH]),IF(AND(C24="SO",AC24="R/W&gt;0,5"),_xlfn.XLOOKUP(AD24,Tabla62[VALOR],Tabla62[FSH]),IF(AND(C24="E",AC24="0,05&lt;R/W≤0,1"),_xlfn.XLOOKUP(AD24,Tabla63[VALOR],Tabla63[FSH]),IF(AND(C24="E",AC24="0,1&lt;R/W≤0,2"),_xlfn.XLOOKUP(AD24,Tabla64[VALOR],Tabla64[FSH]),IF(AND(C24="E",AC24="0,2&lt;R/W≤0,5"),_xlfn.XLOOKUP(AD24,Tabla65[VALOR],Tabla65[FSH]),IF(AND(C24="E",AC24="R/W&gt;0,5"),_xlfn.XLOOKUP(AD24,Tabla66[VALOR],Tabla66[FSH]),IF(AND(C24="O",AC24="0,05&lt;R/W≤0,1"),_xlfn.XLOOKUP(AD24,Tabla63[VALOR],Tabla63[FSH]),IF(AND(C24="O",AC24="0,1&lt;R/W≤0,2"),_xlfn.XLOOKUP(AD24,Tabla64[VALOR],Tabla64[FSH]),IF(AND(C24="O",AC24="0,2&lt;R/W≤0,5"),_xlfn.XLOOKUP(AD24,Tabla65[VALOR],Tabla65[FSH]),IF(AND(C24="O",AC24="R/W&gt;0,5"),_xlfn.XLOOKUP(AD24,Tabla66[VALOR],Tabla66[FSH]),1))))))))))))))))))))</f>
        <v>#DIV/0!</v>
      </c>
      <c r="AH24" s="3" t="e">
        <f>IF(AND(C24="S",AF24="0,2&lt;L/H≤0,5"),_xlfn.XLOOKUP(AE24,Tabla25[VALOR],Tabla25[FSH]),IF(AND(C24="S",AF24="0,5&lt;L/H≤1"),_xlfn.XLOOKUP(AE24,Tabla26[VALOR],Tabla26[FSH]),IF(AND(C24="S",AF24="1&lt;L/H≤2"),_xlfn.XLOOKUP(AE24,Tabla27[VALOR],Tabla27[FSH]),IF(AND(C24="S",AF24="L/H&gt;2"),_xlfn.XLOOKUP(AE24,Tabla28[VALOR],Tabla28[FSH]),IF(AND(C24="SE",AF24="0,2&lt;L/H≤0,5"),_xlfn.XLOOKUP(AE24,Tabla29[VALOR],Tabla29[FSH]),IF(AND(C24="SE",AF24="0,5&lt;L/H≤1"),_xlfn.XLOOKUP(AE24,Tabla30[VALOR],Tabla30[FSH]),IF(AND(C24="SE",AF24="1&lt;L/H≤2"),_xlfn.XLOOKUP(AE24,Tabla31[VALOR],Tabla31[FSH]),IF(AND(C24="SE",AF24="L/H&gt;2"),_xlfn.XLOOKUP(AE24,Tabla50[VALOR],Tabla50[FSH]),IF(AND(C24="SO",AF24="0,2&lt;L/H≤0,5"),_xlfn.XLOOKUP(AE24,Tabla29[VALOR],Tabla29[FSH]),IF(AND(C24="SO",AF24="0,5&lt;L/H≤1"),_xlfn.XLOOKUP(AE24,Tabla30[VALOR],Tabla30[FSH]),IF(AND(C24="SO",AF24="1&lt;L/H≤2"),_xlfn.XLOOKUP(AE24,Tabla31[VALOR],Tabla31[FSH]),IF(AND(C24="SO",AF24="L/H&gt;2"),_xlfn.XLOOKUP(AE24,Tabla50[VALOR],Tabla50[FSH]),IF(AND(C24="E",AF24="0,2&lt;L/H≤0,5"),_xlfn.XLOOKUP(AE24,Tabla51[VALOR],Tabla51[FSH]),IF(AND(C24="E",AF24="0,5&lt;L/H≤1"),_xlfn.XLOOKUP(AE24,Tabla52[VALOR],Tabla52[FSH]),IF(AND(C24="E",AF24="1&lt;L/H≤2"),_xlfn.XLOOKUP(AE24,Tabla53[VALOR],Tabla53[FSH]),IF(AND(C24="E",AF24="L/H&gt;2"),_xlfn.XLOOKUP(AE24,Tabla54[VALOR],Tabla54[FSH]),IF(AND(C24="O",AF24="0,2&lt;L/H≤0,5"),_xlfn.XLOOKUP(AE24,Tabla51[VALOR],Tabla51[FSH]),IF(AND(C24="O",AF24="0,5&lt;L/H≤1"),_xlfn.XLOOKUP(AE24,Tabla52[VALOR],Tabla52[FSH]),IF(AND(C24="O",AF24="1&lt;L/H≤2"),_xlfn.XLOOKUP(AE24,Tabla53[VALOR],Tabla53[FSH]),IF(AND(C24="O",AF24="L/H&gt;2"),_xlfn.XLOOKUP(AE24,Tabla54[VALOR],Tabla54[FSH]),1))))))))))))))))))))</f>
        <v>#DIV/0!</v>
      </c>
      <c r="AJ24"/>
      <c r="AK24"/>
      <c r="AL24"/>
      <c r="AM24"/>
      <c r="AN24" s="1"/>
      <c r="AO24" s="1"/>
      <c r="AP24" s="1"/>
      <c r="AQ24" s="1"/>
      <c r="XEJ24" s="31" t="s">
        <v>130</v>
      </c>
      <c r="XEV24" s="6" t="s">
        <v>7</v>
      </c>
      <c r="XFB24" t="s">
        <v>63</v>
      </c>
    </row>
    <row r="25" spans="1:44 16363:16382" s="6" customFormat="1" ht="15.9" customHeight="1" x14ac:dyDescent="0.3">
      <c r="A25" s="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11" t="str">
        <f t="shared" si="0"/>
        <v xml:space="preserve"> </v>
      </c>
      <c r="Q25" s="11">
        <f>IF(AND(G25="Persianas",H25="Exterior",I25="Blanco"),_xlfn.XLOOKUP(F25,Tabla1[Exterior-persianas-blanco],Tabla1[Valor]),IF(AND(G25="Persianas",H25="Exterior",I25="Pastel"),_xlfn.XLOOKUP(F25,Tabla2[Exterior-persianas-pastel],Tabla2[Valor]),IF(AND(G25="Persianas",H25="Exterior",I25="Oscuro"),_xlfn.XLOOKUP(F25,Tabla3[Exterior-persianas-oscuro],Tabla3[Valor]),IF(AND(G25="Persianas",H25="Exterior",I25="Negro"),_xlfn.XLOOKUP(F25,Tabla4[Exterior-persianas-negro],Tabla4[Valor]),IF(AND(G25="Persianas",H25="Interior",I25="Blanco"),_xlfn.XLOOKUP(F25,Tabla5[Interior-persianas-blanco],Tabla5[Valor]),IF(AND(G25="Persianas",H25="Interior",I25="Pastel"),_xlfn.XLOOKUP(F25,Tabla6[Interior-persianas-pastel],Tabla6[Valor]),IF(AND(G25="Persianas",H25="Interior",I25="Oscuro"),_xlfn.XLOOKUP(F25,Tabla7[Interior-persianas-oscuro],Tabla7[Valor]),IF(AND(G25="Persianas",H25="Interior",I25="Negro"),_xlfn.XLOOKUP(F25,Tabla8[Interior-persianas-negro],Tabla8[Valor]),IF(AND(G25="Toldos",H25="Exterior",I25="Blanco"),_xlfn.XLOOKUP(F25,Tabla9[Exterior-Toldos-blanco],Tabla9[Valor]),IF(AND(G25="Toldos",H25="Exterior",I25="Pastel"),_xlfn.XLOOKUP(F25,Tabla10[Exterior-Toldos-pastel],Tabla10[Valor]),IF(AND(G25="Toldos",H25="Exterior",I25="Oscuro"),_xlfn.XLOOKUP(F25,Tabla11[Exterior-Toldos-oscuro],Tabla11[Valor]),IF(AND(G25="Toldos",H25="Exterior",I25="Negro"),_xlfn.XLOOKUP(F25,Tabla12[Exterior-Toldos-negro],Tabla12[Valor]),IF(AND(G25="Toldos",H25="Interior",I25="Blanco"),_xlfn.XLOOKUP(F25,Tabla13[Interior-Toldos-blanco],Tabla13[Valor]),IF(AND(G25="Toldos",H25="Interior",I25="Pastel"),_xlfn.XLOOKUP(F25,Tabla14[Interior-Toldos-pastel],Tabla14[Valor]),IF(AND(G25="Toldos",H25="Interior",I25="Oscuro"),_xlfn.XLOOKUP(F25,Tabla15[Interior-Toldos-oscuro],Tabla15[Valor]),IF(AND(G25="Toldos",H25="Interior",I25="Negro"),_xlfn.XLOOKUP(F25,Tabla16[Interior-Toldos-negro],Tabla16[Valor]),IF(AND(G25="Cortinas",H25="Exterior",I25="Blanco"),_xlfn.XLOOKUP(F25,Tabla17[Exterior-Cortinas-blanco],Tabla17[Valor]),IF(AND(G25="Cortinas",H25="Exterior",I25="Pastel"),_xlfn.XLOOKUP(F25,Tabla18[Exterior-Cortinas-pastel],Tabla18[Valor]),IF(AND(G25="Cortinas",H25="Exterior",I25="Oscuro"),_xlfn.XLOOKUP(F25,Tabla19[Exterior-Cortinas-oscuro],Tabla19[Valor]),IF(AND(G25="Cortinas",H25="Exterior",I25="Negro"),_xlfn.XLOOKUP(F25,Tabla20[Exterior-Cortinas-negro],Tabla20[Valor]),IF(AND(G25="Cortinas",H25="Interior",I25="Blanco"),_xlfn.XLOOKUP(F25,Tabla21[Interior-Cortinas-blanco],Tabla21[Valor]),IF(AND(G25="Cortinas",H25="Interior",I25="Pastel"),_xlfn.XLOOKUP(F25,Tabla22[Interior-Cortinas-pastel],Tabla22[Valor]),IF(AND(G25="Cortinas",H25="Interior",I25="Oscuro"),_xlfn.XLOOKUP(F25,Tabla23[Interior-Cortinas-oscuro],Tabla23[Valor]),IF(AND(G25="Cortinas",H25="Interior",I25="Negro"),_xlfn.XLOOKUP(F25,Tabla24[Interior-Cortinas-negro],Tabla24[Valor]),1))))))))))))))))))))))))</f>
        <v>1</v>
      </c>
      <c r="R25" s="11">
        <f>IF(C25="Horizontal",_xlfn.XLOOKUP(B$4,Tabla41[ZC],Tabla41[VALOR]),IF(C25="NE",_xlfn.XLOOKUP(B$4,Tabla42[ZC],Tabla42[VALOR]),IF(C25="E",_xlfn.XLOOKUP(B$4,Tabla43[ZC],Tabla43[VALOR]),IF(C25="SE",_xlfn.XLOOKUP(B$4,Tabla44[ZC],Tabla44[VALOR]),IF(C25="S",_xlfn.XLOOKUP(B$4,Tabla45[ZC],Tabla45[VALOR]),IF(C25="SO",_xlfn.XLOOKUP(B$4,Tabla46[ZC],Tabla46[VALOR]),IF(C25="O",_xlfn.XLOOKUP(B$4,Tabla47[ZC],Tabla47[VALOR]),IF(C25="NO",_xlfn.XLOOKUP(B$4,Tabla48[ZC],Tabla48[VALOR]),IF(C25="N",_xlfn.XLOOKUP(B$4,Tabla49[ZC],Tabla49[VALOR]),0)))))))))</f>
        <v>0</v>
      </c>
      <c r="S25" s="11" t="e">
        <f t="shared" si="1"/>
        <v>#VALUE!</v>
      </c>
      <c r="W25" s="1"/>
      <c r="Y25" s="3" t="e">
        <f t="shared" si="2"/>
        <v>#DIV/0!</v>
      </c>
      <c r="Z25" s="3" t="e">
        <f t="shared" si="3"/>
        <v>#DIV/0!</v>
      </c>
      <c r="AA25" s="3" t="e">
        <f t="shared" si="4"/>
        <v>#DIV/0!</v>
      </c>
      <c r="AB25" s="3" t="e">
        <f t="shared" si="5"/>
        <v>#DIV/0!</v>
      </c>
      <c r="AC25" t="e">
        <f t="shared" si="6"/>
        <v>#DIV/0!</v>
      </c>
      <c r="AD25" t="e">
        <f t="shared" si="7"/>
        <v>#DIV/0!</v>
      </c>
      <c r="AE25" t="e">
        <f t="shared" si="8"/>
        <v>#DIV/0!</v>
      </c>
      <c r="AF25" t="e">
        <f t="shared" si="9"/>
        <v>#DIV/0!</v>
      </c>
      <c r="AG25" s="3" t="e">
        <f>IF(AND(C25="S",AC25="0,05&lt;R/W≤0,1"),_xlfn.XLOOKUP(AD25,Tabla55[VALOR],Tabla55[FSH]),IF(AND(C25="S",AC25="0,1&lt;R/W≤0,2"),_xlfn.XLOOKUP(AD25,Tabla56[VALOR],Tabla56[FSH]),IF(AND(C25="S",AC25="0,2&lt;R/W≤0,5"),_xlfn.XLOOKUP(AD25,Tabla57[VALOR],Tabla57[FSH]),IF(AND(C25="S",AC25="R/W&gt;0,5"),_xlfn.XLOOKUP(AD25,Tabla58[VALOR],Tabla58[FSH]),IF(AND(C25="SE",AC25="0,05&lt;R/W≤0,1"),_xlfn.XLOOKUP(AD25,Tabla59[VALOR],Tabla59[FSH]),IF(AND(C25="SE",AC25="0,1&lt;R/W≤0,2"),_xlfn.XLOOKUP(AD25,Tabla60[VALOR],Tabla60[FSH]),IF(AND(C25="SE",AC25="0,2&lt;R/W≤0,5"),_xlfn.XLOOKUP(AD25,Tabla61[VALOR],Tabla61[FSH]),IF(AND(C25="SE",AC25="R/W&gt;0,5"),_xlfn.XLOOKUP(AD25,Tabla62[VALOR],Tabla62[FSH]),IF(AND(C25="SO",AC25="0,05&lt;R/W≤0,1"),_xlfn.XLOOKUP(AD25,Tabla59[VALOR],Tabla59[FSH]),IF(AND(C25="SO",AC25="0,1&lt;R/W≤0,2"),_xlfn.XLOOKUP(AD25,Tabla60[VALOR],Tabla60[FSH]),IF(AND(C25="SO",AC25="0,2&lt;R/W≤0,5"),_xlfn.XLOOKUP(AD25,Tabla61[VALOR],Tabla61[FSH]),IF(AND(C25="SO",AC25="R/W&gt;0,5"),_xlfn.XLOOKUP(AD25,Tabla62[VALOR],Tabla62[FSH]),IF(AND(C25="E",AC25="0,05&lt;R/W≤0,1"),_xlfn.XLOOKUP(AD25,Tabla63[VALOR],Tabla63[FSH]),IF(AND(C25="E",AC25="0,1&lt;R/W≤0,2"),_xlfn.XLOOKUP(AD25,Tabla64[VALOR],Tabla64[FSH]),IF(AND(C25="E",AC25="0,2&lt;R/W≤0,5"),_xlfn.XLOOKUP(AD25,Tabla65[VALOR],Tabla65[FSH]),IF(AND(C25="E",AC25="R/W&gt;0,5"),_xlfn.XLOOKUP(AD25,Tabla66[VALOR],Tabla66[FSH]),IF(AND(C25="O",AC25="0,05&lt;R/W≤0,1"),_xlfn.XLOOKUP(AD25,Tabla63[VALOR],Tabla63[FSH]),IF(AND(C25="O",AC25="0,1&lt;R/W≤0,2"),_xlfn.XLOOKUP(AD25,Tabla64[VALOR],Tabla64[FSH]),IF(AND(C25="O",AC25="0,2&lt;R/W≤0,5"),_xlfn.XLOOKUP(AD25,Tabla65[VALOR],Tabla65[FSH]),IF(AND(C25="O",AC25="R/W&gt;0,5"),_xlfn.XLOOKUP(AD25,Tabla66[VALOR],Tabla66[FSH]),1))))))))))))))))))))</f>
        <v>#DIV/0!</v>
      </c>
      <c r="AH25" s="3" t="e">
        <f>IF(AND(C25="S",AF25="0,2&lt;L/H≤0,5"),_xlfn.XLOOKUP(AE25,Tabla25[VALOR],Tabla25[FSH]),IF(AND(C25="S",AF25="0,5&lt;L/H≤1"),_xlfn.XLOOKUP(AE25,Tabla26[VALOR],Tabla26[FSH]),IF(AND(C25="S",AF25="1&lt;L/H≤2"),_xlfn.XLOOKUP(AE25,Tabla27[VALOR],Tabla27[FSH]),IF(AND(C25="S",AF25="L/H&gt;2"),_xlfn.XLOOKUP(AE25,Tabla28[VALOR],Tabla28[FSH]),IF(AND(C25="SE",AF25="0,2&lt;L/H≤0,5"),_xlfn.XLOOKUP(AE25,Tabla29[VALOR],Tabla29[FSH]),IF(AND(C25="SE",AF25="0,5&lt;L/H≤1"),_xlfn.XLOOKUP(AE25,Tabla30[VALOR],Tabla30[FSH]),IF(AND(C25="SE",AF25="1&lt;L/H≤2"),_xlfn.XLOOKUP(AE25,Tabla31[VALOR],Tabla31[FSH]),IF(AND(C25="SE",AF25="L/H&gt;2"),_xlfn.XLOOKUP(AE25,Tabla50[VALOR],Tabla50[FSH]),IF(AND(C25="SO",AF25="0,2&lt;L/H≤0,5"),_xlfn.XLOOKUP(AE25,Tabla29[VALOR],Tabla29[FSH]),IF(AND(C25="SO",AF25="0,5&lt;L/H≤1"),_xlfn.XLOOKUP(AE25,Tabla30[VALOR],Tabla30[FSH]),IF(AND(C25="SO",AF25="1&lt;L/H≤2"),_xlfn.XLOOKUP(AE25,Tabla31[VALOR],Tabla31[FSH]),IF(AND(C25="SO",AF25="L/H&gt;2"),_xlfn.XLOOKUP(AE25,Tabla50[VALOR],Tabla50[FSH]),IF(AND(C25="E",AF25="0,2&lt;L/H≤0,5"),_xlfn.XLOOKUP(AE25,Tabla51[VALOR],Tabla51[FSH]),IF(AND(C25="E",AF25="0,5&lt;L/H≤1"),_xlfn.XLOOKUP(AE25,Tabla52[VALOR],Tabla52[FSH]),IF(AND(C25="E",AF25="1&lt;L/H≤2"),_xlfn.XLOOKUP(AE25,Tabla53[VALOR],Tabla53[FSH]),IF(AND(C25="E",AF25="L/H&gt;2"),_xlfn.XLOOKUP(AE25,Tabla54[VALOR],Tabla54[FSH]),IF(AND(C25="O",AF25="0,2&lt;L/H≤0,5"),_xlfn.XLOOKUP(AE25,Tabla51[VALOR],Tabla51[FSH]),IF(AND(C25="O",AF25="0,5&lt;L/H≤1"),_xlfn.XLOOKUP(AE25,Tabla52[VALOR],Tabla52[FSH]),IF(AND(C25="O",AF25="1&lt;L/H≤2"),_xlfn.XLOOKUP(AE25,Tabla53[VALOR],Tabla53[FSH]),IF(AND(C25="O",AF25="L/H&gt;2"),_xlfn.XLOOKUP(AE25,Tabla54[VALOR],Tabla54[FSH]),1))))))))))))))))))))</f>
        <v>#DIV/0!</v>
      </c>
      <c r="AL25" s="1"/>
      <c r="AM25" s="1"/>
      <c r="AN25" s="1"/>
      <c r="AO25" s="1"/>
      <c r="AP25" s="1"/>
      <c r="AQ25" s="1"/>
      <c r="XEV25" s="6" t="s">
        <v>8</v>
      </c>
      <c r="XFB25" t="s">
        <v>64</v>
      </c>
    </row>
    <row r="26" spans="1:44 16363:16382" s="6" customFormat="1" ht="15.9" customHeight="1" x14ac:dyDescent="0.3">
      <c r="A26" s="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11" t="str">
        <f t="shared" si="0"/>
        <v xml:space="preserve"> </v>
      </c>
      <c r="Q26" s="11">
        <f>IF(AND(G26="Persianas",H26="Exterior",I26="Blanco"),_xlfn.XLOOKUP(F26,Tabla1[Exterior-persianas-blanco],Tabla1[Valor]),IF(AND(G26="Persianas",H26="Exterior",I26="Pastel"),_xlfn.XLOOKUP(F26,Tabla2[Exterior-persianas-pastel],Tabla2[Valor]),IF(AND(G26="Persianas",H26="Exterior",I26="Oscuro"),_xlfn.XLOOKUP(F26,Tabla3[Exterior-persianas-oscuro],Tabla3[Valor]),IF(AND(G26="Persianas",H26="Exterior",I26="Negro"),_xlfn.XLOOKUP(F26,Tabla4[Exterior-persianas-negro],Tabla4[Valor]),IF(AND(G26="Persianas",H26="Interior",I26="Blanco"),_xlfn.XLOOKUP(F26,Tabla5[Interior-persianas-blanco],Tabla5[Valor]),IF(AND(G26="Persianas",H26="Interior",I26="Pastel"),_xlfn.XLOOKUP(F26,Tabla6[Interior-persianas-pastel],Tabla6[Valor]),IF(AND(G26="Persianas",H26="Interior",I26="Oscuro"),_xlfn.XLOOKUP(F26,Tabla7[Interior-persianas-oscuro],Tabla7[Valor]),IF(AND(G26="Persianas",H26="Interior",I26="Negro"),_xlfn.XLOOKUP(F26,Tabla8[Interior-persianas-negro],Tabla8[Valor]),IF(AND(G26="Toldos",H26="Exterior",I26="Blanco"),_xlfn.XLOOKUP(F26,Tabla9[Exterior-Toldos-blanco],Tabla9[Valor]),IF(AND(G26="Toldos",H26="Exterior",I26="Pastel"),_xlfn.XLOOKUP(F26,Tabla10[Exterior-Toldos-pastel],Tabla10[Valor]),IF(AND(G26="Toldos",H26="Exterior",I26="Oscuro"),_xlfn.XLOOKUP(F26,Tabla11[Exterior-Toldos-oscuro],Tabla11[Valor]),IF(AND(G26="Toldos",H26="Exterior",I26="Negro"),_xlfn.XLOOKUP(F26,Tabla12[Exterior-Toldos-negro],Tabla12[Valor]),IF(AND(G26="Toldos",H26="Interior",I26="Blanco"),_xlfn.XLOOKUP(F26,Tabla13[Interior-Toldos-blanco],Tabla13[Valor]),IF(AND(G26="Toldos",H26="Interior",I26="Pastel"),_xlfn.XLOOKUP(F26,Tabla14[Interior-Toldos-pastel],Tabla14[Valor]),IF(AND(G26="Toldos",H26="Interior",I26="Oscuro"),_xlfn.XLOOKUP(F26,Tabla15[Interior-Toldos-oscuro],Tabla15[Valor]),IF(AND(G26="Toldos",H26="Interior",I26="Negro"),_xlfn.XLOOKUP(F26,Tabla16[Interior-Toldos-negro],Tabla16[Valor]),IF(AND(G26="Cortinas",H26="Exterior",I26="Blanco"),_xlfn.XLOOKUP(F26,Tabla17[Exterior-Cortinas-blanco],Tabla17[Valor]),IF(AND(G26="Cortinas",H26="Exterior",I26="Pastel"),_xlfn.XLOOKUP(F26,Tabla18[Exterior-Cortinas-pastel],Tabla18[Valor]),IF(AND(G26="Cortinas",H26="Exterior",I26="Oscuro"),_xlfn.XLOOKUP(F26,Tabla19[Exterior-Cortinas-oscuro],Tabla19[Valor]),IF(AND(G26="Cortinas",H26="Exterior",I26="Negro"),_xlfn.XLOOKUP(F26,Tabla20[Exterior-Cortinas-negro],Tabla20[Valor]),IF(AND(G26="Cortinas",H26="Interior",I26="Blanco"),_xlfn.XLOOKUP(F26,Tabla21[Interior-Cortinas-blanco],Tabla21[Valor]),IF(AND(G26="Cortinas",H26="Interior",I26="Pastel"),_xlfn.XLOOKUP(F26,Tabla22[Interior-Cortinas-pastel],Tabla22[Valor]),IF(AND(G26="Cortinas",H26="Interior",I26="Oscuro"),_xlfn.XLOOKUP(F26,Tabla23[Interior-Cortinas-oscuro],Tabla23[Valor]),IF(AND(G26="Cortinas",H26="Interior",I26="Negro"),_xlfn.XLOOKUP(F26,Tabla24[Interior-Cortinas-negro],Tabla24[Valor]),1))))))))))))))))))))))))</f>
        <v>1</v>
      </c>
      <c r="R26" s="11">
        <f>IF(C26="Horizontal",_xlfn.XLOOKUP(B$4,Tabla41[ZC],Tabla41[VALOR]),IF(C26="NE",_xlfn.XLOOKUP(B$4,Tabla42[ZC],Tabla42[VALOR]),IF(C26="E",_xlfn.XLOOKUP(B$4,Tabla43[ZC],Tabla43[VALOR]),IF(C26="SE",_xlfn.XLOOKUP(B$4,Tabla44[ZC],Tabla44[VALOR]),IF(C26="S",_xlfn.XLOOKUP(B$4,Tabla45[ZC],Tabla45[VALOR]),IF(C26="SO",_xlfn.XLOOKUP(B$4,Tabla46[ZC],Tabla46[VALOR]),IF(C26="O",_xlfn.XLOOKUP(B$4,Tabla47[ZC],Tabla47[VALOR]),IF(C26="NO",_xlfn.XLOOKUP(B$4,Tabla48[ZC],Tabla48[VALOR]),IF(C26="N",_xlfn.XLOOKUP(B$4,Tabla49[ZC],Tabla49[VALOR]),0)))))))))</f>
        <v>0</v>
      </c>
      <c r="S26" s="11" t="e">
        <f t="shared" si="1"/>
        <v>#VALUE!</v>
      </c>
      <c r="W26" s="1"/>
      <c r="Y26" s="3" t="e">
        <f t="shared" si="2"/>
        <v>#DIV/0!</v>
      </c>
      <c r="Z26" s="3" t="e">
        <f t="shared" si="3"/>
        <v>#DIV/0!</v>
      </c>
      <c r="AA26" s="3" t="e">
        <f t="shared" si="4"/>
        <v>#DIV/0!</v>
      </c>
      <c r="AB26" s="3" t="e">
        <f t="shared" si="5"/>
        <v>#DIV/0!</v>
      </c>
      <c r="AC26" t="e">
        <f t="shared" si="6"/>
        <v>#DIV/0!</v>
      </c>
      <c r="AD26" t="e">
        <f t="shared" si="7"/>
        <v>#DIV/0!</v>
      </c>
      <c r="AE26" t="e">
        <f t="shared" si="8"/>
        <v>#DIV/0!</v>
      </c>
      <c r="AF26" t="e">
        <f t="shared" si="9"/>
        <v>#DIV/0!</v>
      </c>
      <c r="AG26" s="3" t="e">
        <f>IF(AND(C26="S",AC26="0,05&lt;R/W≤0,1"),_xlfn.XLOOKUP(AD26,Tabla55[VALOR],Tabla55[FSH]),IF(AND(C26="S",AC26="0,1&lt;R/W≤0,2"),_xlfn.XLOOKUP(AD26,Tabla56[VALOR],Tabla56[FSH]),IF(AND(C26="S",AC26="0,2&lt;R/W≤0,5"),_xlfn.XLOOKUP(AD26,Tabla57[VALOR],Tabla57[FSH]),IF(AND(C26="S",AC26="R/W&gt;0,5"),_xlfn.XLOOKUP(AD26,Tabla58[VALOR],Tabla58[FSH]),IF(AND(C26="SE",AC26="0,05&lt;R/W≤0,1"),_xlfn.XLOOKUP(AD26,Tabla59[VALOR],Tabla59[FSH]),IF(AND(C26="SE",AC26="0,1&lt;R/W≤0,2"),_xlfn.XLOOKUP(AD26,Tabla60[VALOR],Tabla60[FSH]),IF(AND(C26="SE",AC26="0,2&lt;R/W≤0,5"),_xlfn.XLOOKUP(AD26,Tabla61[VALOR],Tabla61[FSH]),IF(AND(C26="SE",AC26="R/W&gt;0,5"),_xlfn.XLOOKUP(AD26,Tabla62[VALOR],Tabla62[FSH]),IF(AND(C26="SO",AC26="0,05&lt;R/W≤0,1"),_xlfn.XLOOKUP(AD26,Tabla59[VALOR],Tabla59[FSH]),IF(AND(C26="SO",AC26="0,1&lt;R/W≤0,2"),_xlfn.XLOOKUP(AD26,Tabla60[VALOR],Tabla60[FSH]),IF(AND(C26="SO",AC26="0,2&lt;R/W≤0,5"),_xlfn.XLOOKUP(AD26,Tabla61[VALOR],Tabla61[FSH]),IF(AND(C26="SO",AC26="R/W&gt;0,5"),_xlfn.XLOOKUP(AD26,Tabla62[VALOR],Tabla62[FSH]),IF(AND(C26="E",AC26="0,05&lt;R/W≤0,1"),_xlfn.XLOOKUP(AD26,Tabla63[VALOR],Tabla63[FSH]),IF(AND(C26="E",AC26="0,1&lt;R/W≤0,2"),_xlfn.XLOOKUP(AD26,Tabla64[VALOR],Tabla64[FSH]),IF(AND(C26="E",AC26="0,2&lt;R/W≤0,5"),_xlfn.XLOOKUP(AD26,Tabla65[VALOR],Tabla65[FSH]),IF(AND(C26="E",AC26="R/W&gt;0,5"),_xlfn.XLOOKUP(AD26,Tabla66[VALOR],Tabla66[FSH]),IF(AND(C26="O",AC26="0,05&lt;R/W≤0,1"),_xlfn.XLOOKUP(AD26,Tabla63[VALOR],Tabla63[FSH]),IF(AND(C26="O",AC26="0,1&lt;R/W≤0,2"),_xlfn.XLOOKUP(AD26,Tabla64[VALOR],Tabla64[FSH]),IF(AND(C26="O",AC26="0,2&lt;R/W≤0,5"),_xlfn.XLOOKUP(AD26,Tabla65[VALOR],Tabla65[FSH]),IF(AND(C26="O",AC26="R/W&gt;0,5"),_xlfn.XLOOKUP(AD26,Tabla66[VALOR],Tabla66[FSH]),1))))))))))))))))))))</f>
        <v>#DIV/0!</v>
      </c>
      <c r="AH26" s="3" t="e">
        <f>IF(AND(C26="S",AF26="0,2&lt;L/H≤0,5"),_xlfn.XLOOKUP(AE26,Tabla25[VALOR],Tabla25[FSH]),IF(AND(C26="S",AF26="0,5&lt;L/H≤1"),_xlfn.XLOOKUP(AE26,Tabla26[VALOR],Tabla26[FSH]),IF(AND(C26="S",AF26="1&lt;L/H≤2"),_xlfn.XLOOKUP(AE26,Tabla27[VALOR],Tabla27[FSH]),IF(AND(C26="S",AF26="L/H&gt;2"),_xlfn.XLOOKUP(AE26,Tabla28[VALOR],Tabla28[FSH]),IF(AND(C26="SE",AF26="0,2&lt;L/H≤0,5"),_xlfn.XLOOKUP(AE26,Tabla29[VALOR],Tabla29[FSH]),IF(AND(C26="SE",AF26="0,5&lt;L/H≤1"),_xlfn.XLOOKUP(AE26,Tabla30[VALOR],Tabla30[FSH]),IF(AND(C26="SE",AF26="1&lt;L/H≤2"),_xlfn.XLOOKUP(AE26,Tabla31[VALOR],Tabla31[FSH]),IF(AND(C26="SE",AF26="L/H&gt;2"),_xlfn.XLOOKUP(AE26,Tabla50[VALOR],Tabla50[FSH]),IF(AND(C26="SO",AF26="0,2&lt;L/H≤0,5"),_xlfn.XLOOKUP(AE26,Tabla29[VALOR],Tabla29[FSH]),IF(AND(C26="SO",AF26="0,5&lt;L/H≤1"),_xlfn.XLOOKUP(AE26,Tabla30[VALOR],Tabla30[FSH]),IF(AND(C26="SO",AF26="1&lt;L/H≤2"),_xlfn.XLOOKUP(AE26,Tabla31[VALOR],Tabla31[FSH]),IF(AND(C26="SO",AF26="L/H&gt;2"),_xlfn.XLOOKUP(AE26,Tabla50[VALOR],Tabla50[FSH]),IF(AND(C26="E",AF26="0,2&lt;L/H≤0,5"),_xlfn.XLOOKUP(AE26,Tabla51[VALOR],Tabla51[FSH]),IF(AND(C26="E",AF26="0,5&lt;L/H≤1"),_xlfn.XLOOKUP(AE26,Tabla52[VALOR],Tabla52[FSH]),IF(AND(C26="E",AF26="1&lt;L/H≤2"),_xlfn.XLOOKUP(AE26,Tabla53[VALOR],Tabla53[FSH]),IF(AND(C26="E",AF26="L/H&gt;2"),_xlfn.XLOOKUP(AE26,Tabla54[VALOR],Tabla54[FSH]),IF(AND(C26="O",AF26="0,2&lt;L/H≤0,5"),_xlfn.XLOOKUP(AE26,Tabla51[VALOR],Tabla51[FSH]),IF(AND(C26="O",AF26="0,5&lt;L/H≤1"),_xlfn.XLOOKUP(AE26,Tabla52[VALOR],Tabla52[FSH]),IF(AND(C26="O",AF26="1&lt;L/H≤2"),_xlfn.XLOOKUP(AE26,Tabla53[VALOR],Tabla53[FSH]),IF(AND(C26="O",AF26="L/H&gt;2"),_xlfn.XLOOKUP(AE26,Tabla54[VALOR],Tabla54[FSH]),1))))))))))))))))))))</f>
        <v>#DIV/0!</v>
      </c>
      <c r="AL26" s="1"/>
      <c r="AM26" s="1"/>
      <c r="AN26"/>
      <c r="AO26"/>
      <c r="AP26" s="1"/>
      <c r="AQ26"/>
      <c r="AR26"/>
      <c r="XEV26" s="6" t="s">
        <v>9</v>
      </c>
      <c r="XFB26" t="s">
        <v>65</v>
      </c>
    </row>
    <row r="27" spans="1:44 16363:16382" s="6" customFormat="1" ht="15.9" customHeight="1" x14ac:dyDescent="0.3">
      <c r="A27" s="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1" t="str">
        <f t="shared" si="0"/>
        <v xml:space="preserve"> </v>
      </c>
      <c r="Q27" s="11">
        <f>IF(AND(G27="Persianas",H27="Exterior",I27="Blanco"),_xlfn.XLOOKUP(F27,Tabla1[Exterior-persianas-blanco],Tabla1[Valor]),IF(AND(G27="Persianas",H27="Exterior",I27="Pastel"),_xlfn.XLOOKUP(F27,Tabla2[Exterior-persianas-pastel],Tabla2[Valor]),IF(AND(G27="Persianas",H27="Exterior",I27="Oscuro"),_xlfn.XLOOKUP(F27,Tabla3[Exterior-persianas-oscuro],Tabla3[Valor]),IF(AND(G27="Persianas",H27="Exterior",I27="Negro"),_xlfn.XLOOKUP(F27,Tabla4[Exterior-persianas-negro],Tabla4[Valor]),IF(AND(G27="Persianas",H27="Interior",I27="Blanco"),_xlfn.XLOOKUP(F27,Tabla5[Interior-persianas-blanco],Tabla5[Valor]),IF(AND(G27="Persianas",H27="Interior",I27="Pastel"),_xlfn.XLOOKUP(F27,Tabla6[Interior-persianas-pastel],Tabla6[Valor]),IF(AND(G27="Persianas",H27="Interior",I27="Oscuro"),_xlfn.XLOOKUP(F27,Tabla7[Interior-persianas-oscuro],Tabla7[Valor]),IF(AND(G27="Persianas",H27="Interior",I27="Negro"),_xlfn.XLOOKUP(F27,Tabla8[Interior-persianas-negro],Tabla8[Valor]),IF(AND(G27="Toldos",H27="Exterior",I27="Blanco"),_xlfn.XLOOKUP(F27,Tabla9[Exterior-Toldos-blanco],Tabla9[Valor]),IF(AND(G27="Toldos",H27="Exterior",I27="Pastel"),_xlfn.XLOOKUP(F27,Tabla10[Exterior-Toldos-pastel],Tabla10[Valor]),IF(AND(G27="Toldos",H27="Exterior",I27="Oscuro"),_xlfn.XLOOKUP(F27,Tabla11[Exterior-Toldos-oscuro],Tabla11[Valor]),IF(AND(G27="Toldos",H27="Exterior",I27="Negro"),_xlfn.XLOOKUP(F27,Tabla12[Exterior-Toldos-negro],Tabla12[Valor]),IF(AND(G27="Toldos",H27="Interior",I27="Blanco"),_xlfn.XLOOKUP(F27,Tabla13[Interior-Toldos-blanco],Tabla13[Valor]),IF(AND(G27="Toldos",H27="Interior",I27="Pastel"),_xlfn.XLOOKUP(F27,Tabla14[Interior-Toldos-pastel],Tabla14[Valor]),IF(AND(G27="Toldos",H27="Interior",I27="Oscuro"),_xlfn.XLOOKUP(F27,Tabla15[Interior-Toldos-oscuro],Tabla15[Valor]),IF(AND(G27="Toldos",H27="Interior",I27="Negro"),_xlfn.XLOOKUP(F27,Tabla16[Interior-Toldos-negro],Tabla16[Valor]),IF(AND(G27="Cortinas",H27="Exterior",I27="Blanco"),_xlfn.XLOOKUP(F27,Tabla17[Exterior-Cortinas-blanco],Tabla17[Valor]),IF(AND(G27="Cortinas",H27="Exterior",I27="Pastel"),_xlfn.XLOOKUP(F27,Tabla18[Exterior-Cortinas-pastel],Tabla18[Valor]),IF(AND(G27="Cortinas",H27="Exterior",I27="Oscuro"),_xlfn.XLOOKUP(F27,Tabla19[Exterior-Cortinas-oscuro],Tabla19[Valor]),IF(AND(G27="Cortinas",H27="Exterior",I27="Negro"),_xlfn.XLOOKUP(F27,Tabla20[Exterior-Cortinas-negro],Tabla20[Valor]),IF(AND(G27="Cortinas",H27="Interior",I27="Blanco"),_xlfn.XLOOKUP(F27,Tabla21[Interior-Cortinas-blanco],Tabla21[Valor]),IF(AND(G27="Cortinas",H27="Interior",I27="Pastel"),_xlfn.XLOOKUP(F27,Tabla22[Interior-Cortinas-pastel],Tabla22[Valor]),IF(AND(G27="Cortinas",H27="Interior",I27="Oscuro"),_xlfn.XLOOKUP(F27,Tabla23[Interior-Cortinas-oscuro],Tabla23[Valor]),IF(AND(G27="Cortinas",H27="Interior",I27="Negro"),_xlfn.XLOOKUP(F27,Tabla24[Interior-Cortinas-negro],Tabla24[Valor]),1))))))))))))))))))))))))</f>
        <v>1</v>
      </c>
      <c r="R27" s="11">
        <f>IF(C27="Horizontal",_xlfn.XLOOKUP(B$4,Tabla41[ZC],Tabla41[VALOR]),IF(C27="NE",_xlfn.XLOOKUP(B$4,Tabla42[ZC],Tabla42[VALOR]),IF(C27="E",_xlfn.XLOOKUP(B$4,Tabla43[ZC],Tabla43[VALOR]),IF(C27="SE",_xlfn.XLOOKUP(B$4,Tabla44[ZC],Tabla44[VALOR]),IF(C27="S",_xlfn.XLOOKUP(B$4,Tabla45[ZC],Tabla45[VALOR]),IF(C27="SO",_xlfn.XLOOKUP(B$4,Tabla46[ZC],Tabla46[VALOR]),IF(C27="O",_xlfn.XLOOKUP(B$4,Tabla47[ZC],Tabla47[VALOR]),IF(C27="NO",_xlfn.XLOOKUP(B$4,Tabla48[ZC],Tabla48[VALOR]),IF(C27="N",_xlfn.XLOOKUP(B$4,Tabla49[ZC],Tabla49[VALOR]),0)))))))))</f>
        <v>0</v>
      </c>
      <c r="S27" s="11" t="e">
        <f t="shared" si="1"/>
        <v>#VALUE!</v>
      </c>
      <c r="W27" s="1"/>
      <c r="Y27" s="3" t="e">
        <f t="shared" si="2"/>
        <v>#DIV/0!</v>
      </c>
      <c r="Z27" s="3" t="e">
        <f t="shared" si="3"/>
        <v>#DIV/0!</v>
      </c>
      <c r="AA27" s="3" t="e">
        <f t="shared" si="4"/>
        <v>#DIV/0!</v>
      </c>
      <c r="AB27" s="3" t="e">
        <f t="shared" si="5"/>
        <v>#DIV/0!</v>
      </c>
      <c r="AC27" t="e">
        <f t="shared" si="6"/>
        <v>#DIV/0!</v>
      </c>
      <c r="AD27" t="e">
        <f t="shared" si="7"/>
        <v>#DIV/0!</v>
      </c>
      <c r="AE27" t="e">
        <f t="shared" si="8"/>
        <v>#DIV/0!</v>
      </c>
      <c r="AF27" t="e">
        <f t="shared" si="9"/>
        <v>#DIV/0!</v>
      </c>
      <c r="AG27" s="3" t="e">
        <f>IF(AND(C27="S",AC27="0,05&lt;R/W≤0,1"),_xlfn.XLOOKUP(AD27,Tabla55[VALOR],Tabla55[FSH]),IF(AND(C27="S",AC27="0,1&lt;R/W≤0,2"),_xlfn.XLOOKUP(AD27,Tabla56[VALOR],Tabla56[FSH]),IF(AND(C27="S",AC27="0,2&lt;R/W≤0,5"),_xlfn.XLOOKUP(AD27,Tabla57[VALOR],Tabla57[FSH]),IF(AND(C27="S",AC27="R/W&gt;0,5"),_xlfn.XLOOKUP(AD27,Tabla58[VALOR],Tabla58[FSH]),IF(AND(C27="SE",AC27="0,05&lt;R/W≤0,1"),_xlfn.XLOOKUP(AD27,Tabla59[VALOR],Tabla59[FSH]),IF(AND(C27="SE",AC27="0,1&lt;R/W≤0,2"),_xlfn.XLOOKUP(AD27,Tabla60[VALOR],Tabla60[FSH]),IF(AND(C27="SE",AC27="0,2&lt;R/W≤0,5"),_xlfn.XLOOKUP(AD27,Tabla61[VALOR],Tabla61[FSH]),IF(AND(C27="SE",AC27="R/W&gt;0,5"),_xlfn.XLOOKUP(AD27,Tabla62[VALOR],Tabla62[FSH]),IF(AND(C27="SO",AC27="0,05&lt;R/W≤0,1"),_xlfn.XLOOKUP(AD27,Tabla59[VALOR],Tabla59[FSH]),IF(AND(C27="SO",AC27="0,1&lt;R/W≤0,2"),_xlfn.XLOOKUP(AD27,Tabla60[VALOR],Tabla60[FSH]),IF(AND(C27="SO",AC27="0,2&lt;R/W≤0,5"),_xlfn.XLOOKUP(AD27,Tabla61[VALOR],Tabla61[FSH]),IF(AND(C27="SO",AC27="R/W&gt;0,5"),_xlfn.XLOOKUP(AD27,Tabla62[VALOR],Tabla62[FSH]),IF(AND(C27="E",AC27="0,05&lt;R/W≤0,1"),_xlfn.XLOOKUP(AD27,Tabla63[VALOR],Tabla63[FSH]),IF(AND(C27="E",AC27="0,1&lt;R/W≤0,2"),_xlfn.XLOOKUP(AD27,Tabla64[VALOR],Tabla64[FSH]),IF(AND(C27="E",AC27="0,2&lt;R/W≤0,5"),_xlfn.XLOOKUP(AD27,Tabla65[VALOR],Tabla65[FSH]),IF(AND(C27="E",AC27="R/W&gt;0,5"),_xlfn.XLOOKUP(AD27,Tabla66[VALOR],Tabla66[FSH]),IF(AND(C27="O",AC27="0,05&lt;R/W≤0,1"),_xlfn.XLOOKUP(AD27,Tabla63[VALOR],Tabla63[FSH]),IF(AND(C27="O",AC27="0,1&lt;R/W≤0,2"),_xlfn.XLOOKUP(AD27,Tabla64[VALOR],Tabla64[FSH]),IF(AND(C27="O",AC27="0,2&lt;R/W≤0,5"),_xlfn.XLOOKUP(AD27,Tabla65[VALOR],Tabla65[FSH]),IF(AND(C27="O",AC27="R/W&gt;0,5"),_xlfn.XLOOKUP(AD27,Tabla66[VALOR],Tabla66[FSH]),1))))))))))))))))))))</f>
        <v>#DIV/0!</v>
      </c>
      <c r="AH27" s="3" t="e">
        <f>IF(AND(C27="S",AF27="0,2&lt;L/H≤0,5"),_xlfn.XLOOKUP(AE27,Tabla25[VALOR],Tabla25[FSH]),IF(AND(C27="S",AF27="0,5&lt;L/H≤1"),_xlfn.XLOOKUP(AE27,Tabla26[VALOR],Tabla26[FSH]),IF(AND(C27="S",AF27="1&lt;L/H≤2"),_xlfn.XLOOKUP(AE27,Tabla27[VALOR],Tabla27[FSH]),IF(AND(C27="S",AF27="L/H&gt;2"),_xlfn.XLOOKUP(AE27,Tabla28[VALOR],Tabla28[FSH]),IF(AND(C27="SE",AF27="0,2&lt;L/H≤0,5"),_xlfn.XLOOKUP(AE27,Tabla29[VALOR],Tabla29[FSH]),IF(AND(C27="SE",AF27="0,5&lt;L/H≤1"),_xlfn.XLOOKUP(AE27,Tabla30[VALOR],Tabla30[FSH]),IF(AND(C27="SE",AF27="1&lt;L/H≤2"),_xlfn.XLOOKUP(AE27,Tabla31[VALOR],Tabla31[FSH]),IF(AND(C27="SE",AF27="L/H&gt;2"),_xlfn.XLOOKUP(AE27,Tabla50[VALOR],Tabla50[FSH]),IF(AND(C27="SO",AF27="0,2&lt;L/H≤0,5"),_xlfn.XLOOKUP(AE27,Tabla29[VALOR],Tabla29[FSH]),IF(AND(C27="SO",AF27="0,5&lt;L/H≤1"),_xlfn.XLOOKUP(AE27,Tabla30[VALOR],Tabla30[FSH]),IF(AND(C27="SO",AF27="1&lt;L/H≤2"),_xlfn.XLOOKUP(AE27,Tabla31[VALOR],Tabla31[FSH]),IF(AND(C27="SO",AF27="L/H&gt;2"),_xlfn.XLOOKUP(AE27,Tabla50[VALOR],Tabla50[FSH]),IF(AND(C27="E",AF27="0,2&lt;L/H≤0,5"),_xlfn.XLOOKUP(AE27,Tabla51[VALOR],Tabla51[FSH]),IF(AND(C27="E",AF27="0,5&lt;L/H≤1"),_xlfn.XLOOKUP(AE27,Tabla52[VALOR],Tabla52[FSH]),IF(AND(C27="E",AF27="1&lt;L/H≤2"),_xlfn.XLOOKUP(AE27,Tabla53[VALOR],Tabla53[FSH]),IF(AND(C27="E",AF27="L/H&gt;2"),_xlfn.XLOOKUP(AE27,Tabla54[VALOR],Tabla54[FSH]),IF(AND(C27="O",AF27="0,2&lt;L/H≤0,5"),_xlfn.XLOOKUP(AE27,Tabla51[VALOR],Tabla51[FSH]),IF(AND(C27="O",AF27="0,5&lt;L/H≤1"),_xlfn.XLOOKUP(AE27,Tabla52[VALOR],Tabla52[FSH]),IF(AND(C27="O",AF27="1&lt;L/H≤2"),_xlfn.XLOOKUP(AE27,Tabla53[VALOR],Tabla53[FSH]),IF(AND(C27="O",AF27="L/H&gt;2"),_xlfn.XLOOKUP(AE27,Tabla54[VALOR],Tabla54[FSH]),1))))))))))))))))))))</f>
        <v>#DIV/0!</v>
      </c>
      <c r="AM27" s="1"/>
      <c r="AN27"/>
      <c r="AO27"/>
      <c r="AP27"/>
      <c r="AQ27"/>
      <c r="AR27"/>
      <c r="XEV27" s="6" t="s">
        <v>10</v>
      </c>
      <c r="XFB27" t="s">
        <v>66</v>
      </c>
    </row>
    <row r="28" spans="1:44 16363:16382" s="6" customFormat="1" ht="15.9" customHeight="1" x14ac:dyDescent="0.3">
      <c r="A28" s="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11" t="str">
        <f t="shared" si="0"/>
        <v xml:space="preserve"> </v>
      </c>
      <c r="Q28" s="11">
        <f>IF(AND(G28="Persianas",H28="Exterior",I28="Blanco"),_xlfn.XLOOKUP(F28,Tabla1[Exterior-persianas-blanco],Tabla1[Valor]),IF(AND(G28="Persianas",H28="Exterior",I28="Pastel"),_xlfn.XLOOKUP(F28,Tabla2[Exterior-persianas-pastel],Tabla2[Valor]),IF(AND(G28="Persianas",H28="Exterior",I28="Oscuro"),_xlfn.XLOOKUP(F28,Tabla3[Exterior-persianas-oscuro],Tabla3[Valor]),IF(AND(G28="Persianas",H28="Exterior",I28="Negro"),_xlfn.XLOOKUP(F28,Tabla4[Exterior-persianas-negro],Tabla4[Valor]),IF(AND(G28="Persianas",H28="Interior",I28="Blanco"),_xlfn.XLOOKUP(F28,Tabla5[Interior-persianas-blanco],Tabla5[Valor]),IF(AND(G28="Persianas",H28="Interior",I28="Pastel"),_xlfn.XLOOKUP(F28,Tabla6[Interior-persianas-pastel],Tabla6[Valor]),IF(AND(G28="Persianas",H28="Interior",I28="Oscuro"),_xlfn.XLOOKUP(F28,Tabla7[Interior-persianas-oscuro],Tabla7[Valor]),IF(AND(G28="Persianas",H28="Interior",I28="Negro"),_xlfn.XLOOKUP(F28,Tabla8[Interior-persianas-negro],Tabla8[Valor]),IF(AND(G28="Toldos",H28="Exterior",I28="Blanco"),_xlfn.XLOOKUP(F28,Tabla9[Exterior-Toldos-blanco],Tabla9[Valor]),IF(AND(G28="Toldos",H28="Exterior",I28="Pastel"),_xlfn.XLOOKUP(F28,Tabla10[Exterior-Toldos-pastel],Tabla10[Valor]),IF(AND(G28="Toldos",H28="Exterior",I28="Oscuro"),_xlfn.XLOOKUP(F28,Tabla11[Exterior-Toldos-oscuro],Tabla11[Valor]),IF(AND(G28="Toldos",H28="Exterior",I28="Negro"),_xlfn.XLOOKUP(F28,Tabla12[Exterior-Toldos-negro],Tabla12[Valor]),IF(AND(G28="Toldos",H28="Interior",I28="Blanco"),_xlfn.XLOOKUP(F28,Tabla13[Interior-Toldos-blanco],Tabla13[Valor]),IF(AND(G28="Toldos",H28="Interior",I28="Pastel"),_xlfn.XLOOKUP(F28,Tabla14[Interior-Toldos-pastel],Tabla14[Valor]),IF(AND(G28="Toldos",H28="Interior",I28="Oscuro"),_xlfn.XLOOKUP(F28,Tabla15[Interior-Toldos-oscuro],Tabla15[Valor]),IF(AND(G28="Toldos",H28="Interior",I28="Negro"),_xlfn.XLOOKUP(F28,Tabla16[Interior-Toldos-negro],Tabla16[Valor]),IF(AND(G28="Cortinas",H28="Exterior",I28="Blanco"),_xlfn.XLOOKUP(F28,Tabla17[Exterior-Cortinas-blanco],Tabla17[Valor]),IF(AND(G28="Cortinas",H28="Exterior",I28="Pastel"),_xlfn.XLOOKUP(F28,Tabla18[Exterior-Cortinas-pastel],Tabla18[Valor]),IF(AND(G28="Cortinas",H28="Exterior",I28="Oscuro"),_xlfn.XLOOKUP(F28,Tabla19[Exterior-Cortinas-oscuro],Tabla19[Valor]),IF(AND(G28="Cortinas",H28="Exterior",I28="Negro"),_xlfn.XLOOKUP(F28,Tabla20[Exterior-Cortinas-negro],Tabla20[Valor]),IF(AND(G28="Cortinas",H28="Interior",I28="Blanco"),_xlfn.XLOOKUP(F28,Tabla21[Interior-Cortinas-blanco],Tabla21[Valor]),IF(AND(G28="Cortinas",H28="Interior",I28="Pastel"),_xlfn.XLOOKUP(F28,Tabla22[Interior-Cortinas-pastel],Tabla22[Valor]),IF(AND(G28="Cortinas",H28="Interior",I28="Oscuro"),_xlfn.XLOOKUP(F28,Tabla23[Interior-Cortinas-oscuro],Tabla23[Valor]),IF(AND(G28="Cortinas",H28="Interior",I28="Negro"),_xlfn.XLOOKUP(F28,Tabla24[Interior-Cortinas-negro],Tabla24[Valor]),1))))))))))))))))))))))))</f>
        <v>1</v>
      </c>
      <c r="R28" s="11">
        <f>IF(C28="Horizontal",_xlfn.XLOOKUP(B$4,Tabla41[ZC],Tabla41[VALOR]),IF(C28="NE",_xlfn.XLOOKUP(B$4,Tabla42[ZC],Tabla42[VALOR]),IF(C28="E",_xlfn.XLOOKUP(B$4,Tabla43[ZC],Tabla43[VALOR]),IF(C28="SE",_xlfn.XLOOKUP(B$4,Tabla44[ZC],Tabla44[VALOR]),IF(C28="S",_xlfn.XLOOKUP(B$4,Tabla45[ZC],Tabla45[VALOR]),IF(C28="SO",_xlfn.XLOOKUP(B$4,Tabla46[ZC],Tabla46[VALOR]),IF(C28="O",_xlfn.XLOOKUP(B$4,Tabla47[ZC],Tabla47[VALOR]),IF(C28="NO",_xlfn.XLOOKUP(B$4,Tabla48[ZC],Tabla48[VALOR]),IF(C28="N",_xlfn.XLOOKUP(B$4,Tabla49[ZC],Tabla49[VALOR]),0)))))))))</f>
        <v>0</v>
      </c>
      <c r="S28" s="11" t="e">
        <f t="shared" si="1"/>
        <v>#VALUE!</v>
      </c>
      <c r="X28" s="1"/>
      <c r="Y28" s="3" t="e">
        <f t="shared" si="2"/>
        <v>#DIV/0!</v>
      </c>
      <c r="Z28" s="3" t="e">
        <f t="shared" si="3"/>
        <v>#DIV/0!</v>
      </c>
      <c r="AA28" s="3" t="e">
        <f t="shared" si="4"/>
        <v>#DIV/0!</v>
      </c>
      <c r="AB28" s="3" t="e">
        <f t="shared" si="5"/>
        <v>#DIV/0!</v>
      </c>
      <c r="AC28" t="e">
        <f t="shared" si="6"/>
        <v>#DIV/0!</v>
      </c>
      <c r="AD28" t="e">
        <f t="shared" si="7"/>
        <v>#DIV/0!</v>
      </c>
      <c r="AE28" t="e">
        <f t="shared" si="8"/>
        <v>#DIV/0!</v>
      </c>
      <c r="AF28" t="e">
        <f t="shared" si="9"/>
        <v>#DIV/0!</v>
      </c>
      <c r="AG28" s="3" t="e">
        <f>IF(AND(C28="S",AC28="0,05&lt;R/W≤0,1"),_xlfn.XLOOKUP(AD28,Tabla55[VALOR],Tabla55[FSH]),IF(AND(C28="S",AC28="0,1&lt;R/W≤0,2"),_xlfn.XLOOKUP(AD28,Tabla56[VALOR],Tabla56[FSH]),IF(AND(C28="S",AC28="0,2&lt;R/W≤0,5"),_xlfn.XLOOKUP(AD28,Tabla57[VALOR],Tabla57[FSH]),IF(AND(C28="S",AC28="R/W&gt;0,5"),_xlfn.XLOOKUP(AD28,Tabla58[VALOR],Tabla58[FSH]),IF(AND(C28="SE",AC28="0,05&lt;R/W≤0,1"),_xlfn.XLOOKUP(AD28,Tabla59[VALOR],Tabla59[FSH]),IF(AND(C28="SE",AC28="0,1&lt;R/W≤0,2"),_xlfn.XLOOKUP(AD28,Tabla60[VALOR],Tabla60[FSH]),IF(AND(C28="SE",AC28="0,2&lt;R/W≤0,5"),_xlfn.XLOOKUP(AD28,Tabla61[VALOR],Tabla61[FSH]),IF(AND(C28="SE",AC28="R/W&gt;0,5"),_xlfn.XLOOKUP(AD28,Tabla62[VALOR],Tabla62[FSH]),IF(AND(C28="SO",AC28="0,05&lt;R/W≤0,1"),_xlfn.XLOOKUP(AD28,Tabla59[VALOR],Tabla59[FSH]),IF(AND(C28="SO",AC28="0,1&lt;R/W≤0,2"),_xlfn.XLOOKUP(AD28,Tabla60[VALOR],Tabla60[FSH]),IF(AND(C28="SO",AC28="0,2&lt;R/W≤0,5"),_xlfn.XLOOKUP(AD28,Tabla61[VALOR],Tabla61[FSH]),IF(AND(C28="SO",AC28="R/W&gt;0,5"),_xlfn.XLOOKUP(AD28,Tabla62[VALOR],Tabla62[FSH]),IF(AND(C28="E",AC28="0,05&lt;R/W≤0,1"),_xlfn.XLOOKUP(AD28,Tabla63[VALOR],Tabla63[FSH]),IF(AND(C28="E",AC28="0,1&lt;R/W≤0,2"),_xlfn.XLOOKUP(AD28,Tabla64[VALOR],Tabla64[FSH]),IF(AND(C28="E",AC28="0,2&lt;R/W≤0,5"),_xlfn.XLOOKUP(AD28,Tabla65[VALOR],Tabla65[FSH]),IF(AND(C28="E",AC28="R/W&gt;0,5"),_xlfn.XLOOKUP(AD28,Tabla66[VALOR],Tabla66[FSH]),IF(AND(C28="O",AC28="0,05&lt;R/W≤0,1"),_xlfn.XLOOKUP(AD28,Tabla63[VALOR],Tabla63[FSH]),IF(AND(C28="O",AC28="0,1&lt;R/W≤0,2"),_xlfn.XLOOKUP(AD28,Tabla64[VALOR],Tabla64[FSH]),IF(AND(C28="O",AC28="0,2&lt;R/W≤0,5"),_xlfn.XLOOKUP(AD28,Tabla65[VALOR],Tabla65[FSH]),IF(AND(C28="O",AC28="R/W&gt;0,5"),_xlfn.XLOOKUP(AD28,Tabla66[VALOR],Tabla66[FSH]),1))))))))))))))))))))</f>
        <v>#DIV/0!</v>
      </c>
      <c r="AH28" s="3" t="e">
        <f>IF(AND(C28="S",AF28="0,2&lt;L/H≤0,5"),_xlfn.XLOOKUP(AE28,Tabla25[VALOR],Tabla25[FSH]),IF(AND(C28="S",AF28="0,5&lt;L/H≤1"),_xlfn.XLOOKUP(AE28,Tabla26[VALOR],Tabla26[FSH]),IF(AND(C28="S",AF28="1&lt;L/H≤2"),_xlfn.XLOOKUP(AE28,Tabla27[VALOR],Tabla27[FSH]),IF(AND(C28="S",AF28="L/H&gt;2"),_xlfn.XLOOKUP(AE28,Tabla28[VALOR],Tabla28[FSH]),IF(AND(C28="SE",AF28="0,2&lt;L/H≤0,5"),_xlfn.XLOOKUP(AE28,Tabla29[VALOR],Tabla29[FSH]),IF(AND(C28="SE",AF28="0,5&lt;L/H≤1"),_xlfn.XLOOKUP(AE28,Tabla30[VALOR],Tabla30[FSH]),IF(AND(C28="SE",AF28="1&lt;L/H≤2"),_xlfn.XLOOKUP(AE28,Tabla31[VALOR],Tabla31[FSH]),IF(AND(C28="SE",AF28="L/H&gt;2"),_xlfn.XLOOKUP(AE28,Tabla50[VALOR],Tabla50[FSH]),IF(AND(C28="SO",AF28="0,2&lt;L/H≤0,5"),_xlfn.XLOOKUP(AE28,Tabla29[VALOR],Tabla29[FSH]),IF(AND(C28="SO",AF28="0,5&lt;L/H≤1"),_xlfn.XLOOKUP(AE28,Tabla30[VALOR],Tabla30[FSH]),IF(AND(C28="SO",AF28="1&lt;L/H≤2"),_xlfn.XLOOKUP(AE28,Tabla31[VALOR],Tabla31[FSH]),IF(AND(C28="SO",AF28="L/H&gt;2"),_xlfn.XLOOKUP(AE28,Tabla50[VALOR],Tabla50[FSH]),IF(AND(C28="E",AF28="0,2&lt;L/H≤0,5"),_xlfn.XLOOKUP(AE28,Tabla51[VALOR],Tabla51[FSH]),IF(AND(C28="E",AF28="0,5&lt;L/H≤1"),_xlfn.XLOOKUP(AE28,Tabla52[VALOR],Tabla52[FSH]),IF(AND(C28="E",AF28="1&lt;L/H≤2"),_xlfn.XLOOKUP(AE28,Tabla53[VALOR],Tabla53[FSH]),IF(AND(C28="E",AF28="L/H&gt;2"),_xlfn.XLOOKUP(AE28,Tabla54[VALOR],Tabla54[FSH]),IF(AND(C28="O",AF28="0,2&lt;L/H≤0,5"),_xlfn.XLOOKUP(AE28,Tabla51[VALOR],Tabla51[FSH]),IF(AND(C28="O",AF28="0,5&lt;L/H≤1"),_xlfn.XLOOKUP(AE28,Tabla52[VALOR],Tabla52[FSH]),IF(AND(C28="O",AF28="1&lt;L/H≤2"),_xlfn.XLOOKUP(AE28,Tabla53[VALOR],Tabla53[FSH]),IF(AND(C28="O",AF28="L/H&gt;2"),_xlfn.XLOOKUP(AE28,Tabla54[VALOR],Tabla54[FSH]),1))))))))))))))))))))</f>
        <v>#DIV/0!</v>
      </c>
      <c r="AM28" s="1"/>
      <c r="AN28"/>
      <c r="AO28"/>
      <c r="AP28"/>
      <c r="AQ28"/>
      <c r="AR28"/>
      <c r="XFB28"/>
    </row>
    <row r="29" spans="1:44 16363:16382" s="6" customFormat="1" ht="15.9" customHeight="1" x14ac:dyDescent="0.3">
      <c r="A29" s="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11" t="str">
        <f t="shared" si="0"/>
        <v xml:space="preserve"> </v>
      </c>
      <c r="Q29" s="11">
        <f>IF(AND(G29="Persianas",H29="Exterior",I29="Blanco"),_xlfn.XLOOKUP(F29,Tabla1[Exterior-persianas-blanco],Tabla1[Valor]),IF(AND(G29="Persianas",H29="Exterior",I29="Pastel"),_xlfn.XLOOKUP(F29,Tabla2[Exterior-persianas-pastel],Tabla2[Valor]),IF(AND(G29="Persianas",H29="Exterior",I29="Oscuro"),_xlfn.XLOOKUP(F29,Tabla3[Exterior-persianas-oscuro],Tabla3[Valor]),IF(AND(G29="Persianas",H29="Exterior",I29="Negro"),_xlfn.XLOOKUP(F29,Tabla4[Exterior-persianas-negro],Tabla4[Valor]),IF(AND(G29="Persianas",H29="Interior",I29="Blanco"),_xlfn.XLOOKUP(F29,Tabla5[Interior-persianas-blanco],Tabla5[Valor]),IF(AND(G29="Persianas",H29="Interior",I29="Pastel"),_xlfn.XLOOKUP(F29,Tabla6[Interior-persianas-pastel],Tabla6[Valor]),IF(AND(G29="Persianas",H29="Interior",I29="Oscuro"),_xlfn.XLOOKUP(F29,Tabla7[Interior-persianas-oscuro],Tabla7[Valor]),IF(AND(G29="Persianas",H29="Interior",I29="Negro"),_xlfn.XLOOKUP(F29,Tabla8[Interior-persianas-negro],Tabla8[Valor]),IF(AND(G29="Toldos",H29="Exterior",I29="Blanco"),_xlfn.XLOOKUP(F29,Tabla9[Exterior-Toldos-blanco],Tabla9[Valor]),IF(AND(G29="Toldos",H29="Exterior",I29="Pastel"),_xlfn.XLOOKUP(F29,Tabla10[Exterior-Toldos-pastel],Tabla10[Valor]),IF(AND(G29="Toldos",H29="Exterior",I29="Oscuro"),_xlfn.XLOOKUP(F29,Tabla11[Exterior-Toldos-oscuro],Tabla11[Valor]),IF(AND(G29="Toldos",H29="Exterior",I29="Negro"),_xlfn.XLOOKUP(F29,Tabla12[Exterior-Toldos-negro],Tabla12[Valor]),IF(AND(G29="Toldos",H29="Interior",I29="Blanco"),_xlfn.XLOOKUP(F29,Tabla13[Interior-Toldos-blanco],Tabla13[Valor]),IF(AND(G29="Toldos",H29="Interior",I29="Pastel"),_xlfn.XLOOKUP(F29,Tabla14[Interior-Toldos-pastel],Tabla14[Valor]),IF(AND(G29="Toldos",H29="Interior",I29="Oscuro"),_xlfn.XLOOKUP(F29,Tabla15[Interior-Toldos-oscuro],Tabla15[Valor]),IF(AND(G29="Toldos",H29="Interior",I29="Negro"),_xlfn.XLOOKUP(F29,Tabla16[Interior-Toldos-negro],Tabla16[Valor]),IF(AND(G29="Cortinas",H29="Exterior",I29="Blanco"),_xlfn.XLOOKUP(F29,Tabla17[Exterior-Cortinas-blanco],Tabla17[Valor]),IF(AND(G29="Cortinas",H29="Exterior",I29="Pastel"),_xlfn.XLOOKUP(F29,Tabla18[Exterior-Cortinas-pastel],Tabla18[Valor]),IF(AND(G29="Cortinas",H29="Exterior",I29="Oscuro"),_xlfn.XLOOKUP(F29,Tabla19[Exterior-Cortinas-oscuro],Tabla19[Valor]),IF(AND(G29="Cortinas",H29="Exterior",I29="Negro"),_xlfn.XLOOKUP(F29,Tabla20[Exterior-Cortinas-negro],Tabla20[Valor]),IF(AND(G29="Cortinas",H29="Interior",I29="Blanco"),_xlfn.XLOOKUP(F29,Tabla21[Interior-Cortinas-blanco],Tabla21[Valor]),IF(AND(G29="Cortinas",H29="Interior",I29="Pastel"),_xlfn.XLOOKUP(F29,Tabla22[Interior-Cortinas-pastel],Tabla22[Valor]),IF(AND(G29="Cortinas",H29="Interior",I29="Oscuro"),_xlfn.XLOOKUP(F29,Tabla23[Interior-Cortinas-oscuro],Tabla23[Valor]),IF(AND(G29="Cortinas",H29="Interior",I29="Negro"),_xlfn.XLOOKUP(F29,Tabla24[Interior-Cortinas-negro],Tabla24[Valor]),1))))))))))))))))))))))))</f>
        <v>1</v>
      </c>
      <c r="R29" s="11">
        <f>IF(C29="Horizontal",_xlfn.XLOOKUP(B$4,Tabla41[ZC],Tabla41[VALOR]),IF(C29="NE",_xlfn.XLOOKUP(B$4,Tabla42[ZC],Tabla42[VALOR]),IF(C29="E",_xlfn.XLOOKUP(B$4,Tabla43[ZC],Tabla43[VALOR]),IF(C29="SE",_xlfn.XLOOKUP(B$4,Tabla44[ZC],Tabla44[VALOR]),IF(C29="S",_xlfn.XLOOKUP(B$4,Tabla45[ZC],Tabla45[VALOR]),IF(C29="SO",_xlfn.XLOOKUP(B$4,Tabla46[ZC],Tabla46[VALOR]),IF(C29="O",_xlfn.XLOOKUP(B$4,Tabla47[ZC],Tabla47[VALOR]),IF(C29="NO",_xlfn.XLOOKUP(B$4,Tabla48[ZC],Tabla48[VALOR]),IF(C29="N",_xlfn.XLOOKUP(B$4,Tabla49[ZC],Tabla49[VALOR]),0)))))))))</f>
        <v>0</v>
      </c>
      <c r="S29" s="11" t="e">
        <f t="shared" si="1"/>
        <v>#VALUE!</v>
      </c>
      <c r="X29"/>
      <c r="Y29" s="3" t="e">
        <f t="shared" si="2"/>
        <v>#DIV/0!</v>
      </c>
      <c r="Z29" s="3" t="e">
        <f t="shared" si="3"/>
        <v>#DIV/0!</v>
      </c>
      <c r="AA29" s="3" t="e">
        <f t="shared" si="4"/>
        <v>#DIV/0!</v>
      </c>
      <c r="AB29" s="3" t="e">
        <f t="shared" si="5"/>
        <v>#DIV/0!</v>
      </c>
      <c r="AC29" t="e">
        <f t="shared" si="6"/>
        <v>#DIV/0!</v>
      </c>
      <c r="AD29" t="e">
        <f t="shared" si="7"/>
        <v>#DIV/0!</v>
      </c>
      <c r="AE29" t="e">
        <f t="shared" si="8"/>
        <v>#DIV/0!</v>
      </c>
      <c r="AF29" t="e">
        <f t="shared" si="9"/>
        <v>#DIV/0!</v>
      </c>
      <c r="AG29" s="3" t="e">
        <f>IF(AND(C29="S",AC29="0,05&lt;R/W≤0,1"),_xlfn.XLOOKUP(AD29,Tabla55[VALOR],Tabla55[FSH]),IF(AND(C29="S",AC29="0,1&lt;R/W≤0,2"),_xlfn.XLOOKUP(AD29,Tabla56[VALOR],Tabla56[FSH]),IF(AND(C29="S",AC29="0,2&lt;R/W≤0,5"),_xlfn.XLOOKUP(AD29,Tabla57[VALOR],Tabla57[FSH]),IF(AND(C29="S",AC29="R/W&gt;0,5"),_xlfn.XLOOKUP(AD29,Tabla58[VALOR],Tabla58[FSH]),IF(AND(C29="SE",AC29="0,05&lt;R/W≤0,1"),_xlfn.XLOOKUP(AD29,Tabla59[VALOR],Tabla59[FSH]),IF(AND(C29="SE",AC29="0,1&lt;R/W≤0,2"),_xlfn.XLOOKUP(AD29,Tabla60[VALOR],Tabla60[FSH]),IF(AND(C29="SE",AC29="0,2&lt;R/W≤0,5"),_xlfn.XLOOKUP(AD29,Tabla61[VALOR],Tabla61[FSH]),IF(AND(C29="SE",AC29="R/W&gt;0,5"),_xlfn.XLOOKUP(AD29,Tabla62[VALOR],Tabla62[FSH]),IF(AND(C29="SO",AC29="0,05&lt;R/W≤0,1"),_xlfn.XLOOKUP(AD29,Tabla59[VALOR],Tabla59[FSH]),IF(AND(C29="SO",AC29="0,1&lt;R/W≤0,2"),_xlfn.XLOOKUP(AD29,Tabla60[VALOR],Tabla60[FSH]),IF(AND(C29="SO",AC29="0,2&lt;R/W≤0,5"),_xlfn.XLOOKUP(AD29,Tabla61[VALOR],Tabla61[FSH]),IF(AND(C29="SO",AC29="R/W&gt;0,5"),_xlfn.XLOOKUP(AD29,Tabla62[VALOR],Tabla62[FSH]),IF(AND(C29="E",AC29="0,05&lt;R/W≤0,1"),_xlfn.XLOOKUP(AD29,Tabla63[VALOR],Tabla63[FSH]),IF(AND(C29="E",AC29="0,1&lt;R/W≤0,2"),_xlfn.XLOOKUP(AD29,Tabla64[VALOR],Tabla64[FSH]),IF(AND(C29="E",AC29="0,2&lt;R/W≤0,5"),_xlfn.XLOOKUP(AD29,Tabla65[VALOR],Tabla65[FSH]),IF(AND(C29="E",AC29="R/W&gt;0,5"),_xlfn.XLOOKUP(AD29,Tabla66[VALOR],Tabla66[FSH]),IF(AND(C29="O",AC29="0,05&lt;R/W≤0,1"),_xlfn.XLOOKUP(AD29,Tabla63[VALOR],Tabla63[FSH]),IF(AND(C29="O",AC29="0,1&lt;R/W≤0,2"),_xlfn.XLOOKUP(AD29,Tabla64[VALOR],Tabla64[FSH]),IF(AND(C29="O",AC29="0,2&lt;R/W≤0,5"),_xlfn.XLOOKUP(AD29,Tabla65[VALOR],Tabla65[FSH]),IF(AND(C29="O",AC29="R/W&gt;0,5"),_xlfn.XLOOKUP(AD29,Tabla66[VALOR],Tabla66[FSH]),1))))))))))))))))))))</f>
        <v>#DIV/0!</v>
      </c>
      <c r="AH29" s="3" t="e">
        <f>IF(AND(C29="S",AF29="0,2&lt;L/H≤0,5"),_xlfn.XLOOKUP(AE29,Tabla25[VALOR],Tabla25[FSH]),IF(AND(C29="S",AF29="0,5&lt;L/H≤1"),_xlfn.XLOOKUP(AE29,Tabla26[VALOR],Tabla26[FSH]),IF(AND(C29="S",AF29="1&lt;L/H≤2"),_xlfn.XLOOKUP(AE29,Tabla27[VALOR],Tabla27[FSH]),IF(AND(C29="S",AF29="L/H&gt;2"),_xlfn.XLOOKUP(AE29,Tabla28[VALOR],Tabla28[FSH]),IF(AND(C29="SE",AF29="0,2&lt;L/H≤0,5"),_xlfn.XLOOKUP(AE29,Tabla29[VALOR],Tabla29[FSH]),IF(AND(C29="SE",AF29="0,5&lt;L/H≤1"),_xlfn.XLOOKUP(AE29,Tabla30[VALOR],Tabla30[FSH]),IF(AND(C29="SE",AF29="1&lt;L/H≤2"),_xlfn.XLOOKUP(AE29,Tabla31[VALOR],Tabla31[FSH]),IF(AND(C29="SE",AF29="L/H&gt;2"),_xlfn.XLOOKUP(AE29,Tabla50[VALOR],Tabla50[FSH]),IF(AND(C29="SO",AF29="0,2&lt;L/H≤0,5"),_xlfn.XLOOKUP(AE29,Tabla29[VALOR],Tabla29[FSH]),IF(AND(C29="SO",AF29="0,5&lt;L/H≤1"),_xlfn.XLOOKUP(AE29,Tabla30[VALOR],Tabla30[FSH]),IF(AND(C29="SO",AF29="1&lt;L/H≤2"),_xlfn.XLOOKUP(AE29,Tabla31[VALOR],Tabla31[FSH]),IF(AND(C29="SO",AF29="L/H&gt;2"),_xlfn.XLOOKUP(AE29,Tabla50[VALOR],Tabla50[FSH]),IF(AND(C29="E",AF29="0,2&lt;L/H≤0,5"),_xlfn.XLOOKUP(AE29,Tabla51[VALOR],Tabla51[FSH]),IF(AND(C29="E",AF29="0,5&lt;L/H≤1"),_xlfn.XLOOKUP(AE29,Tabla52[VALOR],Tabla52[FSH]),IF(AND(C29="E",AF29="1&lt;L/H≤2"),_xlfn.XLOOKUP(AE29,Tabla53[VALOR],Tabla53[FSH]),IF(AND(C29="E",AF29="L/H&gt;2"),_xlfn.XLOOKUP(AE29,Tabla54[VALOR],Tabla54[FSH]),IF(AND(C29="O",AF29="0,2&lt;L/H≤0,5"),_xlfn.XLOOKUP(AE29,Tabla51[VALOR],Tabla51[FSH]),IF(AND(C29="O",AF29="0,5&lt;L/H≤1"),_xlfn.XLOOKUP(AE29,Tabla52[VALOR],Tabla52[FSH]),IF(AND(C29="O",AF29="1&lt;L/H≤2"),_xlfn.XLOOKUP(AE29,Tabla53[VALOR],Tabla53[FSH]),IF(AND(C29="O",AF29="L/H&gt;2"),_xlfn.XLOOKUP(AE29,Tabla54[VALOR],Tabla54[FSH]),1))))))))))))))))))))</f>
        <v>#DIV/0!</v>
      </c>
      <c r="AM29" s="1"/>
      <c r="AN29"/>
      <c r="AO29"/>
      <c r="AP29"/>
      <c r="AQ29"/>
      <c r="AR29"/>
      <c r="XFB29"/>
    </row>
    <row r="30" spans="1:44 16363:16382" s="6" customFormat="1" ht="15.9" customHeight="1" x14ac:dyDescent="0.3">
      <c r="A30" s="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11" t="str">
        <f t="shared" si="0"/>
        <v xml:space="preserve"> </v>
      </c>
      <c r="Q30" s="11">
        <f>IF(AND(G30="Persianas",H30="Exterior",I30="Blanco"),_xlfn.XLOOKUP(F30,Tabla1[Exterior-persianas-blanco],Tabla1[Valor]),IF(AND(G30="Persianas",H30="Exterior",I30="Pastel"),_xlfn.XLOOKUP(F30,Tabla2[Exterior-persianas-pastel],Tabla2[Valor]),IF(AND(G30="Persianas",H30="Exterior",I30="Oscuro"),_xlfn.XLOOKUP(F30,Tabla3[Exterior-persianas-oscuro],Tabla3[Valor]),IF(AND(G30="Persianas",H30="Exterior",I30="Negro"),_xlfn.XLOOKUP(F30,Tabla4[Exterior-persianas-negro],Tabla4[Valor]),IF(AND(G30="Persianas",H30="Interior",I30="Blanco"),_xlfn.XLOOKUP(F30,Tabla5[Interior-persianas-blanco],Tabla5[Valor]),IF(AND(G30="Persianas",H30="Interior",I30="Pastel"),_xlfn.XLOOKUP(F30,Tabla6[Interior-persianas-pastel],Tabla6[Valor]),IF(AND(G30="Persianas",H30="Interior",I30="Oscuro"),_xlfn.XLOOKUP(F30,Tabla7[Interior-persianas-oscuro],Tabla7[Valor]),IF(AND(G30="Persianas",H30="Interior",I30="Negro"),_xlfn.XLOOKUP(F30,Tabla8[Interior-persianas-negro],Tabla8[Valor]),IF(AND(G30="Toldos",H30="Exterior",I30="Blanco"),_xlfn.XLOOKUP(F30,Tabla9[Exterior-Toldos-blanco],Tabla9[Valor]),IF(AND(G30="Toldos",H30="Exterior",I30="Pastel"),_xlfn.XLOOKUP(F30,Tabla10[Exterior-Toldos-pastel],Tabla10[Valor]),IF(AND(G30="Toldos",H30="Exterior",I30="Oscuro"),_xlfn.XLOOKUP(F30,Tabla11[Exterior-Toldos-oscuro],Tabla11[Valor]),IF(AND(G30="Toldos",H30="Exterior",I30="Negro"),_xlfn.XLOOKUP(F30,Tabla12[Exterior-Toldos-negro],Tabla12[Valor]),IF(AND(G30="Toldos",H30="Interior",I30="Blanco"),_xlfn.XLOOKUP(F30,Tabla13[Interior-Toldos-blanco],Tabla13[Valor]),IF(AND(G30="Toldos",H30="Interior",I30="Pastel"),_xlfn.XLOOKUP(F30,Tabla14[Interior-Toldos-pastel],Tabla14[Valor]),IF(AND(G30="Toldos",H30="Interior",I30="Oscuro"),_xlfn.XLOOKUP(F30,Tabla15[Interior-Toldos-oscuro],Tabla15[Valor]),IF(AND(G30="Toldos",H30="Interior",I30="Negro"),_xlfn.XLOOKUP(F30,Tabla16[Interior-Toldos-negro],Tabla16[Valor]),IF(AND(G30="Cortinas",H30="Exterior",I30="Blanco"),_xlfn.XLOOKUP(F30,Tabla17[Exterior-Cortinas-blanco],Tabla17[Valor]),IF(AND(G30="Cortinas",H30="Exterior",I30="Pastel"),_xlfn.XLOOKUP(F30,Tabla18[Exterior-Cortinas-pastel],Tabla18[Valor]),IF(AND(G30="Cortinas",H30="Exterior",I30="Oscuro"),_xlfn.XLOOKUP(F30,Tabla19[Exterior-Cortinas-oscuro],Tabla19[Valor]),IF(AND(G30="Cortinas",H30="Exterior",I30="Negro"),_xlfn.XLOOKUP(F30,Tabla20[Exterior-Cortinas-negro],Tabla20[Valor]),IF(AND(G30="Cortinas",H30="Interior",I30="Blanco"),_xlfn.XLOOKUP(F30,Tabla21[Interior-Cortinas-blanco],Tabla21[Valor]),IF(AND(G30="Cortinas",H30="Interior",I30="Pastel"),_xlfn.XLOOKUP(F30,Tabla22[Interior-Cortinas-pastel],Tabla22[Valor]),IF(AND(G30="Cortinas",H30="Interior",I30="Oscuro"),_xlfn.XLOOKUP(F30,Tabla23[Interior-Cortinas-oscuro],Tabla23[Valor]),IF(AND(G30="Cortinas",H30="Interior",I30="Negro"),_xlfn.XLOOKUP(F30,Tabla24[Interior-Cortinas-negro],Tabla24[Valor]),1))))))))))))))))))))))))</f>
        <v>1</v>
      </c>
      <c r="R30" s="11">
        <f>IF(C30="Horizontal",_xlfn.XLOOKUP(B$4,Tabla41[ZC],Tabla41[VALOR]),IF(C30="NE",_xlfn.XLOOKUP(B$4,Tabla42[ZC],Tabla42[VALOR]),IF(C30="E",_xlfn.XLOOKUP(B$4,Tabla43[ZC],Tabla43[VALOR]),IF(C30="SE",_xlfn.XLOOKUP(B$4,Tabla44[ZC],Tabla44[VALOR]),IF(C30="S",_xlfn.XLOOKUP(B$4,Tabla45[ZC],Tabla45[VALOR]),IF(C30="SO",_xlfn.XLOOKUP(B$4,Tabla46[ZC],Tabla46[VALOR]),IF(C30="O",_xlfn.XLOOKUP(B$4,Tabla47[ZC],Tabla47[VALOR]),IF(C30="NO",_xlfn.XLOOKUP(B$4,Tabla48[ZC],Tabla48[VALOR]),IF(C30="N",_xlfn.XLOOKUP(B$4,Tabla49[ZC],Tabla49[VALOR]),0)))))))))</f>
        <v>0</v>
      </c>
      <c r="S30" s="11" t="e">
        <f t="shared" si="1"/>
        <v>#VALUE!</v>
      </c>
      <c r="Y30" s="3" t="e">
        <f t="shared" si="2"/>
        <v>#DIV/0!</v>
      </c>
      <c r="Z30" s="3" t="e">
        <f t="shared" si="3"/>
        <v>#DIV/0!</v>
      </c>
      <c r="AA30" s="3" t="e">
        <f t="shared" si="4"/>
        <v>#DIV/0!</v>
      </c>
      <c r="AB30" s="3" t="e">
        <f t="shared" si="5"/>
        <v>#DIV/0!</v>
      </c>
      <c r="AC30" t="e">
        <f t="shared" si="6"/>
        <v>#DIV/0!</v>
      </c>
      <c r="AD30" t="e">
        <f t="shared" si="7"/>
        <v>#DIV/0!</v>
      </c>
      <c r="AE30" t="e">
        <f t="shared" si="8"/>
        <v>#DIV/0!</v>
      </c>
      <c r="AF30" t="e">
        <f t="shared" si="9"/>
        <v>#DIV/0!</v>
      </c>
      <c r="AG30" s="3" t="e">
        <f>IF(AND(C30="S",AC30="0,05&lt;R/W≤0,1"),_xlfn.XLOOKUP(AD30,Tabla55[VALOR],Tabla55[FSH]),IF(AND(C30="S",AC30="0,1&lt;R/W≤0,2"),_xlfn.XLOOKUP(AD30,Tabla56[VALOR],Tabla56[FSH]),IF(AND(C30="S",AC30="0,2&lt;R/W≤0,5"),_xlfn.XLOOKUP(AD30,Tabla57[VALOR],Tabla57[FSH]),IF(AND(C30="S",AC30="R/W&gt;0,5"),_xlfn.XLOOKUP(AD30,Tabla58[VALOR],Tabla58[FSH]),IF(AND(C30="SE",AC30="0,05&lt;R/W≤0,1"),_xlfn.XLOOKUP(AD30,Tabla59[VALOR],Tabla59[FSH]),IF(AND(C30="SE",AC30="0,1&lt;R/W≤0,2"),_xlfn.XLOOKUP(AD30,Tabla60[VALOR],Tabla60[FSH]),IF(AND(C30="SE",AC30="0,2&lt;R/W≤0,5"),_xlfn.XLOOKUP(AD30,Tabla61[VALOR],Tabla61[FSH]),IF(AND(C30="SE",AC30="R/W&gt;0,5"),_xlfn.XLOOKUP(AD30,Tabla62[VALOR],Tabla62[FSH]),IF(AND(C30="SO",AC30="0,05&lt;R/W≤0,1"),_xlfn.XLOOKUP(AD30,Tabla59[VALOR],Tabla59[FSH]),IF(AND(C30="SO",AC30="0,1&lt;R/W≤0,2"),_xlfn.XLOOKUP(AD30,Tabla60[VALOR],Tabla60[FSH]),IF(AND(C30="SO",AC30="0,2&lt;R/W≤0,5"),_xlfn.XLOOKUP(AD30,Tabla61[VALOR],Tabla61[FSH]),IF(AND(C30="SO",AC30="R/W&gt;0,5"),_xlfn.XLOOKUP(AD30,Tabla62[VALOR],Tabla62[FSH]),IF(AND(C30="E",AC30="0,05&lt;R/W≤0,1"),_xlfn.XLOOKUP(AD30,Tabla63[VALOR],Tabla63[FSH]),IF(AND(C30="E",AC30="0,1&lt;R/W≤0,2"),_xlfn.XLOOKUP(AD30,Tabla64[VALOR],Tabla64[FSH]),IF(AND(C30="E",AC30="0,2&lt;R/W≤0,5"),_xlfn.XLOOKUP(AD30,Tabla65[VALOR],Tabla65[FSH]),IF(AND(C30="E",AC30="R/W&gt;0,5"),_xlfn.XLOOKUP(AD30,Tabla66[VALOR],Tabla66[FSH]),IF(AND(C30="O",AC30="0,05&lt;R/W≤0,1"),_xlfn.XLOOKUP(AD30,Tabla63[VALOR],Tabla63[FSH]),IF(AND(C30="O",AC30="0,1&lt;R/W≤0,2"),_xlfn.XLOOKUP(AD30,Tabla64[VALOR],Tabla64[FSH]),IF(AND(C30="O",AC30="0,2&lt;R/W≤0,5"),_xlfn.XLOOKUP(AD30,Tabla65[VALOR],Tabla65[FSH]),IF(AND(C30="O",AC30="R/W&gt;0,5"),_xlfn.XLOOKUP(AD30,Tabla66[VALOR],Tabla66[FSH]),1))))))))))))))))))))</f>
        <v>#DIV/0!</v>
      </c>
      <c r="AH30" s="3" t="e">
        <f>IF(AND(C30="S",AF30="0,2&lt;L/H≤0,5"),_xlfn.XLOOKUP(AE30,Tabla25[VALOR],Tabla25[FSH]),IF(AND(C30="S",AF30="0,5&lt;L/H≤1"),_xlfn.XLOOKUP(AE30,Tabla26[VALOR],Tabla26[FSH]),IF(AND(C30="S",AF30="1&lt;L/H≤2"),_xlfn.XLOOKUP(AE30,Tabla27[VALOR],Tabla27[FSH]),IF(AND(C30="S",AF30="L/H&gt;2"),_xlfn.XLOOKUP(AE30,Tabla28[VALOR],Tabla28[FSH]),IF(AND(C30="SE",AF30="0,2&lt;L/H≤0,5"),_xlfn.XLOOKUP(AE30,Tabla29[VALOR],Tabla29[FSH]),IF(AND(C30="SE",AF30="0,5&lt;L/H≤1"),_xlfn.XLOOKUP(AE30,Tabla30[VALOR],Tabla30[FSH]),IF(AND(C30="SE",AF30="1&lt;L/H≤2"),_xlfn.XLOOKUP(AE30,Tabla31[VALOR],Tabla31[FSH]),IF(AND(C30="SE",AF30="L/H&gt;2"),_xlfn.XLOOKUP(AE30,Tabla50[VALOR],Tabla50[FSH]),IF(AND(C30="SO",AF30="0,2&lt;L/H≤0,5"),_xlfn.XLOOKUP(AE30,Tabla29[VALOR],Tabla29[FSH]),IF(AND(C30="SO",AF30="0,5&lt;L/H≤1"),_xlfn.XLOOKUP(AE30,Tabla30[VALOR],Tabla30[FSH]),IF(AND(C30="SO",AF30="1&lt;L/H≤2"),_xlfn.XLOOKUP(AE30,Tabla31[VALOR],Tabla31[FSH]),IF(AND(C30="SO",AF30="L/H&gt;2"),_xlfn.XLOOKUP(AE30,Tabla50[VALOR],Tabla50[FSH]),IF(AND(C30="E",AF30="0,2&lt;L/H≤0,5"),_xlfn.XLOOKUP(AE30,Tabla51[VALOR],Tabla51[FSH]),IF(AND(C30="E",AF30="0,5&lt;L/H≤1"),_xlfn.XLOOKUP(AE30,Tabla52[VALOR],Tabla52[FSH]),IF(AND(C30="E",AF30="1&lt;L/H≤2"),_xlfn.XLOOKUP(AE30,Tabla53[VALOR],Tabla53[FSH]),IF(AND(C30="E",AF30="L/H&gt;2"),_xlfn.XLOOKUP(AE30,Tabla54[VALOR],Tabla54[FSH]),IF(AND(C30="O",AF30="0,2&lt;L/H≤0,5"),_xlfn.XLOOKUP(AE30,Tabla51[VALOR],Tabla51[FSH]),IF(AND(C30="O",AF30="0,5&lt;L/H≤1"),_xlfn.XLOOKUP(AE30,Tabla52[VALOR],Tabla52[FSH]),IF(AND(C30="O",AF30="1&lt;L/H≤2"),_xlfn.XLOOKUP(AE30,Tabla53[VALOR],Tabla53[FSH]),IF(AND(C30="O",AF30="L/H&gt;2"),_xlfn.XLOOKUP(AE30,Tabla54[VALOR],Tabla54[FSH]),1))))))))))))))))))))</f>
        <v>#DIV/0!</v>
      </c>
      <c r="AM30" s="1"/>
      <c r="AN30"/>
      <c r="AO30"/>
      <c r="AP30"/>
      <c r="AQ30"/>
      <c r="AR30"/>
      <c r="XFB30"/>
    </row>
    <row r="31" spans="1:44 16363:16382" s="6" customFormat="1" ht="15.9" customHeight="1" x14ac:dyDescent="0.3">
      <c r="A31" s="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11" t="str">
        <f t="shared" si="0"/>
        <v xml:space="preserve"> </v>
      </c>
      <c r="Q31" s="11">
        <f>IF(AND(G31="Persianas",H31="Exterior",I31="Blanco"),_xlfn.XLOOKUP(F31,Tabla1[Exterior-persianas-blanco],Tabla1[Valor]),IF(AND(G31="Persianas",H31="Exterior",I31="Pastel"),_xlfn.XLOOKUP(F31,Tabla2[Exterior-persianas-pastel],Tabla2[Valor]),IF(AND(G31="Persianas",H31="Exterior",I31="Oscuro"),_xlfn.XLOOKUP(F31,Tabla3[Exterior-persianas-oscuro],Tabla3[Valor]),IF(AND(G31="Persianas",H31="Exterior",I31="Negro"),_xlfn.XLOOKUP(F31,Tabla4[Exterior-persianas-negro],Tabla4[Valor]),IF(AND(G31="Persianas",H31="Interior",I31="Blanco"),_xlfn.XLOOKUP(F31,Tabla5[Interior-persianas-blanco],Tabla5[Valor]),IF(AND(G31="Persianas",H31="Interior",I31="Pastel"),_xlfn.XLOOKUP(F31,Tabla6[Interior-persianas-pastel],Tabla6[Valor]),IF(AND(G31="Persianas",H31="Interior",I31="Oscuro"),_xlfn.XLOOKUP(F31,Tabla7[Interior-persianas-oscuro],Tabla7[Valor]),IF(AND(G31="Persianas",H31="Interior",I31="Negro"),_xlfn.XLOOKUP(F31,Tabla8[Interior-persianas-negro],Tabla8[Valor]),IF(AND(G31="Toldos",H31="Exterior",I31="Blanco"),_xlfn.XLOOKUP(F31,Tabla9[Exterior-Toldos-blanco],Tabla9[Valor]),IF(AND(G31="Toldos",H31="Exterior",I31="Pastel"),_xlfn.XLOOKUP(F31,Tabla10[Exterior-Toldos-pastel],Tabla10[Valor]),IF(AND(G31="Toldos",H31="Exterior",I31="Oscuro"),_xlfn.XLOOKUP(F31,Tabla11[Exterior-Toldos-oscuro],Tabla11[Valor]),IF(AND(G31="Toldos",H31="Exterior",I31="Negro"),_xlfn.XLOOKUP(F31,Tabla12[Exterior-Toldos-negro],Tabla12[Valor]),IF(AND(G31="Toldos",H31="Interior",I31="Blanco"),_xlfn.XLOOKUP(F31,Tabla13[Interior-Toldos-blanco],Tabla13[Valor]),IF(AND(G31="Toldos",H31="Interior",I31="Pastel"),_xlfn.XLOOKUP(F31,Tabla14[Interior-Toldos-pastel],Tabla14[Valor]),IF(AND(G31="Toldos",H31="Interior",I31="Oscuro"),_xlfn.XLOOKUP(F31,Tabla15[Interior-Toldos-oscuro],Tabla15[Valor]),IF(AND(G31="Toldos",H31="Interior",I31="Negro"),_xlfn.XLOOKUP(F31,Tabla16[Interior-Toldos-negro],Tabla16[Valor]),IF(AND(G31="Cortinas",H31="Exterior",I31="Blanco"),_xlfn.XLOOKUP(F31,Tabla17[Exterior-Cortinas-blanco],Tabla17[Valor]),IF(AND(G31="Cortinas",H31="Exterior",I31="Pastel"),_xlfn.XLOOKUP(F31,Tabla18[Exterior-Cortinas-pastel],Tabla18[Valor]),IF(AND(G31="Cortinas",H31="Exterior",I31="Oscuro"),_xlfn.XLOOKUP(F31,Tabla19[Exterior-Cortinas-oscuro],Tabla19[Valor]),IF(AND(G31="Cortinas",H31="Exterior",I31="Negro"),_xlfn.XLOOKUP(F31,Tabla20[Exterior-Cortinas-negro],Tabla20[Valor]),IF(AND(G31="Cortinas",H31="Interior",I31="Blanco"),_xlfn.XLOOKUP(F31,Tabla21[Interior-Cortinas-blanco],Tabla21[Valor]),IF(AND(G31="Cortinas",H31="Interior",I31="Pastel"),_xlfn.XLOOKUP(F31,Tabla22[Interior-Cortinas-pastel],Tabla22[Valor]),IF(AND(G31="Cortinas",H31="Interior",I31="Oscuro"),_xlfn.XLOOKUP(F31,Tabla23[Interior-Cortinas-oscuro],Tabla23[Valor]),IF(AND(G31="Cortinas",H31="Interior",I31="Negro"),_xlfn.XLOOKUP(F31,Tabla24[Interior-Cortinas-negro],Tabla24[Valor]),1))))))))))))))))))))))))</f>
        <v>1</v>
      </c>
      <c r="R31" s="11">
        <f>IF(C31="Horizontal",_xlfn.XLOOKUP(B$4,Tabla41[ZC],Tabla41[VALOR]),IF(C31="NE",_xlfn.XLOOKUP(B$4,Tabla42[ZC],Tabla42[VALOR]),IF(C31="E",_xlfn.XLOOKUP(B$4,Tabla43[ZC],Tabla43[VALOR]),IF(C31="SE",_xlfn.XLOOKUP(B$4,Tabla44[ZC],Tabla44[VALOR]),IF(C31="S",_xlfn.XLOOKUP(B$4,Tabla45[ZC],Tabla45[VALOR]),IF(C31="SO",_xlfn.XLOOKUP(B$4,Tabla46[ZC],Tabla46[VALOR]),IF(C31="O",_xlfn.XLOOKUP(B$4,Tabla47[ZC],Tabla47[VALOR]),IF(C31="NO",_xlfn.XLOOKUP(B$4,Tabla48[ZC],Tabla48[VALOR]),IF(C31="N",_xlfn.XLOOKUP(B$4,Tabla49[ZC],Tabla49[VALOR]),0)))))))))</f>
        <v>0</v>
      </c>
      <c r="S31" s="11" t="e">
        <f t="shared" si="1"/>
        <v>#VALUE!</v>
      </c>
      <c r="X31" s="1"/>
      <c r="Y31" s="3" t="e">
        <f t="shared" si="2"/>
        <v>#DIV/0!</v>
      </c>
      <c r="Z31" s="3" t="e">
        <f t="shared" si="3"/>
        <v>#DIV/0!</v>
      </c>
      <c r="AA31" s="3" t="e">
        <f t="shared" si="4"/>
        <v>#DIV/0!</v>
      </c>
      <c r="AB31" s="3" t="e">
        <f t="shared" si="5"/>
        <v>#DIV/0!</v>
      </c>
      <c r="AC31" t="e">
        <f t="shared" si="6"/>
        <v>#DIV/0!</v>
      </c>
      <c r="AD31" t="e">
        <f t="shared" si="7"/>
        <v>#DIV/0!</v>
      </c>
      <c r="AE31" t="e">
        <f t="shared" si="8"/>
        <v>#DIV/0!</v>
      </c>
      <c r="AF31" t="e">
        <f t="shared" si="9"/>
        <v>#DIV/0!</v>
      </c>
      <c r="AG31" s="3" t="e">
        <f>IF(AND(C31="S",AC31="0,05&lt;R/W≤0,1"),_xlfn.XLOOKUP(AD31,Tabla55[VALOR],Tabla55[FSH]),IF(AND(C31="S",AC31="0,1&lt;R/W≤0,2"),_xlfn.XLOOKUP(AD31,Tabla56[VALOR],Tabla56[FSH]),IF(AND(C31="S",AC31="0,2&lt;R/W≤0,5"),_xlfn.XLOOKUP(AD31,Tabla57[VALOR],Tabla57[FSH]),IF(AND(C31="S",AC31="R/W&gt;0,5"),_xlfn.XLOOKUP(AD31,Tabla58[VALOR],Tabla58[FSH]),IF(AND(C31="SE",AC31="0,05&lt;R/W≤0,1"),_xlfn.XLOOKUP(AD31,Tabla59[VALOR],Tabla59[FSH]),IF(AND(C31="SE",AC31="0,1&lt;R/W≤0,2"),_xlfn.XLOOKUP(AD31,Tabla60[VALOR],Tabla60[FSH]),IF(AND(C31="SE",AC31="0,2&lt;R/W≤0,5"),_xlfn.XLOOKUP(AD31,Tabla61[VALOR],Tabla61[FSH]),IF(AND(C31="SE",AC31="R/W&gt;0,5"),_xlfn.XLOOKUP(AD31,Tabla62[VALOR],Tabla62[FSH]),IF(AND(C31="SO",AC31="0,05&lt;R/W≤0,1"),_xlfn.XLOOKUP(AD31,Tabla59[VALOR],Tabla59[FSH]),IF(AND(C31="SO",AC31="0,1&lt;R/W≤0,2"),_xlfn.XLOOKUP(AD31,Tabla60[VALOR],Tabla60[FSH]),IF(AND(C31="SO",AC31="0,2&lt;R/W≤0,5"),_xlfn.XLOOKUP(AD31,Tabla61[VALOR],Tabla61[FSH]),IF(AND(C31="SO",AC31="R/W&gt;0,5"),_xlfn.XLOOKUP(AD31,Tabla62[VALOR],Tabla62[FSH]),IF(AND(C31="E",AC31="0,05&lt;R/W≤0,1"),_xlfn.XLOOKUP(AD31,Tabla63[VALOR],Tabla63[FSH]),IF(AND(C31="E",AC31="0,1&lt;R/W≤0,2"),_xlfn.XLOOKUP(AD31,Tabla64[VALOR],Tabla64[FSH]),IF(AND(C31="E",AC31="0,2&lt;R/W≤0,5"),_xlfn.XLOOKUP(AD31,Tabla65[VALOR],Tabla65[FSH]),IF(AND(C31="E",AC31="R/W&gt;0,5"),_xlfn.XLOOKUP(AD31,Tabla66[VALOR],Tabla66[FSH]),IF(AND(C31="O",AC31="0,05&lt;R/W≤0,1"),_xlfn.XLOOKUP(AD31,Tabla63[VALOR],Tabla63[FSH]),IF(AND(C31="O",AC31="0,1&lt;R/W≤0,2"),_xlfn.XLOOKUP(AD31,Tabla64[VALOR],Tabla64[FSH]),IF(AND(C31="O",AC31="0,2&lt;R/W≤0,5"),_xlfn.XLOOKUP(AD31,Tabla65[VALOR],Tabla65[FSH]),IF(AND(C31="O",AC31="R/W&gt;0,5"),_xlfn.XLOOKUP(AD31,Tabla66[VALOR],Tabla66[FSH]),1))))))))))))))))))))</f>
        <v>#DIV/0!</v>
      </c>
      <c r="AH31" s="3" t="e">
        <f>IF(AND(C31="S",AF31="0,2&lt;L/H≤0,5"),_xlfn.XLOOKUP(AE31,Tabla25[VALOR],Tabla25[FSH]),IF(AND(C31="S",AF31="0,5&lt;L/H≤1"),_xlfn.XLOOKUP(AE31,Tabla26[VALOR],Tabla26[FSH]),IF(AND(C31="S",AF31="1&lt;L/H≤2"),_xlfn.XLOOKUP(AE31,Tabla27[VALOR],Tabla27[FSH]),IF(AND(C31="S",AF31="L/H&gt;2"),_xlfn.XLOOKUP(AE31,Tabla28[VALOR],Tabla28[FSH]),IF(AND(C31="SE",AF31="0,2&lt;L/H≤0,5"),_xlfn.XLOOKUP(AE31,Tabla29[VALOR],Tabla29[FSH]),IF(AND(C31="SE",AF31="0,5&lt;L/H≤1"),_xlfn.XLOOKUP(AE31,Tabla30[VALOR],Tabla30[FSH]),IF(AND(C31="SE",AF31="1&lt;L/H≤2"),_xlfn.XLOOKUP(AE31,Tabla31[VALOR],Tabla31[FSH]),IF(AND(C31="SE",AF31="L/H&gt;2"),_xlfn.XLOOKUP(AE31,Tabla50[VALOR],Tabla50[FSH]),IF(AND(C31="SO",AF31="0,2&lt;L/H≤0,5"),_xlfn.XLOOKUP(AE31,Tabla29[VALOR],Tabla29[FSH]),IF(AND(C31="SO",AF31="0,5&lt;L/H≤1"),_xlfn.XLOOKUP(AE31,Tabla30[VALOR],Tabla30[FSH]),IF(AND(C31="SO",AF31="1&lt;L/H≤2"),_xlfn.XLOOKUP(AE31,Tabla31[VALOR],Tabla31[FSH]),IF(AND(C31="SO",AF31="L/H&gt;2"),_xlfn.XLOOKUP(AE31,Tabla50[VALOR],Tabla50[FSH]),IF(AND(C31="E",AF31="0,2&lt;L/H≤0,5"),_xlfn.XLOOKUP(AE31,Tabla51[VALOR],Tabla51[FSH]),IF(AND(C31="E",AF31="0,5&lt;L/H≤1"),_xlfn.XLOOKUP(AE31,Tabla52[VALOR],Tabla52[FSH]),IF(AND(C31="E",AF31="1&lt;L/H≤2"),_xlfn.XLOOKUP(AE31,Tabla53[VALOR],Tabla53[FSH]),IF(AND(C31="E",AF31="L/H&gt;2"),_xlfn.XLOOKUP(AE31,Tabla54[VALOR],Tabla54[FSH]),IF(AND(C31="O",AF31="0,2&lt;L/H≤0,5"),_xlfn.XLOOKUP(AE31,Tabla51[VALOR],Tabla51[FSH]),IF(AND(C31="O",AF31="0,5&lt;L/H≤1"),_xlfn.XLOOKUP(AE31,Tabla52[VALOR],Tabla52[FSH]),IF(AND(C31="O",AF31="1&lt;L/H≤2"),_xlfn.XLOOKUP(AE31,Tabla53[VALOR],Tabla53[FSH]),IF(AND(C31="O",AF31="L/H&gt;2"),_xlfn.XLOOKUP(AE31,Tabla54[VALOR],Tabla54[FSH]),1))))))))))))))))))))</f>
        <v>#DIV/0!</v>
      </c>
      <c r="XFB31"/>
    </row>
    <row r="32" spans="1:44 16363:16382" ht="15.9" customHeight="1" x14ac:dyDescent="0.3">
      <c r="A32" s="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1" t="str">
        <f t="shared" si="0"/>
        <v xml:space="preserve"> </v>
      </c>
      <c r="Q32" s="11">
        <f>IF(AND(G32="Persianas",H32="Exterior",I32="Blanco"),_xlfn.XLOOKUP(F32,Tabla1[Exterior-persianas-blanco],Tabla1[Valor]),IF(AND(G32="Persianas",H32="Exterior",I32="Pastel"),_xlfn.XLOOKUP(F32,Tabla2[Exterior-persianas-pastel],Tabla2[Valor]),IF(AND(G32="Persianas",H32="Exterior",I32="Oscuro"),_xlfn.XLOOKUP(F32,Tabla3[Exterior-persianas-oscuro],Tabla3[Valor]),IF(AND(G32="Persianas",H32="Exterior",I32="Negro"),_xlfn.XLOOKUP(F32,Tabla4[Exterior-persianas-negro],Tabla4[Valor]),IF(AND(G32="Persianas",H32="Interior",I32="Blanco"),_xlfn.XLOOKUP(F32,Tabla5[Interior-persianas-blanco],Tabla5[Valor]),IF(AND(G32="Persianas",H32="Interior",I32="Pastel"),_xlfn.XLOOKUP(F32,Tabla6[Interior-persianas-pastel],Tabla6[Valor]),IF(AND(G32="Persianas",H32="Interior",I32="Oscuro"),_xlfn.XLOOKUP(F32,Tabla7[Interior-persianas-oscuro],Tabla7[Valor]),IF(AND(G32="Persianas",H32="Interior",I32="Negro"),_xlfn.XLOOKUP(F32,Tabla8[Interior-persianas-negro],Tabla8[Valor]),IF(AND(G32="Toldos",H32="Exterior",I32="Blanco"),_xlfn.XLOOKUP(F32,Tabla9[Exterior-Toldos-blanco],Tabla9[Valor]),IF(AND(G32="Toldos",H32="Exterior",I32="Pastel"),_xlfn.XLOOKUP(F32,Tabla10[Exterior-Toldos-pastel],Tabla10[Valor]),IF(AND(G32="Toldos",H32="Exterior",I32="Oscuro"),_xlfn.XLOOKUP(F32,Tabla11[Exterior-Toldos-oscuro],Tabla11[Valor]),IF(AND(G32="Toldos",H32="Exterior",I32="Negro"),_xlfn.XLOOKUP(F32,Tabla12[Exterior-Toldos-negro],Tabla12[Valor]),IF(AND(G32="Toldos",H32="Interior",I32="Blanco"),_xlfn.XLOOKUP(F32,Tabla13[Interior-Toldos-blanco],Tabla13[Valor]),IF(AND(G32="Toldos",H32="Interior",I32="Pastel"),_xlfn.XLOOKUP(F32,Tabla14[Interior-Toldos-pastel],Tabla14[Valor]),IF(AND(G32="Toldos",H32="Interior",I32="Oscuro"),_xlfn.XLOOKUP(F32,Tabla15[Interior-Toldos-oscuro],Tabla15[Valor]),IF(AND(G32="Toldos",H32="Interior",I32="Negro"),_xlfn.XLOOKUP(F32,Tabla16[Interior-Toldos-negro],Tabla16[Valor]),IF(AND(G32="Cortinas",H32="Exterior",I32="Blanco"),_xlfn.XLOOKUP(F32,Tabla17[Exterior-Cortinas-blanco],Tabla17[Valor]),IF(AND(G32="Cortinas",H32="Exterior",I32="Pastel"),_xlfn.XLOOKUP(F32,Tabla18[Exterior-Cortinas-pastel],Tabla18[Valor]),IF(AND(G32="Cortinas",H32="Exterior",I32="Oscuro"),_xlfn.XLOOKUP(F32,Tabla19[Exterior-Cortinas-oscuro],Tabla19[Valor]),IF(AND(G32="Cortinas",H32="Exterior",I32="Negro"),_xlfn.XLOOKUP(F32,Tabla20[Exterior-Cortinas-negro],Tabla20[Valor]),IF(AND(G32="Cortinas",H32="Interior",I32="Blanco"),_xlfn.XLOOKUP(F32,Tabla21[Interior-Cortinas-blanco],Tabla21[Valor]),IF(AND(G32="Cortinas",H32="Interior",I32="Pastel"),_xlfn.XLOOKUP(F32,Tabla22[Interior-Cortinas-pastel],Tabla22[Valor]),IF(AND(G32="Cortinas",H32="Interior",I32="Oscuro"),_xlfn.XLOOKUP(F32,Tabla23[Interior-Cortinas-oscuro],Tabla23[Valor]),IF(AND(G32="Cortinas",H32="Interior",I32="Negro"),_xlfn.XLOOKUP(F32,Tabla24[Interior-Cortinas-negro],Tabla24[Valor]),1))))))))))))))))))))))))</f>
        <v>1</v>
      </c>
      <c r="R32" s="11">
        <f>IF(C32="Horizontal",_xlfn.XLOOKUP(B$4,Tabla41[ZC],Tabla41[VALOR]),IF(C32="NE",_xlfn.XLOOKUP(B$4,Tabla42[ZC],Tabla42[VALOR]),IF(C32="E",_xlfn.XLOOKUP(B$4,Tabla43[ZC],Tabla43[VALOR]),IF(C32="SE",_xlfn.XLOOKUP(B$4,Tabla44[ZC],Tabla44[VALOR]),IF(C32="S",_xlfn.XLOOKUP(B$4,Tabla45[ZC],Tabla45[VALOR]),IF(C32="SO",_xlfn.XLOOKUP(B$4,Tabla46[ZC],Tabla46[VALOR]),IF(C32="O",_xlfn.XLOOKUP(B$4,Tabla47[ZC],Tabla47[VALOR]),IF(C32="NO",_xlfn.XLOOKUP(B$4,Tabla48[ZC],Tabla48[VALOR]),IF(C32="N",_xlfn.XLOOKUP(B$4,Tabla49[ZC],Tabla49[VALOR]),0)))))))))</f>
        <v>0</v>
      </c>
      <c r="S32" s="11" t="e">
        <f t="shared" si="1"/>
        <v>#VALUE!</v>
      </c>
      <c r="X32"/>
      <c r="Y32" s="3" t="e">
        <f t="shared" si="2"/>
        <v>#DIV/0!</v>
      </c>
      <c r="Z32" s="3" t="e">
        <f t="shared" si="3"/>
        <v>#DIV/0!</v>
      </c>
      <c r="AA32" s="3" t="e">
        <f t="shared" si="4"/>
        <v>#DIV/0!</v>
      </c>
      <c r="AB32" s="3" t="e">
        <f t="shared" si="5"/>
        <v>#DIV/0!</v>
      </c>
      <c r="AC32" t="e">
        <f t="shared" si="6"/>
        <v>#DIV/0!</v>
      </c>
      <c r="AD32" t="e">
        <f t="shared" si="7"/>
        <v>#DIV/0!</v>
      </c>
      <c r="AE32" t="e">
        <f t="shared" si="8"/>
        <v>#DIV/0!</v>
      </c>
      <c r="AF32" t="e">
        <f t="shared" si="9"/>
        <v>#DIV/0!</v>
      </c>
      <c r="AG32" s="3" t="e">
        <f>IF(AND(C32="S",AC32="0,05&lt;R/W≤0,1"),_xlfn.XLOOKUP(AD32,Tabla55[VALOR],Tabla55[FSH]),IF(AND(C32="S",AC32="0,1&lt;R/W≤0,2"),_xlfn.XLOOKUP(AD32,Tabla56[VALOR],Tabla56[FSH]),IF(AND(C32="S",AC32="0,2&lt;R/W≤0,5"),_xlfn.XLOOKUP(AD32,Tabla57[VALOR],Tabla57[FSH]),IF(AND(C32="S",AC32="R/W&gt;0,5"),_xlfn.XLOOKUP(AD32,Tabla58[VALOR],Tabla58[FSH]),IF(AND(C32="SE",AC32="0,05&lt;R/W≤0,1"),_xlfn.XLOOKUP(AD32,Tabla59[VALOR],Tabla59[FSH]),IF(AND(C32="SE",AC32="0,1&lt;R/W≤0,2"),_xlfn.XLOOKUP(AD32,Tabla60[VALOR],Tabla60[FSH]),IF(AND(C32="SE",AC32="0,2&lt;R/W≤0,5"),_xlfn.XLOOKUP(AD32,Tabla61[VALOR],Tabla61[FSH]),IF(AND(C32="SE",AC32="R/W&gt;0,5"),_xlfn.XLOOKUP(AD32,Tabla62[VALOR],Tabla62[FSH]),IF(AND(C32="SO",AC32="0,05&lt;R/W≤0,1"),_xlfn.XLOOKUP(AD32,Tabla59[VALOR],Tabla59[FSH]),IF(AND(C32="SO",AC32="0,1&lt;R/W≤0,2"),_xlfn.XLOOKUP(AD32,Tabla60[VALOR],Tabla60[FSH]),IF(AND(C32="SO",AC32="0,2&lt;R/W≤0,5"),_xlfn.XLOOKUP(AD32,Tabla61[VALOR],Tabla61[FSH]),IF(AND(C32="SO",AC32="R/W&gt;0,5"),_xlfn.XLOOKUP(AD32,Tabla62[VALOR],Tabla62[FSH]),IF(AND(C32="E",AC32="0,05&lt;R/W≤0,1"),_xlfn.XLOOKUP(AD32,Tabla63[VALOR],Tabla63[FSH]),IF(AND(C32="E",AC32="0,1&lt;R/W≤0,2"),_xlfn.XLOOKUP(AD32,Tabla64[VALOR],Tabla64[FSH]),IF(AND(C32="E",AC32="0,2&lt;R/W≤0,5"),_xlfn.XLOOKUP(AD32,Tabla65[VALOR],Tabla65[FSH]),IF(AND(C32="E",AC32="R/W&gt;0,5"),_xlfn.XLOOKUP(AD32,Tabla66[VALOR],Tabla66[FSH]),IF(AND(C32="O",AC32="0,05&lt;R/W≤0,1"),_xlfn.XLOOKUP(AD32,Tabla63[VALOR],Tabla63[FSH]),IF(AND(C32="O",AC32="0,1&lt;R/W≤0,2"),_xlfn.XLOOKUP(AD32,Tabla64[VALOR],Tabla64[FSH]),IF(AND(C32="O",AC32="0,2&lt;R/W≤0,5"),_xlfn.XLOOKUP(AD32,Tabla65[VALOR],Tabla65[FSH]),IF(AND(C32="O",AC32="R/W&gt;0,5"),_xlfn.XLOOKUP(AD32,Tabla66[VALOR],Tabla66[FSH]),1))))))))))))))))))))</f>
        <v>#DIV/0!</v>
      </c>
      <c r="AH32" s="3" t="e">
        <f>IF(AND(C32="S",AF32="0,2&lt;L/H≤0,5"),_xlfn.XLOOKUP(AE32,Tabla25[VALOR],Tabla25[FSH]),IF(AND(C32="S",AF32="0,5&lt;L/H≤1"),_xlfn.XLOOKUP(AE32,Tabla26[VALOR],Tabla26[FSH]),IF(AND(C32="S",AF32="1&lt;L/H≤2"),_xlfn.XLOOKUP(AE32,Tabla27[VALOR],Tabla27[FSH]),IF(AND(C32="S",AF32="L/H&gt;2"),_xlfn.XLOOKUP(AE32,Tabla28[VALOR],Tabla28[FSH]),IF(AND(C32="SE",AF32="0,2&lt;L/H≤0,5"),_xlfn.XLOOKUP(AE32,Tabla29[VALOR],Tabla29[FSH]),IF(AND(C32="SE",AF32="0,5&lt;L/H≤1"),_xlfn.XLOOKUP(AE32,Tabla30[VALOR],Tabla30[FSH]),IF(AND(C32="SE",AF32="1&lt;L/H≤2"),_xlfn.XLOOKUP(AE32,Tabla31[VALOR],Tabla31[FSH]),IF(AND(C32="SE",AF32="L/H&gt;2"),_xlfn.XLOOKUP(AE32,Tabla50[VALOR],Tabla50[FSH]),IF(AND(C32="SO",AF32="0,2&lt;L/H≤0,5"),_xlfn.XLOOKUP(AE32,Tabla29[VALOR],Tabla29[FSH]),IF(AND(C32="SO",AF32="0,5&lt;L/H≤1"),_xlfn.XLOOKUP(AE32,Tabla30[VALOR],Tabla30[FSH]),IF(AND(C32="SO",AF32="1&lt;L/H≤2"),_xlfn.XLOOKUP(AE32,Tabla31[VALOR],Tabla31[FSH]),IF(AND(C32="SO",AF32="L/H&gt;2"),_xlfn.XLOOKUP(AE32,Tabla50[VALOR],Tabla50[FSH]),IF(AND(C32="E",AF32="0,2&lt;L/H≤0,5"),_xlfn.XLOOKUP(AE32,Tabla51[VALOR],Tabla51[FSH]),IF(AND(C32="E",AF32="0,5&lt;L/H≤1"),_xlfn.XLOOKUP(AE32,Tabla52[VALOR],Tabla52[FSH]),IF(AND(C32="E",AF32="1&lt;L/H≤2"),_xlfn.XLOOKUP(AE32,Tabla53[VALOR],Tabla53[FSH]),IF(AND(C32="E",AF32="L/H&gt;2"),_xlfn.XLOOKUP(AE32,Tabla54[VALOR],Tabla54[FSH]),IF(AND(C32="O",AF32="0,2&lt;L/H≤0,5"),_xlfn.XLOOKUP(AE32,Tabla51[VALOR],Tabla51[FSH]),IF(AND(C32="O",AF32="0,5&lt;L/H≤1"),_xlfn.XLOOKUP(AE32,Tabla52[VALOR],Tabla52[FSH]),IF(AND(C32="O",AF32="1&lt;L/H≤2"),_xlfn.XLOOKUP(AE32,Tabla53[VALOR],Tabla53[FSH]),IF(AND(C32="O",AF32="L/H&gt;2"),_xlfn.XLOOKUP(AE32,Tabla54[VALOR],Tabla54[FSH]),1))))))))))))))))))))</f>
        <v>#DIV/0!</v>
      </c>
      <c r="XFB32" t="s">
        <v>67</v>
      </c>
    </row>
    <row r="33" spans="1:34 16382:16382" ht="15.9" customHeight="1" x14ac:dyDescent="0.3">
      <c r="A33" s="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1" t="str">
        <f t="shared" si="0"/>
        <v xml:space="preserve"> </v>
      </c>
      <c r="Q33" s="11">
        <f>IF(AND(G33="Persianas",H33="Exterior",I33="Blanco"),_xlfn.XLOOKUP(F33,Tabla1[Exterior-persianas-blanco],Tabla1[Valor]),IF(AND(G33="Persianas",H33="Exterior",I33="Pastel"),_xlfn.XLOOKUP(F33,Tabla2[Exterior-persianas-pastel],Tabla2[Valor]),IF(AND(G33="Persianas",H33="Exterior",I33="Oscuro"),_xlfn.XLOOKUP(F33,Tabla3[Exterior-persianas-oscuro],Tabla3[Valor]),IF(AND(G33="Persianas",H33="Exterior",I33="Negro"),_xlfn.XLOOKUP(F33,Tabla4[Exterior-persianas-negro],Tabla4[Valor]),IF(AND(G33="Persianas",H33="Interior",I33="Blanco"),_xlfn.XLOOKUP(F33,Tabla5[Interior-persianas-blanco],Tabla5[Valor]),IF(AND(G33="Persianas",H33="Interior",I33="Pastel"),_xlfn.XLOOKUP(F33,Tabla6[Interior-persianas-pastel],Tabla6[Valor]),IF(AND(G33="Persianas",H33="Interior",I33="Oscuro"),_xlfn.XLOOKUP(F33,Tabla7[Interior-persianas-oscuro],Tabla7[Valor]),IF(AND(G33="Persianas",H33="Interior",I33="Negro"),_xlfn.XLOOKUP(F33,Tabla8[Interior-persianas-negro],Tabla8[Valor]),IF(AND(G33="Toldos",H33="Exterior",I33="Blanco"),_xlfn.XLOOKUP(F33,Tabla9[Exterior-Toldos-blanco],Tabla9[Valor]),IF(AND(G33="Toldos",H33="Exterior",I33="Pastel"),_xlfn.XLOOKUP(F33,Tabla10[Exterior-Toldos-pastel],Tabla10[Valor]),IF(AND(G33="Toldos",H33="Exterior",I33="Oscuro"),_xlfn.XLOOKUP(F33,Tabla11[Exterior-Toldos-oscuro],Tabla11[Valor]),IF(AND(G33="Toldos",H33="Exterior",I33="Negro"),_xlfn.XLOOKUP(F33,Tabla12[Exterior-Toldos-negro],Tabla12[Valor]),IF(AND(G33="Toldos",H33="Interior",I33="Blanco"),_xlfn.XLOOKUP(F33,Tabla13[Interior-Toldos-blanco],Tabla13[Valor]),IF(AND(G33="Toldos",H33="Interior",I33="Pastel"),_xlfn.XLOOKUP(F33,Tabla14[Interior-Toldos-pastel],Tabla14[Valor]),IF(AND(G33="Toldos",H33="Interior",I33="Oscuro"),_xlfn.XLOOKUP(F33,Tabla15[Interior-Toldos-oscuro],Tabla15[Valor]),IF(AND(G33="Toldos",H33="Interior",I33="Negro"),_xlfn.XLOOKUP(F33,Tabla16[Interior-Toldos-negro],Tabla16[Valor]),IF(AND(G33="Cortinas",H33="Exterior",I33="Blanco"),_xlfn.XLOOKUP(F33,Tabla17[Exterior-Cortinas-blanco],Tabla17[Valor]),IF(AND(G33="Cortinas",H33="Exterior",I33="Pastel"),_xlfn.XLOOKUP(F33,Tabla18[Exterior-Cortinas-pastel],Tabla18[Valor]),IF(AND(G33="Cortinas",H33="Exterior",I33="Oscuro"),_xlfn.XLOOKUP(F33,Tabla19[Exterior-Cortinas-oscuro],Tabla19[Valor]),IF(AND(G33="Cortinas",H33="Exterior",I33="Negro"),_xlfn.XLOOKUP(F33,Tabla20[Exterior-Cortinas-negro],Tabla20[Valor]),IF(AND(G33="Cortinas",H33="Interior",I33="Blanco"),_xlfn.XLOOKUP(F33,Tabla21[Interior-Cortinas-blanco],Tabla21[Valor]),IF(AND(G33="Cortinas",H33="Interior",I33="Pastel"),_xlfn.XLOOKUP(F33,Tabla22[Interior-Cortinas-pastel],Tabla22[Valor]),IF(AND(G33="Cortinas",H33="Interior",I33="Oscuro"),_xlfn.XLOOKUP(F33,Tabla23[Interior-Cortinas-oscuro],Tabla23[Valor]),IF(AND(G33="Cortinas",H33="Interior",I33="Negro"),_xlfn.XLOOKUP(F33,Tabla24[Interior-Cortinas-negro],Tabla24[Valor]),1))))))))))))))))))))))))</f>
        <v>1</v>
      </c>
      <c r="R33" s="11">
        <f>IF(C33="Horizontal",_xlfn.XLOOKUP(B$4,Tabla41[ZC],Tabla41[VALOR]),IF(C33="NE",_xlfn.XLOOKUP(B$4,Tabla42[ZC],Tabla42[VALOR]),IF(C33="E",_xlfn.XLOOKUP(B$4,Tabla43[ZC],Tabla43[VALOR]),IF(C33="SE",_xlfn.XLOOKUP(B$4,Tabla44[ZC],Tabla44[VALOR]),IF(C33="S",_xlfn.XLOOKUP(B$4,Tabla45[ZC],Tabla45[VALOR]),IF(C33="SO",_xlfn.XLOOKUP(B$4,Tabla46[ZC],Tabla46[VALOR]),IF(C33="O",_xlfn.XLOOKUP(B$4,Tabla47[ZC],Tabla47[VALOR]),IF(C33="NO",_xlfn.XLOOKUP(B$4,Tabla48[ZC],Tabla48[VALOR]),IF(C33="N",_xlfn.XLOOKUP(B$4,Tabla49[ZC],Tabla49[VALOR]),0)))))))))</f>
        <v>0</v>
      </c>
      <c r="S33" s="11" t="e">
        <f t="shared" si="1"/>
        <v>#VALUE!</v>
      </c>
      <c r="Y33" s="3" t="e">
        <f t="shared" si="2"/>
        <v>#DIV/0!</v>
      </c>
      <c r="Z33" s="3" t="e">
        <f t="shared" si="3"/>
        <v>#DIV/0!</v>
      </c>
      <c r="AA33" s="3" t="e">
        <f t="shared" si="4"/>
        <v>#DIV/0!</v>
      </c>
      <c r="AB33" s="3" t="e">
        <f t="shared" si="5"/>
        <v>#DIV/0!</v>
      </c>
      <c r="AC33" t="e">
        <f t="shared" si="6"/>
        <v>#DIV/0!</v>
      </c>
      <c r="AD33" t="e">
        <f t="shared" si="7"/>
        <v>#DIV/0!</v>
      </c>
      <c r="AE33" t="e">
        <f t="shared" si="8"/>
        <v>#DIV/0!</v>
      </c>
      <c r="AF33" t="e">
        <f t="shared" si="9"/>
        <v>#DIV/0!</v>
      </c>
      <c r="AG33" s="3" t="e">
        <f>IF(AND(C33="S",AC33="0,05&lt;R/W≤0,1"),_xlfn.XLOOKUP(AD33,Tabla55[VALOR],Tabla55[FSH]),IF(AND(C33="S",AC33="0,1&lt;R/W≤0,2"),_xlfn.XLOOKUP(AD33,Tabla56[VALOR],Tabla56[FSH]),IF(AND(C33="S",AC33="0,2&lt;R/W≤0,5"),_xlfn.XLOOKUP(AD33,Tabla57[VALOR],Tabla57[FSH]),IF(AND(C33="S",AC33="R/W&gt;0,5"),_xlfn.XLOOKUP(AD33,Tabla58[VALOR],Tabla58[FSH]),IF(AND(C33="SE",AC33="0,05&lt;R/W≤0,1"),_xlfn.XLOOKUP(AD33,Tabla59[VALOR],Tabla59[FSH]),IF(AND(C33="SE",AC33="0,1&lt;R/W≤0,2"),_xlfn.XLOOKUP(AD33,Tabla60[VALOR],Tabla60[FSH]),IF(AND(C33="SE",AC33="0,2&lt;R/W≤0,5"),_xlfn.XLOOKUP(AD33,Tabla61[VALOR],Tabla61[FSH]),IF(AND(C33="SE",AC33="R/W&gt;0,5"),_xlfn.XLOOKUP(AD33,Tabla62[VALOR],Tabla62[FSH]),IF(AND(C33="SO",AC33="0,05&lt;R/W≤0,1"),_xlfn.XLOOKUP(AD33,Tabla59[VALOR],Tabla59[FSH]),IF(AND(C33="SO",AC33="0,1&lt;R/W≤0,2"),_xlfn.XLOOKUP(AD33,Tabla60[VALOR],Tabla60[FSH]),IF(AND(C33="SO",AC33="0,2&lt;R/W≤0,5"),_xlfn.XLOOKUP(AD33,Tabla61[VALOR],Tabla61[FSH]),IF(AND(C33="SO",AC33="R/W&gt;0,5"),_xlfn.XLOOKUP(AD33,Tabla62[VALOR],Tabla62[FSH]),IF(AND(C33="E",AC33="0,05&lt;R/W≤0,1"),_xlfn.XLOOKUP(AD33,Tabla63[VALOR],Tabla63[FSH]),IF(AND(C33="E",AC33="0,1&lt;R/W≤0,2"),_xlfn.XLOOKUP(AD33,Tabla64[VALOR],Tabla64[FSH]),IF(AND(C33="E",AC33="0,2&lt;R/W≤0,5"),_xlfn.XLOOKUP(AD33,Tabla65[VALOR],Tabla65[FSH]),IF(AND(C33="E",AC33="R/W&gt;0,5"),_xlfn.XLOOKUP(AD33,Tabla66[VALOR],Tabla66[FSH]),IF(AND(C33="O",AC33="0,05&lt;R/W≤0,1"),_xlfn.XLOOKUP(AD33,Tabla63[VALOR],Tabla63[FSH]),IF(AND(C33="O",AC33="0,1&lt;R/W≤0,2"),_xlfn.XLOOKUP(AD33,Tabla64[VALOR],Tabla64[FSH]),IF(AND(C33="O",AC33="0,2&lt;R/W≤0,5"),_xlfn.XLOOKUP(AD33,Tabla65[VALOR],Tabla65[FSH]),IF(AND(C33="O",AC33="R/W&gt;0,5"),_xlfn.XLOOKUP(AD33,Tabla66[VALOR],Tabla66[FSH]),1))))))))))))))))))))</f>
        <v>#DIV/0!</v>
      </c>
      <c r="AH33" s="3" t="e">
        <f>IF(AND(C33="S",AF33="0,2&lt;L/H≤0,5"),_xlfn.XLOOKUP(AE33,Tabla25[VALOR],Tabla25[FSH]),IF(AND(C33="S",AF33="0,5&lt;L/H≤1"),_xlfn.XLOOKUP(AE33,Tabla26[VALOR],Tabla26[FSH]),IF(AND(C33="S",AF33="1&lt;L/H≤2"),_xlfn.XLOOKUP(AE33,Tabla27[VALOR],Tabla27[FSH]),IF(AND(C33="S",AF33="L/H&gt;2"),_xlfn.XLOOKUP(AE33,Tabla28[VALOR],Tabla28[FSH]),IF(AND(C33="SE",AF33="0,2&lt;L/H≤0,5"),_xlfn.XLOOKUP(AE33,Tabla29[VALOR],Tabla29[FSH]),IF(AND(C33="SE",AF33="0,5&lt;L/H≤1"),_xlfn.XLOOKUP(AE33,Tabla30[VALOR],Tabla30[FSH]),IF(AND(C33="SE",AF33="1&lt;L/H≤2"),_xlfn.XLOOKUP(AE33,Tabla31[VALOR],Tabla31[FSH]),IF(AND(C33="SE",AF33="L/H&gt;2"),_xlfn.XLOOKUP(AE33,Tabla50[VALOR],Tabla50[FSH]),IF(AND(C33="SO",AF33="0,2&lt;L/H≤0,5"),_xlfn.XLOOKUP(AE33,Tabla29[VALOR],Tabla29[FSH]),IF(AND(C33="SO",AF33="0,5&lt;L/H≤1"),_xlfn.XLOOKUP(AE33,Tabla30[VALOR],Tabla30[FSH]),IF(AND(C33="SO",AF33="1&lt;L/H≤2"),_xlfn.XLOOKUP(AE33,Tabla31[VALOR],Tabla31[FSH]),IF(AND(C33="SO",AF33="L/H&gt;2"),_xlfn.XLOOKUP(AE33,Tabla50[VALOR],Tabla50[FSH]),IF(AND(C33="E",AF33="0,2&lt;L/H≤0,5"),_xlfn.XLOOKUP(AE33,Tabla51[VALOR],Tabla51[FSH]),IF(AND(C33="E",AF33="0,5&lt;L/H≤1"),_xlfn.XLOOKUP(AE33,Tabla52[VALOR],Tabla52[FSH]),IF(AND(C33="E",AF33="1&lt;L/H≤2"),_xlfn.XLOOKUP(AE33,Tabla53[VALOR],Tabla53[FSH]),IF(AND(C33="E",AF33="L/H&gt;2"),_xlfn.XLOOKUP(AE33,Tabla54[VALOR],Tabla54[FSH]),IF(AND(C33="O",AF33="0,2&lt;L/H≤0,5"),_xlfn.XLOOKUP(AE33,Tabla51[VALOR],Tabla51[FSH]),IF(AND(C33="O",AF33="0,5&lt;L/H≤1"),_xlfn.XLOOKUP(AE33,Tabla52[VALOR],Tabla52[FSH]),IF(AND(C33="O",AF33="1&lt;L/H≤2"),_xlfn.XLOOKUP(AE33,Tabla53[VALOR],Tabla53[FSH]),IF(AND(C33="O",AF33="L/H&gt;2"),_xlfn.XLOOKUP(AE33,Tabla54[VALOR],Tabla54[FSH]),1))))))))))))))))))))</f>
        <v>#DIV/0!</v>
      </c>
      <c r="XFB33"/>
    </row>
    <row r="34" spans="1:34 16382:16382" ht="15.9" customHeight="1" x14ac:dyDescent="0.3">
      <c r="A34" s="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1" t="str">
        <f t="shared" si="0"/>
        <v xml:space="preserve"> </v>
      </c>
      <c r="Q34" s="11">
        <f>IF(AND(G34="Persianas",H34="Exterior",I34="Blanco"),_xlfn.XLOOKUP(F34,Tabla1[Exterior-persianas-blanco],Tabla1[Valor]),IF(AND(G34="Persianas",H34="Exterior",I34="Pastel"),_xlfn.XLOOKUP(F34,Tabla2[Exterior-persianas-pastel],Tabla2[Valor]),IF(AND(G34="Persianas",H34="Exterior",I34="Oscuro"),_xlfn.XLOOKUP(F34,Tabla3[Exterior-persianas-oscuro],Tabla3[Valor]),IF(AND(G34="Persianas",H34="Exterior",I34="Negro"),_xlfn.XLOOKUP(F34,Tabla4[Exterior-persianas-negro],Tabla4[Valor]),IF(AND(G34="Persianas",H34="Interior",I34="Blanco"),_xlfn.XLOOKUP(F34,Tabla5[Interior-persianas-blanco],Tabla5[Valor]),IF(AND(G34="Persianas",H34="Interior",I34="Pastel"),_xlfn.XLOOKUP(F34,Tabla6[Interior-persianas-pastel],Tabla6[Valor]),IF(AND(G34="Persianas",H34="Interior",I34="Oscuro"),_xlfn.XLOOKUP(F34,Tabla7[Interior-persianas-oscuro],Tabla7[Valor]),IF(AND(G34="Persianas",H34="Interior",I34="Negro"),_xlfn.XLOOKUP(F34,Tabla8[Interior-persianas-negro],Tabla8[Valor]),IF(AND(G34="Toldos",H34="Exterior",I34="Blanco"),_xlfn.XLOOKUP(F34,Tabla9[Exterior-Toldos-blanco],Tabla9[Valor]),IF(AND(G34="Toldos",H34="Exterior",I34="Pastel"),_xlfn.XLOOKUP(F34,Tabla10[Exterior-Toldos-pastel],Tabla10[Valor]),IF(AND(G34="Toldos",H34="Exterior",I34="Oscuro"),_xlfn.XLOOKUP(F34,Tabla11[Exterior-Toldos-oscuro],Tabla11[Valor]),IF(AND(G34="Toldos",H34="Exterior",I34="Negro"),_xlfn.XLOOKUP(F34,Tabla12[Exterior-Toldos-negro],Tabla12[Valor]),IF(AND(G34="Toldos",H34="Interior",I34="Blanco"),_xlfn.XLOOKUP(F34,Tabla13[Interior-Toldos-blanco],Tabla13[Valor]),IF(AND(G34="Toldos",H34="Interior",I34="Pastel"),_xlfn.XLOOKUP(F34,Tabla14[Interior-Toldos-pastel],Tabla14[Valor]),IF(AND(G34="Toldos",H34="Interior",I34="Oscuro"),_xlfn.XLOOKUP(F34,Tabla15[Interior-Toldos-oscuro],Tabla15[Valor]),IF(AND(G34="Toldos",H34="Interior",I34="Negro"),_xlfn.XLOOKUP(F34,Tabla16[Interior-Toldos-negro],Tabla16[Valor]),IF(AND(G34="Cortinas",H34="Exterior",I34="Blanco"),_xlfn.XLOOKUP(F34,Tabla17[Exterior-Cortinas-blanco],Tabla17[Valor]),IF(AND(G34="Cortinas",H34="Exterior",I34="Pastel"),_xlfn.XLOOKUP(F34,Tabla18[Exterior-Cortinas-pastel],Tabla18[Valor]),IF(AND(G34="Cortinas",H34="Exterior",I34="Oscuro"),_xlfn.XLOOKUP(F34,Tabla19[Exterior-Cortinas-oscuro],Tabla19[Valor]),IF(AND(G34="Cortinas",H34="Exterior",I34="Negro"),_xlfn.XLOOKUP(F34,Tabla20[Exterior-Cortinas-negro],Tabla20[Valor]),IF(AND(G34="Cortinas",H34="Interior",I34="Blanco"),_xlfn.XLOOKUP(F34,Tabla21[Interior-Cortinas-blanco],Tabla21[Valor]),IF(AND(G34="Cortinas",H34="Interior",I34="Pastel"),_xlfn.XLOOKUP(F34,Tabla22[Interior-Cortinas-pastel],Tabla22[Valor]),IF(AND(G34="Cortinas",H34="Interior",I34="Oscuro"),_xlfn.XLOOKUP(F34,Tabla23[Interior-Cortinas-oscuro],Tabla23[Valor]),IF(AND(G34="Cortinas",H34="Interior",I34="Negro"),_xlfn.XLOOKUP(F34,Tabla24[Interior-Cortinas-negro],Tabla24[Valor]),1))))))))))))))))))))))))</f>
        <v>1</v>
      </c>
      <c r="R34" s="11">
        <f>IF(C34="Horizontal",_xlfn.XLOOKUP(B$4,Tabla41[ZC],Tabla41[VALOR]),IF(C34="NE",_xlfn.XLOOKUP(B$4,Tabla42[ZC],Tabla42[VALOR]),IF(C34="E",_xlfn.XLOOKUP(B$4,Tabla43[ZC],Tabla43[VALOR]),IF(C34="SE",_xlfn.XLOOKUP(B$4,Tabla44[ZC],Tabla44[VALOR]),IF(C34="S",_xlfn.XLOOKUP(B$4,Tabla45[ZC],Tabla45[VALOR]),IF(C34="SO",_xlfn.XLOOKUP(B$4,Tabla46[ZC],Tabla46[VALOR]),IF(C34="O",_xlfn.XLOOKUP(B$4,Tabla47[ZC],Tabla47[VALOR]),IF(C34="NO",_xlfn.XLOOKUP(B$4,Tabla48[ZC],Tabla48[VALOR]),IF(C34="N",_xlfn.XLOOKUP(B$4,Tabla49[ZC],Tabla49[VALOR]),0)))))))))</f>
        <v>0</v>
      </c>
      <c r="S34" s="11" t="e">
        <f t="shared" si="1"/>
        <v>#VALUE!</v>
      </c>
      <c r="X34" s="1"/>
      <c r="Y34" s="3" t="e">
        <f t="shared" si="2"/>
        <v>#DIV/0!</v>
      </c>
      <c r="Z34" s="3" t="e">
        <f t="shared" si="3"/>
        <v>#DIV/0!</v>
      </c>
      <c r="AA34" s="3" t="e">
        <f t="shared" si="4"/>
        <v>#DIV/0!</v>
      </c>
      <c r="AB34" s="3" t="e">
        <f t="shared" si="5"/>
        <v>#DIV/0!</v>
      </c>
      <c r="AC34" t="e">
        <f t="shared" si="6"/>
        <v>#DIV/0!</v>
      </c>
      <c r="AD34" t="e">
        <f t="shared" si="7"/>
        <v>#DIV/0!</v>
      </c>
      <c r="AE34" t="e">
        <f t="shared" si="8"/>
        <v>#DIV/0!</v>
      </c>
      <c r="AF34" t="e">
        <f t="shared" si="9"/>
        <v>#DIV/0!</v>
      </c>
      <c r="AG34" s="3" t="e">
        <f>IF(AND(C34="S",AC34="0,05&lt;R/W≤0,1"),_xlfn.XLOOKUP(AD34,Tabla55[VALOR],Tabla55[FSH]),IF(AND(C34="S",AC34="0,1&lt;R/W≤0,2"),_xlfn.XLOOKUP(AD34,Tabla56[VALOR],Tabla56[FSH]),IF(AND(C34="S",AC34="0,2&lt;R/W≤0,5"),_xlfn.XLOOKUP(AD34,Tabla57[VALOR],Tabla57[FSH]),IF(AND(C34="S",AC34="R/W&gt;0,5"),_xlfn.XLOOKUP(AD34,Tabla58[VALOR],Tabla58[FSH]),IF(AND(C34="SE",AC34="0,05&lt;R/W≤0,1"),_xlfn.XLOOKUP(AD34,Tabla59[VALOR],Tabla59[FSH]),IF(AND(C34="SE",AC34="0,1&lt;R/W≤0,2"),_xlfn.XLOOKUP(AD34,Tabla60[VALOR],Tabla60[FSH]),IF(AND(C34="SE",AC34="0,2&lt;R/W≤0,5"),_xlfn.XLOOKUP(AD34,Tabla61[VALOR],Tabla61[FSH]),IF(AND(C34="SE",AC34="R/W&gt;0,5"),_xlfn.XLOOKUP(AD34,Tabla62[VALOR],Tabla62[FSH]),IF(AND(C34="SO",AC34="0,05&lt;R/W≤0,1"),_xlfn.XLOOKUP(AD34,Tabla59[VALOR],Tabla59[FSH]),IF(AND(C34="SO",AC34="0,1&lt;R/W≤0,2"),_xlfn.XLOOKUP(AD34,Tabla60[VALOR],Tabla60[FSH]),IF(AND(C34="SO",AC34="0,2&lt;R/W≤0,5"),_xlfn.XLOOKUP(AD34,Tabla61[VALOR],Tabla61[FSH]),IF(AND(C34="SO",AC34="R/W&gt;0,5"),_xlfn.XLOOKUP(AD34,Tabla62[VALOR],Tabla62[FSH]),IF(AND(C34="E",AC34="0,05&lt;R/W≤0,1"),_xlfn.XLOOKUP(AD34,Tabla63[VALOR],Tabla63[FSH]),IF(AND(C34="E",AC34="0,1&lt;R/W≤0,2"),_xlfn.XLOOKUP(AD34,Tabla64[VALOR],Tabla64[FSH]),IF(AND(C34="E",AC34="0,2&lt;R/W≤0,5"),_xlfn.XLOOKUP(AD34,Tabla65[VALOR],Tabla65[FSH]),IF(AND(C34="E",AC34="R/W&gt;0,5"),_xlfn.XLOOKUP(AD34,Tabla66[VALOR],Tabla66[FSH]),IF(AND(C34="O",AC34="0,05&lt;R/W≤0,1"),_xlfn.XLOOKUP(AD34,Tabla63[VALOR],Tabla63[FSH]),IF(AND(C34="O",AC34="0,1&lt;R/W≤0,2"),_xlfn.XLOOKUP(AD34,Tabla64[VALOR],Tabla64[FSH]),IF(AND(C34="O",AC34="0,2&lt;R/W≤0,5"),_xlfn.XLOOKUP(AD34,Tabla65[VALOR],Tabla65[FSH]),IF(AND(C34="O",AC34="R/W&gt;0,5"),_xlfn.XLOOKUP(AD34,Tabla66[VALOR],Tabla66[FSH]),1))))))))))))))))))))</f>
        <v>#DIV/0!</v>
      </c>
      <c r="AH34" s="3" t="e">
        <f>IF(AND(C34="S",AF34="0,2&lt;L/H≤0,5"),_xlfn.XLOOKUP(AE34,Tabla25[VALOR],Tabla25[FSH]),IF(AND(C34="S",AF34="0,5&lt;L/H≤1"),_xlfn.XLOOKUP(AE34,Tabla26[VALOR],Tabla26[FSH]),IF(AND(C34="S",AF34="1&lt;L/H≤2"),_xlfn.XLOOKUP(AE34,Tabla27[VALOR],Tabla27[FSH]),IF(AND(C34="S",AF34="L/H&gt;2"),_xlfn.XLOOKUP(AE34,Tabla28[VALOR],Tabla28[FSH]),IF(AND(C34="SE",AF34="0,2&lt;L/H≤0,5"),_xlfn.XLOOKUP(AE34,Tabla29[VALOR],Tabla29[FSH]),IF(AND(C34="SE",AF34="0,5&lt;L/H≤1"),_xlfn.XLOOKUP(AE34,Tabla30[VALOR],Tabla30[FSH]),IF(AND(C34="SE",AF34="1&lt;L/H≤2"),_xlfn.XLOOKUP(AE34,Tabla31[VALOR],Tabla31[FSH]),IF(AND(C34="SE",AF34="L/H&gt;2"),_xlfn.XLOOKUP(AE34,Tabla50[VALOR],Tabla50[FSH]),IF(AND(C34="SO",AF34="0,2&lt;L/H≤0,5"),_xlfn.XLOOKUP(AE34,Tabla29[VALOR],Tabla29[FSH]),IF(AND(C34="SO",AF34="0,5&lt;L/H≤1"),_xlfn.XLOOKUP(AE34,Tabla30[VALOR],Tabla30[FSH]),IF(AND(C34="SO",AF34="1&lt;L/H≤2"),_xlfn.XLOOKUP(AE34,Tabla31[VALOR],Tabla31[FSH]),IF(AND(C34="SO",AF34="L/H&gt;2"),_xlfn.XLOOKUP(AE34,Tabla50[VALOR],Tabla50[FSH]),IF(AND(C34="E",AF34="0,2&lt;L/H≤0,5"),_xlfn.XLOOKUP(AE34,Tabla51[VALOR],Tabla51[FSH]),IF(AND(C34="E",AF34="0,5&lt;L/H≤1"),_xlfn.XLOOKUP(AE34,Tabla52[VALOR],Tabla52[FSH]),IF(AND(C34="E",AF34="1&lt;L/H≤2"),_xlfn.XLOOKUP(AE34,Tabla53[VALOR],Tabla53[FSH]),IF(AND(C34="E",AF34="L/H&gt;2"),_xlfn.XLOOKUP(AE34,Tabla54[VALOR],Tabla54[FSH]),IF(AND(C34="O",AF34="0,2&lt;L/H≤0,5"),_xlfn.XLOOKUP(AE34,Tabla51[VALOR],Tabla51[FSH]),IF(AND(C34="O",AF34="0,5&lt;L/H≤1"),_xlfn.XLOOKUP(AE34,Tabla52[VALOR],Tabla52[FSH]),IF(AND(C34="O",AF34="1&lt;L/H≤2"),_xlfn.XLOOKUP(AE34,Tabla53[VALOR],Tabla53[FSH]),IF(AND(C34="O",AF34="L/H&gt;2"),_xlfn.XLOOKUP(AE34,Tabla54[VALOR],Tabla54[FSH]),1))))))))))))))))))))</f>
        <v>#DIV/0!</v>
      </c>
      <c r="XFB34"/>
    </row>
    <row r="35" spans="1:34 16382:16382" ht="15.9" customHeight="1" x14ac:dyDescent="0.3">
      <c r="A35" s="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1" t="str">
        <f t="shared" si="0"/>
        <v xml:space="preserve"> </v>
      </c>
      <c r="Q35" s="11">
        <f>IF(AND(G35="Persianas",H35="Exterior",I35="Blanco"),_xlfn.XLOOKUP(F35,Tabla1[Exterior-persianas-blanco],Tabla1[Valor]),IF(AND(G35="Persianas",H35="Exterior",I35="Pastel"),_xlfn.XLOOKUP(F35,Tabla2[Exterior-persianas-pastel],Tabla2[Valor]),IF(AND(G35="Persianas",H35="Exterior",I35="Oscuro"),_xlfn.XLOOKUP(F35,Tabla3[Exterior-persianas-oscuro],Tabla3[Valor]),IF(AND(G35="Persianas",H35="Exterior",I35="Negro"),_xlfn.XLOOKUP(F35,Tabla4[Exterior-persianas-negro],Tabla4[Valor]),IF(AND(G35="Persianas",H35="Interior",I35="Blanco"),_xlfn.XLOOKUP(F35,Tabla5[Interior-persianas-blanco],Tabla5[Valor]),IF(AND(G35="Persianas",H35="Interior",I35="Pastel"),_xlfn.XLOOKUP(F35,Tabla6[Interior-persianas-pastel],Tabla6[Valor]),IF(AND(G35="Persianas",H35="Interior",I35="Oscuro"),_xlfn.XLOOKUP(F35,Tabla7[Interior-persianas-oscuro],Tabla7[Valor]),IF(AND(G35="Persianas",H35="Interior",I35="Negro"),_xlfn.XLOOKUP(F35,Tabla8[Interior-persianas-negro],Tabla8[Valor]),IF(AND(G35="Toldos",H35="Exterior",I35="Blanco"),_xlfn.XLOOKUP(F35,Tabla9[Exterior-Toldos-blanco],Tabla9[Valor]),IF(AND(G35="Toldos",H35="Exterior",I35="Pastel"),_xlfn.XLOOKUP(F35,Tabla10[Exterior-Toldos-pastel],Tabla10[Valor]),IF(AND(G35="Toldos",H35="Exterior",I35="Oscuro"),_xlfn.XLOOKUP(F35,Tabla11[Exterior-Toldos-oscuro],Tabla11[Valor]),IF(AND(G35="Toldos",H35="Exterior",I35="Negro"),_xlfn.XLOOKUP(F35,Tabla12[Exterior-Toldos-negro],Tabla12[Valor]),IF(AND(G35="Toldos",H35="Interior",I35="Blanco"),_xlfn.XLOOKUP(F35,Tabla13[Interior-Toldos-blanco],Tabla13[Valor]),IF(AND(G35="Toldos",H35="Interior",I35="Pastel"),_xlfn.XLOOKUP(F35,Tabla14[Interior-Toldos-pastel],Tabla14[Valor]),IF(AND(G35="Toldos",H35="Interior",I35="Oscuro"),_xlfn.XLOOKUP(F35,Tabla15[Interior-Toldos-oscuro],Tabla15[Valor]),IF(AND(G35="Toldos",H35="Interior",I35="Negro"),_xlfn.XLOOKUP(F35,Tabla16[Interior-Toldos-negro],Tabla16[Valor]),IF(AND(G35="Cortinas",H35="Exterior",I35="Blanco"),_xlfn.XLOOKUP(F35,Tabla17[Exterior-Cortinas-blanco],Tabla17[Valor]),IF(AND(G35="Cortinas",H35="Exterior",I35="Pastel"),_xlfn.XLOOKUP(F35,Tabla18[Exterior-Cortinas-pastel],Tabla18[Valor]),IF(AND(G35="Cortinas",H35="Exterior",I35="Oscuro"),_xlfn.XLOOKUP(F35,Tabla19[Exterior-Cortinas-oscuro],Tabla19[Valor]),IF(AND(G35="Cortinas",H35="Exterior",I35="Negro"),_xlfn.XLOOKUP(F35,Tabla20[Exterior-Cortinas-negro],Tabla20[Valor]),IF(AND(G35="Cortinas",H35="Interior",I35="Blanco"),_xlfn.XLOOKUP(F35,Tabla21[Interior-Cortinas-blanco],Tabla21[Valor]),IF(AND(G35="Cortinas",H35="Interior",I35="Pastel"),_xlfn.XLOOKUP(F35,Tabla22[Interior-Cortinas-pastel],Tabla22[Valor]),IF(AND(G35="Cortinas",H35="Interior",I35="Oscuro"),_xlfn.XLOOKUP(F35,Tabla23[Interior-Cortinas-oscuro],Tabla23[Valor]),IF(AND(G35="Cortinas",H35="Interior",I35="Negro"),_xlfn.XLOOKUP(F35,Tabla24[Interior-Cortinas-negro],Tabla24[Valor]),1))))))))))))))))))))))))</f>
        <v>1</v>
      </c>
      <c r="R35" s="11">
        <f>IF(C35="Horizontal",_xlfn.XLOOKUP(B$4,Tabla41[ZC],Tabla41[VALOR]),IF(C35="NE",_xlfn.XLOOKUP(B$4,Tabla42[ZC],Tabla42[VALOR]),IF(C35="E",_xlfn.XLOOKUP(B$4,Tabla43[ZC],Tabla43[VALOR]),IF(C35="SE",_xlfn.XLOOKUP(B$4,Tabla44[ZC],Tabla44[VALOR]),IF(C35="S",_xlfn.XLOOKUP(B$4,Tabla45[ZC],Tabla45[VALOR]),IF(C35="SO",_xlfn.XLOOKUP(B$4,Tabla46[ZC],Tabla46[VALOR]),IF(C35="O",_xlfn.XLOOKUP(B$4,Tabla47[ZC],Tabla47[VALOR]),IF(C35="NO",_xlfn.XLOOKUP(B$4,Tabla48[ZC],Tabla48[VALOR]),IF(C35="N",_xlfn.XLOOKUP(B$4,Tabla49[ZC],Tabla49[VALOR]),0)))))))))</f>
        <v>0</v>
      </c>
      <c r="S35" s="11" t="e">
        <f t="shared" si="1"/>
        <v>#VALUE!</v>
      </c>
      <c r="X35"/>
      <c r="Y35" s="3" t="e">
        <f t="shared" si="2"/>
        <v>#DIV/0!</v>
      </c>
      <c r="Z35" s="3" t="e">
        <f t="shared" si="3"/>
        <v>#DIV/0!</v>
      </c>
      <c r="AA35" s="3" t="e">
        <f t="shared" si="4"/>
        <v>#DIV/0!</v>
      </c>
      <c r="AB35" s="3" t="e">
        <f t="shared" si="5"/>
        <v>#DIV/0!</v>
      </c>
      <c r="AC35" t="e">
        <f t="shared" si="6"/>
        <v>#DIV/0!</v>
      </c>
      <c r="AD35" t="e">
        <f t="shared" si="7"/>
        <v>#DIV/0!</v>
      </c>
      <c r="AE35" t="e">
        <f t="shared" si="8"/>
        <v>#DIV/0!</v>
      </c>
      <c r="AF35" t="e">
        <f t="shared" si="9"/>
        <v>#DIV/0!</v>
      </c>
      <c r="AG35" s="3" t="e">
        <f>IF(AND(C35="S",AC35="0,05&lt;R/W≤0,1"),_xlfn.XLOOKUP(AD35,Tabla55[VALOR],Tabla55[FSH]),IF(AND(C35="S",AC35="0,1&lt;R/W≤0,2"),_xlfn.XLOOKUP(AD35,Tabla56[VALOR],Tabla56[FSH]),IF(AND(C35="S",AC35="0,2&lt;R/W≤0,5"),_xlfn.XLOOKUP(AD35,Tabla57[VALOR],Tabla57[FSH]),IF(AND(C35="S",AC35="R/W&gt;0,5"),_xlfn.XLOOKUP(AD35,Tabla58[VALOR],Tabla58[FSH]),IF(AND(C35="SE",AC35="0,05&lt;R/W≤0,1"),_xlfn.XLOOKUP(AD35,Tabla59[VALOR],Tabla59[FSH]),IF(AND(C35="SE",AC35="0,1&lt;R/W≤0,2"),_xlfn.XLOOKUP(AD35,Tabla60[VALOR],Tabla60[FSH]),IF(AND(C35="SE",AC35="0,2&lt;R/W≤0,5"),_xlfn.XLOOKUP(AD35,Tabla61[VALOR],Tabla61[FSH]),IF(AND(C35="SE",AC35="R/W&gt;0,5"),_xlfn.XLOOKUP(AD35,Tabla62[VALOR],Tabla62[FSH]),IF(AND(C35="SO",AC35="0,05&lt;R/W≤0,1"),_xlfn.XLOOKUP(AD35,Tabla59[VALOR],Tabla59[FSH]),IF(AND(C35="SO",AC35="0,1&lt;R/W≤0,2"),_xlfn.XLOOKUP(AD35,Tabla60[VALOR],Tabla60[FSH]),IF(AND(C35="SO",AC35="0,2&lt;R/W≤0,5"),_xlfn.XLOOKUP(AD35,Tabla61[VALOR],Tabla61[FSH]),IF(AND(C35="SO",AC35="R/W&gt;0,5"),_xlfn.XLOOKUP(AD35,Tabla62[VALOR],Tabla62[FSH]),IF(AND(C35="E",AC35="0,05&lt;R/W≤0,1"),_xlfn.XLOOKUP(AD35,Tabla63[VALOR],Tabla63[FSH]),IF(AND(C35="E",AC35="0,1&lt;R/W≤0,2"),_xlfn.XLOOKUP(AD35,Tabla64[VALOR],Tabla64[FSH]),IF(AND(C35="E",AC35="0,2&lt;R/W≤0,5"),_xlfn.XLOOKUP(AD35,Tabla65[VALOR],Tabla65[FSH]),IF(AND(C35="E",AC35="R/W&gt;0,5"),_xlfn.XLOOKUP(AD35,Tabla66[VALOR],Tabla66[FSH]),IF(AND(C35="O",AC35="0,05&lt;R/W≤0,1"),_xlfn.XLOOKUP(AD35,Tabla63[VALOR],Tabla63[FSH]),IF(AND(C35="O",AC35="0,1&lt;R/W≤0,2"),_xlfn.XLOOKUP(AD35,Tabla64[VALOR],Tabla64[FSH]),IF(AND(C35="O",AC35="0,2&lt;R/W≤0,5"),_xlfn.XLOOKUP(AD35,Tabla65[VALOR],Tabla65[FSH]),IF(AND(C35="O",AC35="R/W&gt;0,5"),_xlfn.XLOOKUP(AD35,Tabla66[VALOR],Tabla66[FSH]),1))))))))))))))))))))</f>
        <v>#DIV/0!</v>
      </c>
      <c r="AH35" s="3" t="e">
        <f>IF(AND(C35="S",AF35="0,2&lt;L/H≤0,5"),_xlfn.XLOOKUP(AE35,Tabla25[VALOR],Tabla25[FSH]),IF(AND(C35="S",AF35="0,5&lt;L/H≤1"),_xlfn.XLOOKUP(AE35,Tabla26[VALOR],Tabla26[FSH]),IF(AND(C35="S",AF35="1&lt;L/H≤2"),_xlfn.XLOOKUP(AE35,Tabla27[VALOR],Tabla27[FSH]),IF(AND(C35="S",AF35="L/H&gt;2"),_xlfn.XLOOKUP(AE35,Tabla28[VALOR],Tabla28[FSH]),IF(AND(C35="SE",AF35="0,2&lt;L/H≤0,5"),_xlfn.XLOOKUP(AE35,Tabla29[VALOR],Tabla29[FSH]),IF(AND(C35="SE",AF35="0,5&lt;L/H≤1"),_xlfn.XLOOKUP(AE35,Tabla30[VALOR],Tabla30[FSH]),IF(AND(C35="SE",AF35="1&lt;L/H≤2"),_xlfn.XLOOKUP(AE35,Tabla31[VALOR],Tabla31[FSH]),IF(AND(C35="SE",AF35="L/H&gt;2"),_xlfn.XLOOKUP(AE35,Tabla50[VALOR],Tabla50[FSH]),IF(AND(C35="SO",AF35="0,2&lt;L/H≤0,5"),_xlfn.XLOOKUP(AE35,Tabla29[VALOR],Tabla29[FSH]),IF(AND(C35="SO",AF35="0,5&lt;L/H≤1"),_xlfn.XLOOKUP(AE35,Tabla30[VALOR],Tabla30[FSH]),IF(AND(C35="SO",AF35="1&lt;L/H≤2"),_xlfn.XLOOKUP(AE35,Tabla31[VALOR],Tabla31[FSH]),IF(AND(C35="SO",AF35="L/H&gt;2"),_xlfn.XLOOKUP(AE35,Tabla50[VALOR],Tabla50[FSH]),IF(AND(C35="E",AF35="0,2&lt;L/H≤0,5"),_xlfn.XLOOKUP(AE35,Tabla51[VALOR],Tabla51[FSH]),IF(AND(C35="E",AF35="0,5&lt;L/H≤1"),_xlfn.XLOOKUP(AE35,Tabla52[VALOR],Tabla52[FSH]),IF(AND(C35="E",AF35="1&lt;L/H≤2"),_xlfn.XLOOKUP(AE35,Tabla53[VALOR],Tabla53[FSH]),IF(AND(C35="E",AF35="L/H&gt;2"),_xlfn.XLOOKUP(AE35,Tabla54[VALOR],Tabla54[FSH]),IF(AND(C35="O",AF35="0,2&lt;L/H≤0,5"),_xlfn.XLOOKUP(AE35,Tabla51[VALOR],Tabla51[FSH]),IF(AND(C35="O",AF35="0,5&lt;L/H≤1"),_xlfn.XLOOKUP(AE35,Tabla52[VALOR],Tabla52[FSH]),IF(AND(C35="O",AF35="1&lt;L/H≤2"),_xlfn.XLOOKUP(AE35,Tabla53[VALOR],Tabla53[FSH]),IF(AND(C35="O",AF35="L/H&gt;2"),_xlfn.XLOOKUP(AE35,Tabla54[VALOR],Tabla54[FSH]),1))))))))))))))))))))</f>
        <v>#DIV/0!</v>
      </c>
      <c r="XFB35"/>
    </row>
    <row r="36" spans="1:34 16382:16382" ht="15.9" customHeight="1" x14ac:dyDescent="0.3">
      <c r="A36" s="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1" t="str">
        <f t="shared" si="0"/>
        <v xml:space="preserve"> </v>
      </c>
      <c r="Q36" s="11">
        <f>IF(AND(G36="Persianas",H36="Exterior",I36="Blanco"),_xlfn.XLOOKUP(F36,Tabla1[Exterior-persianas-blanco],Tabla1[Valor]),IF(AND(G36="Persianas",H36="Exterior",I36="Pastel"),_xlfn.XLOOKUP(F36,Tabla2[Exterior-persianas-pastel],Tabla2[Valor]),IF(AND(G36="Persianas",H36="Exterior",I36="Oscuro"),_xlfn.XLOOKUP(F36,Tabla3[Exterior-persianas-oscuro],Tabla3[Valor]),IF(AND(G36="Persianas",H36="Exterior",I36="Negro"),_xlfn.XLOOKUP(F36,Tabla4[Exterior-persianas-negro],Tabla4[Valor]),IF(AND(G36="Persianas",H36="Interior",I36="Blanco"),_xlfn.XLOOKUP(F36,Tabla5[Interior-persianas-blanco],Tabla5[Valor]),IF(AND(G36="Persianas",H36="Interior",I36="Pastel"),_xlfn.XLOOKUP(F36,Tabla6[Interior-persianas-pastel],Tabla6[Valor]),IF(AND(G36="Persianas",H36="Interior",I36="Oscuro"),_xlfn.XLOOKUP(F36,Tabla7[Interior-persianas-oscuro],Tabla7[Valor]),IF(AND(G36="Persianas",H36="Interior",I36="Negro"),_xlfn.XLOOKUP(F36,Tabla8[Interior-persianas-negro],Tabla8[Valor]),IF(AND(G36="Toldos",H36="Exterior",I36="Blanco"),_xlfn.XLOOKUP(F36,Tabla9[Exterior-Toldos-blanco],Tabla9[Valor]),IF(AND(G36="Toldos",H36="Exterior",I36="Pastel"),_xlfn.XLOOKUP(F36,Tabla10[Exterior-Toldos-pastel],Tabla10[Valor]),IF(AND(G36="Toldos",H36="Exterior",I36="Oscuro"),_xlfn.XLOOKUP(F36,Tabla11[Exterior-Toldos-oscuro],Tabla11[Valor]),IF(AND(G36="Toldos",H36="Exterior",I36="Negro"),_xlfn.XLOOKUP(F36,Tabla12[Exterior-Toldos-negro],Tabla12[Valor]),IF(AND(G36="Toldos",H36="Interior",I36="Blanco"),_xlfn.XLOOKUP(F36,Tabla13[Interior-Toldos-blanco],Tabla13[Valor]),IF(AND(G36="Toldos",H36="Interior",I36="Pastel"),_xlfn.XLOOKUP(F36,Tabla14[Interior-Toldos-pastel],Tabla14[Valor]),IF(AND(G36="Toldos",H36="Interior",I36="Oscuro"),_xlfn.XLOOKUP(F36,Tabla15[Interior-Toldos-oscuro],Tabla15[Valor]),IF(AND(G36="Toldos",H36="Interior",I36="Negro"),_xlfn.XLOOKUP(F36,Tabla16[Interior-Toldos-negro],Tabla16[Valor]),IF(AND(G36="Cortinas",H36="Exterior",I36="Blanco"),_xlfn.XLOOKUP(F36,Tabla17[Exterior-Cortinas-blanco],Tabla17[Valor]),IF(AND(G36="Cortinas",H36="Exterior",I36="Pastel"),_xlfn.XLOOKUP(F36,Tabla18[Exterior-Cortinas-pastel],Tabla18[Valor]),IF(AND(G36="Cortinas",H36="Exterior",I36="Oscuro"),_xlfn.XLOOKUP(F36,Tabla19[Exterior-Cortinas-oscuro],Tabla19[Valor]),IF(AND(G36="Cortinas",H36="Exterior",I36="Negro"),_xlfn.XLOOKUP(F36,Tabla20[Exterior-Cortinas-negro],Tabla20[Valor]),IF(AND(G36="Cortinas",H36="Interior",I36="Blanco"),_xlfn.XLOOKUP(F36,Tabla21[Interior-Cortinas-blanco],Tabla21[Valor]),IF(AND(G36="Cortinas",H36="Interior",I36="Pastel"),_xlfn.XLOOKUP(F36,Tabla22[Interior-Cortinas-pastel],Tabla22[Valor]),IF(AND(G36="Cortinas",H36="Interior",I36="Oscuro"),_xlfn.XLOOKUP(F36,Tabla23[Interior-Cortinas-oscuro],Tabla23[Valor]),IF(AND(G36="Cortinas",H36="Interior",I36="Negro"),_xlfn.XLOOKUP(F36,Tabla24[Interior-Cortinas-negro],Tabla24[Valor]),1))))))))))))))))))))))))</f>
        <v>1</v>
      </c>
      <c r="R36" s="11">
        <f>IF(C36="Horizontal",_xlfn.XLOOKUP(B$4,Tabla41[ZC],Tabla41[VALOR]),IF(C36="NE",_xlfn.XLOOKUP(B$4,Tabla42[ZC],Tabla42[VALOR]),IF(C36="E",_xlfn.XLOOKUP(B$4,Tabla43[ZC],Tabla43[VALOR]),IF(C36="SE",_xlfn.XLOOKUP(B$4,Tabla44[ZC],Tabla44[VALOR]),IF(C36="S",_xlfn.XLOOKUP(B$4,Tabla45[ZC],Tabla45[VALOR]),IF(C36="SO",_xlfn.XLOOKUP(B$4,Tabla46[ZC],Tabla46[VALOR]),IF(C36="O",_xlfn.XLOOKUP(B$4,Tabla47[ZC],Tabla47[VALOR]),IF(C36="NO",_xlfn.XLOOKUP(B$4,Tabla48[ZC],Tabla48[VALOR]),IF(C36="N",_xlfn.XLOOKUP(B$4,Tabla49[ZC],Tabla49[VALOR]),0)))))))))</f>
        <v>0</v>
      </c>
      <c r="S36" s="11" t="e">
        <f t="shared" si="1"/>
        <v>#VALUE!</v>
      </c>
      <c r="Y36" s="3" t="e">
        <f t="shared" si="2"/>
        <v>#DIV/0!</v>
      </c>
      <c r="Z36" s="3" t="e">
        <f t="shared" si="3"/>
        <v>#DIV/0!</v>
      </c>
      <c r="AA36" s="3" t="e">
        <f t="shared" si="4"/>
        <v>#DIV/0!</v>
      </c>
      <c r="AB36" s="3" t="e">
        <f t="shared" si="5"/>
        <v>#DIV/0!</v>
      </c>
      <c r="AC36" t="e">
        <f t="shared" si="6"/>
        <v>#DIV/0!</v>
      </c>
      <c r="AD36" t="e">
        <f t="shared" si="7"/>
        <v>#DIV/0!</v>
      </c>
      <c r="AE36" t="e">
        <f t="shared" si="8"/>
        <v>#DIV/0!</v>
      </c>
      <c r="AF36" t="e">
        <f t="shared" si="9"/>
        <v>#DIV/0!</v>
      </c>
      <c r="AG36" s="3" t="e">
        <f>IF(AND(C36="S",AC36="0,05&lt;R/W≤0,1"),_xlfn.XLOOKUP(AD36,Tabla55[VALOR],Tabla55[FSH]),IF(AND(C36="S",AC36="0,1&lt;R/W≤0,2"),_xlfn.XLOOKUP(AD36,Tabla56[VALOR],Tabla56[FSH]),IF(AND(C36="S",AC36="0,2&lt;R/W≤0,5"),_xlfn.XLOOKUP(AD36,Tabla57[VALOR],Tabla57[FSH]),IF(AND(C36="S",AC36="R/W&gt;0,5"),_xlfn.XLOOKUP(AD36,Tabla58[VALOR],Tabla58[FSH]),IF(AND(C36="SE",AC36="0,05&lt;R/W≤0,1"),_xlfn.XLOOKUP(AD36,Tabla59[VALOR],Tabla59[FSH]),IF(AND(C36="SE",AC36="0,1&lt;R/W≤0,2"),_xlfn.XLOOKUP(AD36,Tabla60[VALOR],Tabla60[FSH]),IF(AND(C36="SE",AC36="0,2&lt;R/W≤0,5"),_xlfn.XLOOKUP(AD36,Tabla61[VALOR],Tabla61[FSH]),IF(AND(C36="SE",AC36="R/W&gt;0,5"),_xlfn.XLOOKUP(AD36,Tabla62[VALOR],Tabla62[FSH]),IF(AND(C36="SO",AC36="0,05&lt;R/W≤0,1"),_xlfn.XLOOKUP(AD36,Tabla59[VALOR],Tabla59[FSH]),IF(AND(C36="SO",AC36="0,1&lt;R/W≤0,2"),_xlfn.XLOOKUP(AD36,Tabla60[VALOR],Tabla60[FSH]),IF(AND(C36="SO",AC36="0,2&lt;R/W≤0,5"),_xlfn.XLOOKUP(AD36,Tabla61[VALOR],Tabla61[FSH]),IF(AND(C36="SO",AC36="R/W&gt;0,5"),_xlfn.XLOOKUP(AD36,Tabla62[VALOR],Tabla62[FSH]),IF(AND(C36="E",AC36="0,05&lt;R/W≤0,1"),_xlfn.XLOOKUP(AD36,Tabla63[VALOR],Tabla63[FSH]),IF(AND(C36="E",AC36="0,1&lt;R/W≤0,2"),_xlfn.XLOOKUP(AD36,Tabla64[VALOR],Tabla64[FSH]),IF(AND(C36="E",AC36="0,2&lt;R/W≤0,5"),_xlfn.XLOOKUP(AD36,Tabla65[VALOR],Tabla65[FSH]),IF(AND(C36="E",AC36="R/W&gt;0,5"),_xlfn.XLOOKUP(AD36,Tabla66[VALOR],Tabla66[FSH]),IF(AND(C36="O",AC36="0,05&lt;R/W≤0,1"),_xlfn.XLOOKUP(AD36,Tabla63[VALOR],Tabla63[FSH]),IF(AND(C36="O",AC36="0,1&lt;R/W≤0,2"),_xlfn.XLOOKUP(AD36,Tabla64[VALOR],Tabla64[FSH]),IF(AND(C36="O",AC36="0,2&lt;R/W≤0,5"),_xlfn.XLOOKUP(AD36,Tabla65[VALOR],Tabla65[FSH]),IF(AND(C36="O",AC36="R/W&gt;0,5"),_xlfn.XLOOKUP(AD36,Tabla66[VALOR],Tabla66[FSH]),1))))))))))))))))))))</f>
        <v>#DIV/0!</v>
      </c>
      <c r="AH36" s="3" t="e">
        <f>IF(AND(C36="S",AF36="0,2&lt;L/H≤0,5"),_xlfn.XLOOKUP(AE36,Tabla25[VALOR],Tabla25[FSH]),IF(AND(C36="S",AF36="0,5&lt;L/H≤1"),_xlfn.XLOOKUP(AE36,Tabla26[VALOR],Tabla26[FSH]),IF(AND(C36="S",AF36="1&lt;L/H≤2"),_xlfn.XLOOKUP(AE36,Tabla27[VALOR],Tabla27[FSH]),IF(AND(C36="S",AF36="L/H&gt;2"),_xlfn.XLOOKUP(AE36,Tabla28[VALOR],Tabla28[FSH]),IF(AND(C36="SE",AF36="0,2&lt;L/H≤0,5"),_xlfn.XLOOKUP(AE36,Tabla29[VALOR],Tabla29[FSH]),IF(AND(C36="SE",AF36="0,5&lt;L/H≤1"),_xlfn.XLOOKUP(AE36,Tabla30[VALOR],Tabla30[FSH]),IF(AND(C36="SE",AF36="1&lt;L/H≤2"),_xlfn.XLOOKUP(AE36,Tabla31[VALOR],Tabla31[FSH]),IF(AND(C36="SE",AF36="L/H&gt;2"),_xlfn.XLOOKUP(AE36,Tabla50[VALOR],Tabla50[FSH]),IF(AND(C36="SO",AF36="0,2&lt;L/H≤0,5"),_xlfn.XLOOKUP(AE36,Tabla29[VALOR],Tabla29[FSH]),IF(AND(C36="SO",AF36="0,5&lt;L/H≤1"),_xlfn.XLOOKUP(AE36,Tabla30[VALOR],Tabla30[FSH]),IF(AND(C36="SO",AF36="1&lt;L/H≤2"),_xlfn.XLOOKUP(AE36,Tabla31[VALOR],Tabla31[FSH]),IF(AND(C36="SO",AF36="L/H&gt;2"),_xlfn.XLOOKUP(AE36,Tabla50[VALOR],Tabla50[FSH]),IF(AND(C36="E",AF36="0,2&lt;L/H≤0,5"),_xlfn.XLOOKUP(AE36,Tabla51[VALOR],Tabla51[FSH]),IF(AND(C36="E",AF36="0,5&lt;L/H≤1"),_xlfn.XLOOKUP(AE36,Tabla52[VALOR],Tabla52[FSH]),IF(AND(C36="E",AF36="1&lt;L/H≤2"),_xlfn.XLOOKUP(AE36,Tabla53[VALOR],Tabla53[FSH]),IF(AND(C36="E",AF36="L/H&gt;2"),_xlfn.XLOOKUP(AE36,Tabla54[VALOR],Tabla54[FSH]),IF(AND(C36="O",AF36="0,2&lt;L/H≤0,5"),_xlfn.XLOOKUP(AE36,Tabla51[VALOR],Tabla51[FSH]),IF(AND(C36="O",AF36="0,5&lt;L/H≤1"),_xlfn.XLOOKUP(AE36,Tabla52[VALOR],Tabla52[FSH]),IF(AND(C36="O",AF36="1&lt;L/H≤2"),_xlfn.XLOOKUP(AE36,Tabla53[VALOR],Tabla53[FSH]),IF(AND(C36="O",AF36="L/H&gt;2"),_xlfn.XLOOKUP(AE36,Tabla54[VALOR],Tabla54[FSH]),1))))))))))))))))))))</f>
        <v>#DIV/0!</v>
      </c>
      <c r="XFB36"/>
    </row>
    <row r="37" spans="1:34 16382:16382" ht="15.9" customHeight="1" x14ac:dyDescent="0.3">
      <c r="A37" s="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1" t="str">
        <f t="shared" si="0"/>
        <v xml:space="preserve"> </v>
      </c>
      <c r="Q37" s="11">
        <f>IF(AND(G37="Persianas",H37="Exterior",I37="Blanco"),_xlfn.XLOOKUP(F37,Tabla1[Exterior-persianas-blanco],Tabla1[Valor]),IF(AND(G37="Persianas",H37="Exterior",I37="Pastel"),_xlfn.XLOOKUP(F37,Tabla2[Exterior-persianas-pastel],Tabla2[Valor]),IF(AND(G37="Persianas",H37="Exterior",I37="Oscuro"),_xlfn.XLOOKUP(F37,Tabla3[Exterior-persianas-oscuro],Tabla3[Valor]),IF(AND(G37="Persianas",H37="Exterior",I37="Negro"),_xlfn.XLOOKUP(F37,Tabla4[Exterior-persianas-negro],Tabla4[Valor]),IF(AND(G37="Persianas",H37="Interior",I37="Blanco"),_xlfn.XLOOKUP(F37,Tabla5[Interior-persianas-blanco],Tabla5[Valor]),IF(AND(G37="Persianas",H37="Interior",I37="Pastel"),_xlfn.XLOOKUP(F37,Tabla6[Interior-persianas-pastel],Tabla6[Valor]),IF(AND(G37="Persianas",H37="Interior",I37="Oscuro"),_xlfn.XLOOKUP(F37,Tabla7[Interior-persianas-oscuro],Tabla7[Valor]),IF(AND(G37="Persianas",H37="Interior",I37="Negro"),_xlfn.XLOOKUP(F37,Tabla8[Interior-persianas-negro],Tabla8[Valor]),IF(AND(G37="Toldos",H37="Exterior",I37="Blanco"),_xlfn.XLOOKUP(F37,Tabla9[Exterior-Toldos-blanco],Tabla9[Valor]),IF(AND(G37="Toldos",H37="Exterior",I37="Pastel"),_xlfn.XLOOKUP(F37,Tabla10[Exterior-Toldos-pastel],Tabla10[Valor]),IF(AND(G37="Toldos",H37="Exterior",I37="Oscuro"),_xlfn.XLOOKUP(F37,Tabla11[Exterior-Toldos-oscuro],Tabla11[Valor]),IF(AND(G37="Toldos",H37="Exterior",I37="Negro"),_xlfn.XLOOKUP(F37,Tabla12[Exterior-Toldos-negro],Tabla12[Valor]),IF(AND(G37="Toldos",H37="Interior",I37="Blanco"),_xlfn.XLOOKUP(F37,Tabla13[Interior-Toldos-blanco],Tabla13[Valor]),IF(AND(G37="Toldos",H37="Interior",I37="Pastel"),_xlfn.XLOOKUP(F37,Tabla14[Interior-Toldos-pastel],Tabla14[Valor]),IF(AND(G37="Toldos",H37="Interior",I37="Oscuro"),_xlfn.XLOOKUP(F37,Tabla15[Interior-Toldos-oscuro],Tabla15[Valor]),IF(AND(G37="Toldos",H37="Interior",I37="Negro"),_xlfn.XLOOKUP(F37,Tabla16[Interior-Toldos-negro],Tabla16[Valor]),IF(AND(G37="Cortinas",H37="Exterior",I37="Blanco"),_xlfn.XLOOKUP(F37,Tabla17[Exterior-Cortinas-blanco],Tabla17[Valor]),IF(AND(G37="Cortinas",H37="Exterior",I37="Pastel"),_xlfn.XLOOKUP(F37,Tabla18[Exterior-Cortinas-pastel],Tabla18[Valor]),IF(AND(G37="Cortinas",H37="Exterior",I37="Oscuro"),_xlfn.XLOOKUP(F37,Tabla19[Exterior-Cortinas-oscuro],Tabla19[Valor]),IF(AND(G37="Cortinas",H37="Exterior",I37="Negro"),_xlfn.XLOOKUP(F37,Tabla20[Exterior-Cortinas-negro],Tabla20[Valor]),IF(AND(G37="Cortinas",H37="Interior",I37="Blanco"),_xlfn.XLOOKUP(F37,Tabla21[Interior-Cortinas-blanco],Tabla21[Valor]),IF(AND(G37="Cortinas",H37="Interior",I37="Pastel"),_xlfn.XLOOKUP(F37,Tabla22[Interior-Cortinas-pastel],Tabla22[Valor]),IF(AND(G37="Cortinas",H37="Interior",I37="Oscuro"),_xlfn.XLOOKUP(F37,Tabla23[Interior-Cortinas-oscuro],Tabla23[Valor]),IF(AND(G37="Cortinas",H37="Interior",I37="Negro"),_xlfn.XLOOKUP(F37,Tabla24[Interior-Cortinas-negro],Tabla24[Valor]),1))))))))))))))))))))))))</f>
        <v>1</v>
      </c>
      <c r="R37" s="11">
        <f>IF(C37="Horizontal",_xlfn.XLOOKUP(B$4,Tabla41[ZC],Tabla41[VALOR]),IF(C37="NE",_xlfn.XLOOKUP(B$4,Tabla42[ZC],Tabla42[VALOR]),IF(C37="E",_xlfn.XLOOKUP(B$4,Tabla43[ZC],Tabla43[VALOR]),IF(C37="SE",_xlfn.XLOOKUP(B$4,Tabla44[ZC],Tabla44[VALOR]),IF(C37="S",_xlfn.XLOOKUP(B$4,Tabla45[ZC],Tabla45[VALOR]),IF(C37="SO",_xlfn.XLOOKUP(B$4,Tabla46[ZC],Tabla46[VALOR]),IF(C37="O",_xlfn.XLOOKUP(B$4,Tabla47[ZC],Tabla47[VALOR]),IF(C37="NO",_xlfn.XLOOKUP(B$4,Tabla48[ZC],Tabla48[VALOR]),IF(C37="N",_xlfn.XLOOKUP(B$4,Tabla49[ZC],Tabla49[VALOR]),0)))))))))</f>
        <v>0</v>
      </c>
      <c r="S37" s="11" t="e">
        <f t="shared" si="1"/>
        <v>#VALUE!</v>
      </c>
      <c r="X37" s="1"/>
      <c r="Y37" s="3" t="e">
        <f t="shared" si="2"/>
        <v>#DIV/0!</v>
      </c>
      <c r="Z37" s="3" t="e">
        <f t="shared" si="3"/>
        <v>#DIV/0!</v>
      </c>
      <c r="AA37" s="3" t="e">
        <f t="shared" si="4"/>
        <v>#DIV/0!</v>
      </c>
      <c r="AB37" s="3" t="e">
        <f t="shared" si="5"/>
        <v>#DIV/0!</v>
      </c>
      <c r="AC37" t="e">
        <f t="shared" si="6"/>
        <v>#DIV/0!</v>
      </c>
      <c r="AD37" t="e">
        <f t="shared" si="7"/>
        <v>#DIV/0!</v>
      </c>
      <c r="AE37" t="e">
        <f t="shared" si="8"/>
        <v>#DIV/0!</v>
      </c>
      <c r="AF37" t="e">
        <f t="shared" si="9"/>
        <v>#DIV/0!</v>
      </c>
      <c r="AG37" s="3" t="e">
        <f>IF(AND(C37="S",AC37="0,05&lt;R/W≤0,1"),_xlfn.XLOOKUP(AD37,Tabla55[VALOR],Tabla55[FSH]),IF(AND(C37="S",AC37="0,1&lt;R/W≤0,2"),_xlfn.XLOOKUP(AD37,Tabla56[VALOR],Tabla56[FSH]),IF(AND(C37="S",AC37="0,2&lt;R/W≤0,5"),_xlfn.XLOOKUP(AD37,Tabla57[VALOR],Tabla57[FSH]),IF(AND(C37="S",AC37="R/W&gt;0,5"),_xlfn.XLOOKUP(AD37,Tabla58[VALOR],Tabla58[FSH]),IF(AND(C37="SE",AC37="0,05&lt;R/W≤0,1"),_xlfn.XLOOKUP(AD37,Tabla59[VALOR],Tabla59[FSH]),IF(AND(C37="SE",AC37="0,1&lt;R/W≤0,2"),_xlfn.XLOOKUP(AD37,Tabla60[VALOR],Tabla60[FSH]),IF(AND(C37="SE",AC37="0,2&lt;R/W≤0,5"),_xlfn.XLOOKUP(AD37,Tabla61[VALOR],Tabla61[FSH]),IF(AND(C37="SE",AC37="R/W&gt;0,5"),_xlfn.XLOOKUP(AD37,Tabla62[VALOR],Tabla62[FSH]),IF(AND(C37="SO",AC37="0,05&lt;R/W≤0,1"),_xlfn.XLOOKUP(AD37,Tabla59[VALOR],Tabla59[FSH]),IF(AND(C37="SO",AC37="0,1&lt;R/W≤0,2"),_xlfn.XLOOKUP(AD37,Tabla60[VALOR],Tabla60[FSH]),IF(AND(C37="SO",AC37="0,2&lt;R/W≤0,5"),_xlfn.XLOOKUP(AD37,Tabla61[VALOR],Tabla61[FSH]),IF(AND(C37="SO",AC37="R/W&gt;0,5"),_xlfn.XLOOKUP(AD37,Tabla62[VALOR],Tabla62[FSH]),IF(AND(C37="E",AC37="0,05&lt;R/W≤0,1"),_xlfn.XLOOKUP(AD37,Tabla63[VALOR],Tabla63[FSH]),IF(AND(C37="E",AC37="0,1&lt;R/W≤0,2"),_xlfn.XLOOKUP(AD37,Tabla64[VALOR],Tabla64[FSH]),IF(AND(C37="E",AC37="0,2&lt;R/W≤0,5"),_xlfn.XLOOKUP(AD37,Tabla65[VALOR],Tabla65[FSH]),IF(AND(C37="E",AC37="R/W&gt;0,5"),_xlfn.XLOOKUP(AD37,Tabla66[VALOR],Tabla66[FSH]),IF(AND(C37="O",AC37="0,05&lt;R/W≤0,1"),_xlfn.XLOOKUP(AD37,Tabla63[VALOR],Tabla63[FSH]),IF(AND(C37="O",AC37="0,1&lt;R/W≤0,2"),_xlfn.XLOOKUP(AD37,Tabla64[VALOR],Tabla64[FSH]),IF(AND(C37="O",AC37="0,2&lt;R/W≤0,5"),_xlfn.XLOOKUP(AD37,Tabla65[VALOR],Tabla65[FSH]),IF(AND(C37="O",AC37="R/W&gt;0,5"),_xlfn.XLOOKUP(AD37,Tabla66[VALOR],Tabla66[FSH]),1))))))))))))))))))))</f>
        <v>#DIV/0!</v>
      </c>
      <c r="AH37" s="3" t="e">
        <f>IF(AND(C37="S",AF37="0,2&lt;L/H≤0,5"),_xlfn.XLOOKUP(AE37,Tabla25[VALOR],Tabla25[FSH]),IF(AND(C37="S",AF37="0,5&lt;L/H≤1"),_xlfn.XLOOKUP(AE37,Tabla26[VALOR],Tabla26[FSH]),IF(AND(C37="S",AF37="1&lt;L/H≤2"),_xlfn.XLOOKUP(AE37,Tabla27[VALOR],Tabla27[FSH]),IF(AND(C37="S",AF37="L/H&gt;2"),_xlfn.XLOOKUP(AE37,Tabla28[VALOR],Tabla28[FSH]),IF(AND(C37="SE",AF37="0,2&lt;L/H≤0,5"),_xlfn.XLOOKUP(AE37,Tabla29[VALOR],Tabla29[FSH]),IF(AND(C37="SE",AF37="0,5&lt;L/H≤1"),_xlfn.XLOOKUP(AE37,Tabla30[VALOR],Tabla30[FSH]),IF(AND(C37="SE",AF37="1&lt;L/H≤2"),_xlfn.XLOOKUP(AE37,Tabla31[VALOR],Tabla31[FSH]),IF(AND(C37="SE",AF37="L/H&gt;2"),_xlfn.XLOOKUP(AE37,Tabla50[VALOR],Tabla50[FSH]),IF(AND(C37="SO",AF37="0,2&lt;L/H≤0,5"),_xlfn.XLOOKUP(AE37,Tabla29[VALOR],Tabla29[FSH]),IF(AND(C37="SO",AF37="0,5&lt;L/H≤1"),_xlfn.XLOOKUP(AE37,Tabla30[VALOR],Tabla30[FSH]),IF(AND(C37="SO",AF37="1&lt;L/H≤2"),_xlfn.XLOOKUP(AE37,Tabla31[VALOR],Tabla31[FSH]),IF(AND(C37="SO",AF37="L/H&gt;2"),_xlfn.XLOOKUP(AE37,Tabla50[VALOR],Tabla50[FSH]),IF(AND(C37="E",AF37="0,2&lt;L/H≤0,5"),_xlfn.XLOOKUP(AE37,Tabla51[VALOR],Tabla51[FSH]),IF(AND(C37="E",AF37="0,5&lt;L/H≤1"),_xlfn.XLOOKUP(AE37,Tabla52[VALOR],Tabla52[FSH]),IF(AND(C37="E",AF37="1&lt;L/H≤2"),_xlfn.XLOOKUP(AE37,Tabla53[VALOR],Tabla53[FSH]),IF(AND(C37="E",AF37="L/H&gt;2"),_xlfn.XLOOKUP(AE37,Tabla54[VALOR],Tabla54[FSH]),IF(AND(C37="O",AF37="0,2&lt;L/H≤0,5"),_xlfn.XLOOKUP(AE37,Tabla51[VALOR],Tabla51[FSH]),IF(AND(C37="O",AF37="0,5&lt;L/H≤1"),_xlfn.XLOOKUP(AE37,Tabla52[VALOR],Tabla52[FSH]),IF(AND(C37="O",AF37="1&lt;L/H≤2"),_xlfn.XLOOKUP(AE37,Tabla53[VALOR],Tabla53[FSH]),IF(AND(C37="O",AF37="L/H&gt;2"),_xlfn.XLOOKUP(AE37,Tabla54[VALOR],Tabla54[FSH]),1))))))))))))))))))))</f>
        <v>#DIV/0!</v>
      </c>
      <c r="XFB37"/>
    </row>
    <row r="38" spans="1:34 16382:16382" ht="15.9" customHeight="1" x14ac:dyDescent="0.3">
      <c r="A38" s="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1" t="str">
        <f t="shared" si="0"/>
        <v xml:space="preserve"> </v>
      </c>
      <c r="Q38" s="11">
        <f>IF(AND(G38="Persianas",H38="Exterior",I38="Blanco"),_xlfn.XLOOKUP(F38,Tabla1[Exterior-persianas-blanco],Tabla1[Valor]),IF(AND(G38="Persianas",H38="Exterior",I38="Pastel"),_xlfn.XLOOKUP(F38,Tabla2[Exterior-persianas-pastel],Tabla2[Valor]),IF(AND(G38="Persianas",H38="Exterior",I38="Oscuro"),_xlfn.XLOOKUP(F38,Tabla3[Exterior-persianas-oscuro],Tabla3[Valor]),IF(AND(G38="Persianas",H38="Exterior",I38="Negro"),_xlfn.XLOOKUP(F38,Tabla4[Exterior-persianas-negro],Tabla4[Valor]),IF(AND(G38="Persianas",H38="Interior",I38="Blanco"),_xlfn.XLOOKUP(F38,Tabla5[Interior-persianas-blanco],Tabla5[Valor]),IF(AND(G38="Persianas",H38="Interior",I38="Pastel"),_xlfn.XLOOKUP(F38,Tabla6[Interior-persianas-pastel],Tabla6[Valor]),IF(AND(G38="Persianas",H38="Interior",I38="Oscuro"),_xlfn.XLOOKUP(F38,Tabla7[Interior-persianas-oscuro],Tabla7[Valor]),IF(AND(G38="Persianas",H38="Interior",I38="Negro"),_xlfn.XLOOKUP(F38,Tabla8[Interior-persianas-negro],Tabla8[Valor]),IF(AND(G38="Toldos",H38="Exterior",I38="Blanco"),_xlfn.XLOOKUP(F38,Tabla9[Exterior-Toldos-blanco],Tabla9[Valor]),IF(AND(G38="Toldos",H38="Exterior",I38="Pastel"),_xlfn.XLOOKUP(F38,Tabla10[Exterior-Toldos-pastel],Tabla10[Valor]),IF(AND(G38="Toldos",H38="Exterior",I38="Oscuro"),_xlfn.XLOOKUP(F38,Tabla11[Exterior-Toldos-oscuro],Tabla11[Valor]),IF(AND(G38="Toldos",H38="Exterior",I38="Negro"),_xlfn.XLOOKUP(F38,Tabla12[Exterior-Toldos-negro],Tabla12[Valor]),IF(AND(G38="Toldos",H38="Interior",I38="Blanco"),_xlfn.XLOOKUP(F38,Tabla13[Interior-Toldos-blanco],Tabla13[Valor]),IF(AND(G38="Toldos",H38="Interior",I38="Pastel"),_xlfn.XLOOKUP(F38,Tabla14[Interior-Toldos-pastel],Tabla14[Valor]),IF(AND(G38="Toldos",H38="Interior",I38="Oscuro"),_xlfn.XLOOKUP(F38,Tabla15[Interior-Toldos-oscuro],Tabla15[Valor]),IF(AND(G38="Toldos",H38="Interior",I38="Negro"),_xlfn.XLOOKUP(F38,Tabla16[Interior-Toldos-negro],Tabla16[Valor]),IF(AND(G38="Cortinas",H38="Exterior",I38="Blanco"),_xlfn.XLOOKUP(F38,Tabla17[Exterior-Cortinas-blanco],Tabla17[Valor]),IF(AND(G38="Cortinas",H38="Exterior",I38="Pastel"),_xlfn.XLOOKUP(F38,Tabla18[Exterior-Cortinas-pastel],Tabla18[Valor]),IF(AND(G38="Cortinas",H38="Exterior",I38="Oscuro"),_xlfn.XLOOKUP(F38,Tabla19[Exterior-Cortinas-oscuro],Tabla19[Valor]),IF(AND(G38="Cortinas",H38="Exterior",I38="Negro"),_xlfn.XLOOKUP(F38,Tabla20[Exterior-Cortinas-negro],Tabla20[Valor]),IF(AND(G38="Cortinas",H38="Interior",I38="Blanco"),_xlfn.XLOOKUP(F38,Tabla21[Interior-Cortinas-blanco],Tabla21[Valor]),IF(AND(G38="Cortinas",H38="Interior",I38="Pastel"),_xlfn.XLOOKUP(F38,Tabla22[Interior-Cortinas-pastel],Tabla22[Valor]),IF(AND(G38="Cortinas",H38="Interior",I38="Oscuro"),_xlfn.XLOOKUP(F38,Tabla23[Interior-Cortinas-oscuro],Tabla23[Valor]),IF(AND(G38="Cortinas",H38="Interior",I38="Negro"),_xlfn.XLOOKUP(F38,Tabla24[Interior-Cortinas-negro],Tabla24[Valor]),1))))))))))))))))))))))))</f>
        <v>1</v>
      </c>
      <c r="R38" s="11">
        <f>IF(C38="Horizontal",_xlfn.XLOOKUP(B$4,Tabla41[ZC],Tabla41[VALOR]),IF(C38="NE",_xlfn.XLOOKUP(B$4,Tabla42[ZC],Tabla42[VALOR]),IF(C38="E",_xlfn.XLOOKUP(B$4,Tabla43[ZC],Tabla43[VALOR]),IF(C38="SE",_xlfn.XLOOKUP(B$4,Tabla44[ZC],Tabla44[VALOR]),IF(C38="S",_xlfn.XLOOKUP(B$4,Tabla45[ZC],Tabla45[VALOR]),IF(C38="SO",_xlfn.XLOOKUP(B$4,Tabla46[ZC],Tabla46[VALOR]),IF(C38="O",_xlfn.XLOOKUP(B$4,Tabla47[ZC],Tabla47[VALOR]),IF(C38="NO",_xlfn.XLOOKUP(B$4,Tabla48[ZC],Tabla48[VALOR]),IF(C38="N",_xlfn.XLOOKUP(B$4,Tabla49[ZC],Tabla49[VALOR]),0)))))))))</f>
        <v>0</v>
      </c>
      <c r="S38" s="11" t="e">
        <f t="shared" si="1"/>
        <v>#VALUE!</v>
      </c>
      <c r="X38"/>
      <c r="Y38" s="3" t="e">
        <f t="shared" si="2"/>
        <v>#DIV/0!</v>
      </c>
      <c r="Z38" s="3" t="e">
        <f t="shared" si="3"/>
        <v>#DIV/0!</v>
      </c>
      <c r="AA38" s="3" t="e">
        <f t="shared" si="4"/>
        <v>#DIV/0!</v>
      </c>
      <c r="AB38" s="3" t="e">
        <f t="shared" si="5"/>
        <v>#DIV/0!</v>
      </c>
      <c r="AC38" t="e">
        <f t="shared" si="6"/>
        <v>#DIV/0!</v>
      </c>
      <c r="AD38" t="e">
        <f t="shared" si="7"/>
        <v>#DIV/0!</v>
      </c>
      <c r="AE38" t="e">
        <f t="shared" si="8"/>
        <v>#DIV/0!</v>
      </c>
      <c r="AF38" t="e">
        <f t="shared" si="9"/>
        <v>#DIV/0!</v>
      </c>
      <c r="AG38" s="3" t="e">
        <f>IF(AND(C38="S",AC38="0,05&lt;R/W≤0,1"),_xlfn.XLOOKUP(AD38,Tabla55[VALOR],Tabla55[FSH]),IF(AND(C38="S",AC38="0,1&lt;R/W≤0,2"),_xlfn.XLOOKUP(AD38,Tabla56[VALOR],Tabla56[FSH]),IF(AND(C38="S",AC38="0,2&lt;R/W≤0,5"),_xlfn.XLOOKUP(AD38,Tabla57[VALOR],Tabla57[FSH]),IF(AND(C38="S",AC38="R/W&gt;0,5"),_xlfn.XLOOKUP(AD38,Tabla58[VALOR],Tabla58[FSH]),IF(AND(C38="SE",AC38="0,05&lt;R/W≤0,1"),_xlfn.XLOOKUP(AD38,Tabla59[VALOR],Tabla59[FSH]),IF(AND(C38="SE",AC38="0,1&lt;R/W≤0,2"),_xlfn.XLOOKUP(AD38,Tabla60[VALOR],Tabla60[FSH]),IF(AND(C38="SE",AC38="0,2&lt;R/W≤0,5"),_xlfn.XLOOKUP(AD38,Tabla61[VALOR],Tabla61[FSH]),IF(AND(C38="SE",AC38="R/W&gt;0,5"),_xlfn.XLOOKUP(AD38,Tabla62[VALOR],Tabla62[FSH]),IF(AND(C38="SO",AC38="0,05&lt;R/W≤0,1"),_xlfn.XLOOKUP(AD38,Tabla59[VALOR],Tabla59[FSH]),IF(AND(C38="SO",AC38="0,1&lt;R/W≤0,2"),_xlfn.XLOOKUP(AD38,Tabla60[VALOR],Tabla60[FSH]),IF(AND(C38="SO",AC38="0,2&lt;R/W≤0,5"),_xlfn.XLOOKUP(AD38,Tabla61[VALOR],Tabla61[FSH]),IF(AND(C38="SO",AC38="R/W&gt;0,5"),_xlfn.XLOOKUP(AD38,Tabla62[VALOR],Tabla62[FSH]),IF(AND(C38="E",AC38="0,05&lt;R/W≤0,1"),_xlfn.XLOOKUP(AD38,Tabla63[VALOR],Tabla63[FSH]),IF(AND(C38="E",AC38="0,1&lt;R/W≤0,2"),_xlfn.XLOOKUP(AD38,Tabla64[VALOR],Tabla64[FSH]),IF(AND(C38="E",AC38="0,2&lt;R/W≤0,5"),_xlfn.XLOOKUP(AD38,Tabla65[VALOR],Tabla65[FSH]),IF(AND(C38="E",AC38="R/W&gt;0,5"),_xlfn.XLOOKUP(AD38,Tabla66[VALOR],Tabla66[FSH]),IF(AND(C38="O",AC38="0,05&lt;R/W≤0,1"),_xlfn.XLOOKUP(AD38,Tabla63[VALOR],Tabla63[FSH]),IF(AND(C38="O",AC38="0,1&lt;R/W≤0,2"),_xlfn.XLOOKUP(AD38,Tabla64[VALOR],Tabla64[FSH]),IF(AND(C38="O",AC38="0,2&lt;R/W≤0,5"),_xlfn.XLOOKUP(AD38,Tabla65[VALOR],Tabla65[FSH]),IF(AND(C38="O",AC38="R/W&gt;0,5"),_xlfn.XLOOKUP(AD38,Tabla66[VALOR],Tabla66[FSH]),1))))))))))))))))))))</f>
        <v>#DIV/0!</v>
      </c>
      <c r="AH38" s="3" t="e">
        <f>IF(AND(C38="S",AF38="0,2&lt;L/H≤0,5"),_xlfn.XLOOKUP(AE38,Tabla25[VALOR],Tabla25[FSH]),IF(AND(C38="S",AF38="0,5&lt;L/H≤1"),_xlfn.XLOOKUP(AE38,Tabla26[VALOR],Tabla26[FSH]),IF(AND(C38="S",AF38="1&lt;L/H≤2"),_xlfn.XLOOKUP(AE38,Tabla27[VALOR],Tabla27[FSH]),IF(AND(C38="S",AF38="L/H&gt;2"),_xlfn.XLOOKUP(AE38,Tabla28[VALOR],Tabla28[FSH]),IF(AND(C38="SE",AF38="0,2&lt;L/H≤0,5"),_xlfn.XLOOKUP(AE38,Tabla29[VALOR],Tabla29[FSH]),IF(AND(C38="SE",AF38="0,5&lt;L/H≤1"),_xlfn.XLOOKUP(AE38,Tabla30[VALOR],Tabla30[FSH]),IF(AND(C38="SE",AF38="1&lt;L/H≤2"),_xlfn.XLOOKUP(AE38,Tabla31[VALOR],Tabla31[FSH]),IF(AND(C38="SE",AF38="L/H&gt;2"),_xlfn.XLOOKUP(AE38,Tabla50[VALOR],Tabla50[FSH]),IF(AND(C38="SO",AF38="0,2&lt;L/H≤0,5"),_xlfn.XLOOKUP(AE38,Tabla29[VALOR],Tabla29[FSH]),IF(AND(C38="SO",AF38="0,5&lt;L/H≤1"),_xlfn.XLOOKUP(AE38,Tabla30[VALOR],Tabla30[FSH]),IF(AND(C38="SO",AF38="1&lt;L/H≤2"),_xlfn.XLOOKUP(AE38,Tabla31[VALOR],Tabla31[FSH]),IF(AND(C38="SO",AF38="L/H&gt;2"),_xlfn.XLOOKUP(AE38,Tabla50[VALOR],Tabla50[FSH]),IF(AND(C38="E",AF38="0,2&lt;L/H≤0,5"),_xlfn.XLOOKUP(AE38,Tabla51[VALOR],Tabla51[FSH]),IF(AND(C38="E",AF38="0,5&lt;L/H≤1"),_xlfn.XLOOKUP(AE38,Tabla52[VALOR],Tabla52[FSH]),IF(AND(C38="E",AF38="1&lt;L/H≤2"),_xlfn.XLOOKUP(AE38,Tabla53[VALOR],Tabla53[FSH]),IF(AND(C38="E",AF38="L/H&gt;2"),_xlfn.XLOOKUP(AE38,Tabla54[VALOR],Tabla54[FSH]),IF(AND(C38="O",AF38="0,2&lt;L/H≤0,5"),_xlfn.XLOOKUP(AE38,Tabla51[VALOR],Tabla51[FSH]),IF(AND(C38="O",AF38="0,5&lt;L/H≤1"),_xlfn.XLOOKUP(AE38,Tabla52[VALOR],Tabla52[FSH]),IF(AND(C38="O",AF38="1&lt;L/H≤2"),_xlfn.XLOOKUP(AE38,Tabla53[VALOR],Tabla53[FSH]),IF(AND(C38="O",AF38="L/H&gt;2"),_xlfn.XLOOKUP(AE38,Tabla54[VALOR],Tabla54[FSH]),1))))))))))))))))))))</f>
        <v>#DIV/0!</v>
      </c>
      <c r="XFB38"/>
    </row>
    <row r="39" spans="1:34 16382:16382" ht="15.9" customHeight="1" x14ac:dyDescent="0.3">
      <c r="A39" s="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11" t="str">
        <f t="shared" si="0"/>
        <v xml:space="preserve"> </v>
      </c>
      <c r="Q39" s="11">
        <f>IF(AND(G39="Persianas",H39="Exterior",I39="Blanco"),_xlfn.XLOOKUP(F39,Tabla1[Exterior-persianas-blanco],Tabla1[Valor]),IF(AND(G39="Persianas",H39="Exterior",I39="Pastel"),_xlfn.XLOOKUP(F39,Tabla2[Exterior-persianas-pastel],Tabla2[Valor]),IF(AND(G39="Persianas",H39="Exterior",I39="Oscuro"),_xlfn.XLOOKUP(F39,Tabla3[Exterior-persianas-oscuro],Tabla3[Valor]),IF(AND(G39="Persianas",H39="Exterior",I39="Negro"),_xlfn.XLOOKUP(F39,Tabla4[Exterior-persianas-negro],Tabla4[Valor]),IF(AND(G39="Persianas",H39="Interior",I39="Blanco"),_xlfn.XLOOKUP(F39,Tabla5[Interior-persianas-blanco],Tabla5[Valor]),IF(AND(G39="Persianas",H39="Interior",I39="Pastel"),_xlfn.XLOOKUP(F39,Tabla6[Interior-persianas-pastel],Tabla6[Valor]),IF(AND(G39="Persianas",H39="Interior",I39="Oscuro"),_xlfn.XLOOKUP(F39,Tabla7[Interior-persianas-oscuro],Tabla7[Valor]),IF(AND(G39="Persianas",H39="Interior",I39="Negro"),_xlfn.XLOOKUP(F39,Tabla8[Interior-persianas-negro],Tabla8[Valor]),IF(AND(G39="Toldos",H39="Exterior",I39="Blanco"),_xlfn.XLOOKUP(F39,Tabla9[Exterior-Toldos-blanco],Tabla9[Valor]),IF(AND(G39="Toldos",H39="Exterior",I39="Pastel"),_xlfn.XLOOKUP(F39,Tabla10[Exterior-Toldos-pastel],Tabla10[Valor]),IF(AND(G39="Toldos",H39="Exterior",I39="Oscuro"),_xlfn.XLOOKUP(F39,Tabla11[Exterior-Toldos-oscuro],Tabla11[Valor]),IF(AND(G39="Toldos",H39="Exterior",I39="Negro"),_xlfn.XLOOKUP(F39,Tabla12[Exterior-Toldos-negro],Tabla12[Valor]),IF(AND(G39="Toldos",H39="Interior",I39="Blanco"),_xlfn.XLOOKUP(F39,Tabla13[Interior-Toldos-blanco],Tabla13[Valor]),IF(AND(G39="Toldos",H39="Interior",I39="Pastel"),_xlfn.XLOOKUP(F39,Tabla14[Interior-Toldos-pastel],Tabla14[Valor]),IF(AND(G39="Toldos",H39="Interior",I39="Oscuro"),_xlfn.XLOOKUP(F39,Tabla15[Interior-Toldos-oscuro],Tabla15[Valor]),IF(AND(G39="Toldos",H39="Interior",I39="Negro"),_xlfn.XLOOKUP(F39,Tabla16[Interior-Toldos-negro],Tabla16[Valor]),IF(AND(G39="Cortinas",H39="Exterior",I39="Blanco"),_xlfn.XLOOKUP(F39,Tabla17[Exterior-Cortinas-blanco],Tabla17[Valor]),IF(AND(G39="Cortinas",H39="Exterior",I39="Pastel"),_xlfn.XLOOKUP(F39,Tabla18[Exterior-Cortinas-pastel],Tabla18[Valor]),IF(AND(G39="Cortinas",H39="Exterior",I39="Oscuro"),_xlfn.XLOOKUP(F39,Tabla19[Exterior-Cortinas-oscuro],Tabla19[Valor]),IF(AND(G39="Cortinas",H39="Exterior",I39="Negro"),_xlfn.XLOOKUP(F39,Tabla20[Exterior-Cortinas-negro],Tabla20[Valor]),IF(AND(G39="Cortinas",H39="Interior",I39="Blanco"),_xlfn.XLOOKUP(F39,Tabla21[Interior-Cortinas-blanco],Tabla21[Valor]),IF(AND(G39="Cortinas",H39="Interior",I39="Pastel"),_xlfn.XLOOKUP(F39,Tabla22[Interior-Cortinas-pastel],Tabla22[Valor]),IF(AND(G39="Cortinas",H39="Interior",I39="Oscuro"),_xlfn.XLOOKUP(F39,Tabla23[Interior-Cortinas-oscuro],Tabla23[Valor]),IF(AND(G39="Cortinas",H39="Interior",I39="Negro"),_xlfn.XLOOKUP(F39,Tabla24[Interior-Cortinas-negro],Tabla24[Valor]),1))))))))))))))))))))))))</f>
        <v>1</v>
      </c>
      <c r="R39" s="11">
        <f>IF(C39="Horizontal",_xlfn.XLOOKUP(B$4,Tabla41[ZC],Tabla41[VALOR]),IF(C39="NE",_xlfn.XLOOKUP(B$4,Tabla42[ZC],Tabla42[VALOR]),IF(C39="E",_xlfn.XLOOKUP(B$4,Tabla43[ZC],Tabla43[VALOR]),IF(C39="SE",_xlfn.XLOOKUP(B$4,Tabla44[ZC],Tabla44[VALOR]),IF(C39="S",_xlfn.XLOOKUP(B$4,Tabla45[ZC],Tabla45[VALOR]),IF(C39="SO",_xlfn.XLOOKUP(B$4,Tabla46[ZC],Tabla46[VALOR]),IF(C39="O",_xlfn.XLOOKUP(B$4,Tabla47[ZC],Tabla47[VALOR]),IF(C39="NO",_xlfn.XLOOKUP(B$4,Tabla48[ZC],Tabla48[VALOR]),IF(C39="N",_xlfn.XLOOKUP(B$4,Tabla49[ZC],Tabla49[VALOR]),0)))))))))</f>
        <v>0</v>
      </c>
      <c r="S39" s="11" t="e">
        <f t="shared" si="1"/>
        <v>#VALUE!</v>
      </c>
      <c r="Y39" s="3" t="e">
        <f t="shared" si="2"/>
        <v>#DIV/0!</v>
      </c>
      <c r="Z39" s="3" t="e">
        <f t="shared" si="3"/>
        <v>#DIV/0!</v>
      </c>
      <c r="AA39" s="3" t="e">
        <f t="shared" si="4"/>
        <v>#DIV/0!</v>
      </c>
      <c r="AB39" s="3" t="e">
        <f t="shared" si="5"/>
        <v>#DIV/0!</v>
      </c>
      <c r="AC39" t="e">
        <f t="shared" si="6"/>
        <v>#DIV/0!</v>
      </c>
      <c r="AD39" t="e">
        <f t="shared" si="7"/>
        <v>#DIV/0!</v>
      </c>
      <c r="AE39" t="e">
        <f t="shared" si="8"/>
        <v>#DIV/0!</v>
      </c>
      <c r="AF39" t="e">
        <f t="shared" si="9"/>
        <v>#DIV/0!</v>
      </c>
      <c r="AG39" s="3" t="e">
        <f>IF(AND(C39="S",AC39="0,05&lt;R/W≤0,1"),_xlfn.XLOOKUP(AD39,Tabla55[VALOR],Tabla55[FSH]),IF(AND(C39="S",AC39="0,1&lt;R/W≤0,2"),_xlfn.XLOOKUP(AD39,Tabla56[VALOR],Tabla56[FSH]),IF(AND(C39="S",AC39="0,2&lt;R/W≤0,5"),_xlfn.XLOOKUP(AD39,Tabla57[VALOR],Tabla57[FSH]),IF(AND(C39="S",AC39="R/W&gt;0,5"),_xlfn.XLOOKUP(AD39,Tabla58[VALOR],Tabla58[FSH]),IF(AND(C39="SE",AC39="0,05&lt;R/W≤0,1"),_xlfn.XLOOKUP(AD39,Tabla59[VALOR],Tabla59[FSH]),IF(AND(C39="SE",AC39="0,1&lt;R/W≤0,2"),_xlfn.XLOOKUP(AD39,Tabla60[VALOR],Tabla60[FSH]),IF(AND(C39="SE",AC39="0,2&lt;R/W≤0,5"),_xlfn.XLOOKUP(AD39,Tabla61[VALOR],Tabla61[FSH]),IF(AND(C39="SE",AC39="R/W&gt;0,5"),_xlfn.XLOOKUP(AD39,Tabla62[VALOR],Tabla62[FSH]),IF(AND(C39="SO",AC39="0,05&lt;R/W≤0,1"),_xlfn.XLOOKUP(AD39,Tabla59[VALOR],Tabla59[FSH]),IF(AND(C39="SO",AC39="0,1&lt;R/W≤0,2"),_xlfn.XLOOKUP(AD39,Tabla60[VALOR],Tabla60[FSH]),IF(AND(C39="SO",AC39="0,2&lt;R/W≤0,5"),_xlfn.XLOOKUP(AD39,Tabla61[VALOR],Tabla61[FSH]),IF(AND(C39="SO",AC39="R/W&gt;0,5"),_xlfn.XLOOKUP(AD39,Tabla62[VALOR],Tabla62[FSH]),IF(AND(C39="E",AC39="0,05&lt;R/W≤0,1"),_xlfn.XLOOKUP(AD39,Tabla63[VALOR],Tabla63[FSH]),IF(AND(C39="E",AC39="0,1&lt;R/W≤0,2"),_xlfn.XLOOKUP(AD39,Tabla64[VALOR],Tabla64[FSH]),IF(AND(C39="E",AC39="0,2&lt;R/W≤0,5"),_xlfn.XLOOKUP(AD39,Tabla65[VALOR],Tabla65[FSH]),IF(AND(C39="E",AC39="R/W&gt;0,5"),_xlfn.XLOOKUP(AD39,Tabla66[VALOR],Tabla66[FSH]),IF(AND(C39="O",AC39="0,05&lt;R/W≤0,1"),_xlfn.XLOOKUP(AD39,Tabla63[VALOR],Tabla63[FSH]),IF(AND(C39="O",AC39="0,1&lt;R/W≤0,2"),_xlfn.XLOOKUP(AD39,Tabla64[VALOR],Tabla64[FSH]),IF(AND(C39="O",AC39="0,2&lt;R/W≤0,5"),_xlfn.XLOOKUP(AD39,Tabla65[VALOR],Tabla65[FSH]),IF(AND(C39="O",AC39="R/W&gt;0,5"),_xlfn.XLOOKUP(AD39,Tabla66[VALOR],Tabla66[FSH]),1))))))))))))))))))))</f>
        <v>#DIV/0!</v>
      </c>
      <c r="AH39" s="3" t="e">
        <f>IF(AND(C39="S",AF39="0,2&lt;L/H≤0,5"),_xlfn.XLOOKUP(AE39,Tabla25[VALOR],Tabla25[FSH]),IF(AND(C39="S",AF39="0,5&lt;L/H≤1"),_xlfn.XLOOKUP(AE39,Tabla26[VALOR],Tabla26[FSH]),IF(AND(C39="S",AF39="1&lt;L/H≤2"),_xlfn.XLOOKUP(AE39,Tabla27[VALOR],Tabla27[FSH]),IF(AND(C39="S",AF39="L/H&gt;2"),_xlfn.XLOOKUP(AE39,Tabla28[VALOR],Tabla28[FSH]),IF(AND(C39="SE",AF39="0,2&lt;L/H≤0,5"),_xlfn.XLOOKUP(AE39,Tabla29[VALOR],Tabla29[FSH]),IF(AND(C39="SE",AF39="0,5&lt;L/H≤1"),_xlfn.XLOOKUP(AE39,Tabla30[VALOR],Tabla30[FSH]),IF(AND(C39="SE",AF39="1&lt;L/H≤2"),_xlfn.XLOOKUP(AE39,Tabla31[VALOR],Tabla31[FSH]),IF(AND(C39="SE",AF39="L/H&gt;2"),_xlfn.XLOOKUP(AE39,Tabla50[VALOR],Tabla50[FSH]),IF(AND(C39="SO",AF39="0,2&lt;L/H≤0,5"),_xlfn.XLOOKUP(AE39,Tabla29[VALOR],Tabla29[FSH]),IF(AND(C39="SO",AF39="0,5&lt;L/H≤1"),_xlfn.XLOOKUP(AE39,Tabla30[VALOR],Tabla30[FSH]),IF(AND(C39="SO",AF39="1&lt;L/H≤2"),_xlfn.XLOOKUP(AE39,Tabla31[VALOR],Tabla31[FSH]),IF(AND(C39="SO",AF39="L/H&gt;2"),_xlfn.XLOOKUP(AE39,Tabla50[VALOR],Tabla50[FSH]),IF(AND(C39="E",AF39="0,2&lt;L/H≤0,5"),_xlfn.XLOOKUP(AE39,Tabla51[VALOR],Tabla51[FSH]),IF(AND(C39="E",AF39="0,5&lt;L/H≤1"),_xlfn.XLOOKUP(AE39,Tabla52[VALOR],Tabla52[FSH]),IF(AND(C39="E",AF39="1&lt;L/H≤2"),_xlfn.XLOOKUP(AE39,Tabla53[VALOR],Tabla53[FSH]),IF(AND(C39="E",AF39="L/H&gt;2"),_xlfn.XLOOKUP(AE39,Tabla54[VALOR],Tabla54[FSH]),IF(AND(C39="O",AF39="0,2&lt;L/H≤0,5"),_xlfn.XLOOKUP(AE39,Tabla51[VALOR],Tabla51[FSH]),IF(AND(C39="O",AF39="0,5&lt;L/H≤1"),_xlfn.XLOOKUP(AE39,Tabla52[VALOR],Tabla52[FSH]),IF(AND(C39="O",AF39="1&lt;L/H≤2"),_xlfn.XLOOKUP(AE39,Tabla53[VALOR],Tabla53[FSH]),IF(AND(C39="O",AF39="L/H&gt;2"),_xlfn.XLOOKUP(AE39,Tabla54[VALOR],Tabla54[FSH]),1))))))))))))))))))))</f>
        <v>#DIV/0!</v>
      </c>
      <c r="XFB39"/>
    </row>
    <row r="40" spans="1:34 16382:16382" ht="15.9" customHeight="1" x14ac:dyDescent="0.3">
      <c r="A40" s="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1" t="str">
        <f t="shared" si="0"/>
        <v xml:space="preserve"> </v>
      </c>
      <c r="Q40" s="11">
        <f>IF(AND(G40="Persianas",H40="Exterior",I40="Blanco"),_xlfn.XLOOKUP(F40,Tabla1[Exterior-persianas-blanco],Tabla1[Valor]),IF(AND(G40="Persianas",H40="Exterior",I40="Pastel"),_xlfn.XLOOKUP(F40,Tabla2[Exterior-persianas-pastel],Tabla2[Valor]),IF(AND(G40="Persianas",H40="Exterior",I40="Oscuro"),_xlfn.XLOOKUP(F40,Tabla3[Exterior-persianas-oscuro],Tabla3[Valor]),IF(AND(G40="Persianas",H40="Exterior",I40="Negro"),_xlfn.XLOOKUP(F40,Tabla4[Exterior-persianas-negro],Tabla4[Valor]),IF(AND(G40="Persianas",H40="Interior",I40="Blanco"),_xlfn.XLOOKUP(F40,Tabla5[Interior-persianas-blanco],Tabla5[Valor]),IF(AND(G40="Persianas",H40="Interior",I40="Pastel"),_xlfn.XLOOKUP(F40,Tabla6[Interior-persianas-pastel],Tabla6[Valor]),IF(AND(G40="Persianas",H40="Interior",I40="Oscuro"),_xlfn.XLOOKUP(F40,Tabla7[Interior-persianas-oscuro],Tabla7[Valor]),IF(AND(G40="Persianas",H40="Interior",I40="Negro"),_xlfn.XLOOKUP(F40,Tabla8[Interior-persianas-negro],Tabla8[Valor]),IF(AND(G40="Toldos",H40="Exterior",I40="Blanco"),_xlfn.XLOOKUP(F40,Tabla9[Exterior-Toldos-blanco],Tabla9[Valor]),IF(AND(G40="Toldos",H40="Exterior",I40="Pastel"),_xlfn.XLOOKUP(F40,Tabla10[Exterior-Toldos-pastel],Tabla10[Valor]),IF(AND(G40="Toldos",H40="Exterior",I40="Oscuro"),_xlfn.XLOOKUP(F40,Tabla11[Exterior-Toldos-oscuro],Tabla11[Valor]),IF(AND(G40="Toldos",H40="Exterior",I40="Negro"),_xlfn.XLOOKUP(F40,Tabla12[Exterior-Toldos-negro],Tabla12[Valor]),IF(AND(G40="Toldos",H40="Interior",I40="Blanco"),_xlfn.XLOOKUP(F40,Tabla13[Interior-Toldos-blanco],Tabla13[Valor]),IF(AND(G40="Toldos",H40="Interior",I40="Pastel"),_xlfn.XLOOKUP(F40,Tabla14[Interior-Toldos-pastel],Tabla14[Valor]),IF(AND(G40="Toldos",H40="Interior",I40="Oscuro"),_xlfn.XLOOKUP(F40,Tabla15[Interior-Toldos-oscuro],Tabla15[Valor]),IF(AND(G40="Toldos",H40="Interior",I40="Negro"),_xlfn.XLOOKUP(F40,Tabla16[Interior-Toldos-negro],Tabla16[Valor]),IF(AND(G40="Cortinas",H40="Exterior",I40="Blanco"),_xlfn.XLOOKUP(F40,Tabla17[Exterior-Cortinas-blanco],Tabla17[Valor]),IF(AND(G40="Cortinas",H40="Exterior",I40="Pastel"),_xlfn.XLOOKUP(F40,Tabla18[Exterior-Cortinas-pastel],Tabla18[Valor]),IF(AND(G40="Cortinas",H40="Exterior",I40="Oscuro"),_xlfn.XLOOKUP(F40,Tabla19[Exterior-Cortinas-oscuro],Tabla19[Valor]),IF(AND(G40="Cortinas",H40="Exterior",I40="Negro"),_xlfn.XLOOKUP(F40,Tabla20[Exterior-Cortinas-negro],Tabla20[Valor]),IF(AND(G40="Cortinas",H40="Interior",I40="Blanco"),_xlfn.XLOOKUP(F40,Tabla21[Interior-Cortinas-blanco],Tabla21[Valor]),IF(AND(G40="Cortinas",H40="Interior",I40="Pastel"),_xlfn.XLOOKUP(F40,Tabla22[Interior-Cortinas-pastel],Tabla22[Valor]),IF(AND(G40="Cortinas",H40="Interior",I40="Oscuro"),_xlfn.XLOOKUP(F40,Tabla23[Interior-Cortinas-oscuro],Tabla23[Valor]),IF(AND(G40="Cortinas",H40="Interior",I40="Negro"),_xlfn.XLOOKUP(F40,Tabla24[Interior-Cortinas-negro],Tabla24[Valor]),1))))))))))))))))))))))))</f>
        <v>1</v>
      </c>
      <c r="R40" s="11">
        <f>IF(C40="Horizontal",_xlfn.XLOOKUP(B$4,Tabla41[ZC],Tabla41[VALOR]),IF(C40="NE",_xlfn.XLOOKUP(B$4,Tabla42[ZC],Tabla42[VALOR]),IF(C40="E",_xlfn.XLOOKUP(B$4,Tabla43[ZC],Tabla43[VALOR]),IF(C40="SE",_xlfn.XLOOKUP(B$4,Tabla44[ZC],Tabla44[VALOR]),IF(C40="S",_xlfn.XLOOKUP(B$4,Tabla45[ZC],Tabla45[VALOR]),IF(C40="SO",_xlfn.XLOOKUP(B$4,Tabla46[ZC],Tabla46[VALOR]),IF(C40="O",_xlfn.XLOOKUP(B$4,Tabla47[ZC],Tabla47[VALOR]),IF(C40="NO",_xlfn.XLOOKUP(B$4,Tabla48[ZC],Tabla48[VALOR]),IF(C40="N",_xlfn.XLOOKUP(B$4,Tabla49[ZC],Tabla49[VALOR]),0)))))))))</f>
        <v>0</v>
      </c>
      <c r="S40" s="11" t="e">
        <f t="shared" si="1"/>
        <v>#VALUE!</v>
      </c>
      <c r="X40" s="1"/>
      <c r="Y40" s="3" t="e">
        <f t="shared" si="2"/>
        <v>#DIV/0!</v>
      </c>
      <c r="Z40" s="3" t="e">
        <f t="shared" si="3"/>
        <v>#DIV/0!</v>
      </c>
      <c r="AA40" s="3" t="e">
        <f t="shared" si="4"/>
        <v>#DIV/0!</v>
      </c>
      <c r="AB40" s="3" t="e">
        <f t="shared" si="5"/>
        <v>#DIV/0!</v>
      </c>
      <c r="AC40" t="e">
        <f t="shared" si="6"/>
        <v>#DIV/0!</v>
      </c>
      <c r="AD40" t="e">
        <f t="shared" si="7"/>
        <v>#DIV/0!</v>
      </c>
      <c r="AE40" t="e">
        <f t="shared" si="8"/>
        <v>#DIV/0!</v>
      </c>
      <c r="AF40" t="e">
        <f t="shared" si="9"/>
        <v>#DIV/0!</v>
      </c>
      <c r="AG40" s="3" t="e">
        <f>IF(AND(C40="S",AC40="0,05&lt;R/W≤0,1"),_xlfn.XLOOKUP(AD40,Tabla55[VALOR],Tabla55[FSH]),IF(AND(C40="S",AC40="0,1&lt;R/W≤0,2"),_xlfn.XLOOKUP(AD40,Tabla56[VALOR],Tabla56[FSH]),IF(AND(C40="S",AC40="0,2&lt;R/W≤0,5"),_xlfn.XLOOKUP(AD40,Tabla57[VALOR],Tabla57[FSH]),IF(AND(C40="S",AC40="R/W&gt;0,5"),_xlfn.XLOOKUP(AD40,Tabla58[VALOR],Tabla58[FSH]),IF(AND(C40="SE",AC40="0,05&lt;R/W≤0,1"),_xlfn.XLOOKUP(AD40,Tabla59[VALOR],Tabla59[FSH]),IF(AND(C40="SE",AC40="0,1&lt;R/W≤0,2"),_xlfn.XLOOKUP(AD40,Tabla60[VALOR],Tabla60[FSH]),IF(AND(C40="SE",AC40="0,2&lt;R/W≤0,5"),_xlfn.XLOOKUP(AD40,Tabla61[VALOR],Tabla61[FSH]),IF(AND(C40="SE",AC40="R/W&gt;0,5"),_xlfn.XLOOKUP(AD40,Tabla62[VALOR],Tabla62[FSH]),IF(AND(C40="SO",AC40="0,05&lt;R/W≤0,1"),_xlfn.XLOOKUP(AD40,Tabla59[VALOR],Tabla59[FSH]),IF(AND(C40="SO",AC40="0,1&lt;R/W≤0,2"),_xlfn.XLOOKUP(AD40,Tabla60[VALOR],Tabla60[FSH]),IF(AND(C40="SO",AC40="0,2&lt;R/W≤0,5"),_xlfn.XLOOKUP(AD40,Tabla61[VALOR],Tabla61[FSH]),IF(AND(C40="SO",AC40="R/W&gt;0,5"),_xlfn.XLOOKUP(AD40,Tabla62[VALOR],Tabla62[FSH]),IF(AND(C40="E",AC40="0,05&lt;R/W≤0,1"),_xlfn.XLOOKUP(AD40,Tabla63[VALOR],Tabla63[FSH]),IF(AND(C40="E",AC40="0,1&lt;R/W≤0,2"),_xlfn.XLOOKUP(AD40,Tabla64[VALOR],Tabla64[FSH]),IF(AND(C40="E",AC40="0,2&lt;R/W≤0,5"),_xlfn.XLOOKUP(AD40,Tabla65[VALOR],Tabla65[FSH]),IF(AND(C40="E",AC40="R/W&gt;0,5"),_xlfn.XLOOKUP(AD40,Tabla66[VALOR],Tabla66[FSH]),IF(AND(C40="O",AC40="0,05&lt;R/W≤0,1"),_xlfn.XLOOKUP(AD40,Tabla63[VALOR],Tabla63[FSH]),IF(AND(C40="O",AC40="0,1&lt;R/W≤0,2"),_xlfn.XLOOKUP(AD40,Tabla64[VALOR],Tabla64[FSH]),IF(AND(C40="O",AC40="0,2&lt;R/W≤0,5"),_xlfn.XLOOKUP(AD40,Tabla65[VALOR],Tabla65[FSH]),IF(AND(C40="O",AC40="R/W&gt;0,5"),_xlfn.XLOOKUP(AD40,Tabla66[VALOR],Tabla66[FSH]),1))))))))))))))))))))</f>
        <v>#DIV/0!</v>
      </c>
      <c r="AH40" s="3" t="e">
        <f>IF(AND(C40="S",AF40="0,2&lt;L/H≤0,5"),_xlfn.XLOOKUP(AE40,Tabla25[VALOR],Tabla25[FSH]),IF(AND(C40="S",AF40="0,5&lt;L/H≤1"),_xlfn.XLOOKUP(AE40,Tabla26[VALOR],Tabla26[FSH]),IF(AND(C40="S",AF40="1&lt;L/H≤2"),_xlfn.XLOOKUP(AE40,Tabla27[VALOR],Tabla27[FSH]),IF(AND(C40="S",AF40="L/H&gt;2"),_xlfn.XLOOKUP(AE40,Tabla28[VALOR],Tabla28[FSH]),IF(AND(C40="SE",AF40="0,2&lt;L/H≤0,5"),_xlfn.XLOOKUP(AE40,Tabla29[VALOR],Tabla29[FSH]),IF(AND(C40="SE",AF40="0,5&lt;L/H≤1"),_xlfn.XLOOKUP(AE40,Tabla30[VALOR],Tabla30[FSH]),IF(AND(C40="SE",AF40="1&lt;L/H≤2"),_xlfn.XLOOKUP(AE40,Tabla31[VALOR],Tabla31[FSH]),IF(AND(C40="SE",AF40="L/H&gt;2"),_xlfn.XLOOKUP(AE40,Tabla50[VALOR],Tabla50[FSH]),IF(AND(C40="SO",AF40="0,2&lt;L/H≤0,5"),_xlfn.XLOOKUP(AE40,Tabla29[VALOR],Tabla29[FSH]),IF(AND(C40="SO",AF40="0,5&lt;L/H≤1"),_xlfn.XLOOKUP(AE40,Tabla30[VALOR],Tabla30[FSH]),IF(AND(C40="SO",AF40="1&lt;L/H≤2"),_xlfn.XLOOKUP(AE40,Tabla31[VALOR],Tabla31[FSH]),IF(AND(C40="SO",AF40="L/H&gt;2"),_xlfn.XLOOKUP(AE40,Tabla50[VALOR],Tabla50[FSH]),IF(AND(C40="E",AF40="0,2&lt;L/H≤0,5"),_xlfn.XLOOKUP(AE40,Tabla51[VALOR],Tabla51[FSH]),IF(AND(C40="E",AF40="0,5&lt;L/H≤1"),_xlfn.XLOOKUP(AE40,Tabla52[VALOR],Tabla52[FSH]),IF(AND(C40="E",AF40="1&lt;L/H≤2"),_xlfn.XLOOKUP(AE40,Tabla53[VALOR],Tabla53[FSH]),IF(AND(C40="E",AF40="L/H&gt;2"),_xlfn.XLOOKUP(AE40,Tabla54[VALOR],Tabla54[FSH]),IF(AND(C40="O",AF40="0,2&lt;L/H≤0,5"),_xlfn.XLOOKUP(AE40,Tabla51[VALOR],Tabla51[FSH]),IF(AND(C40="O",AF40="0,5&lt;L/H≤1"),_xlfn.XLOOKUP(AE40,Tabla52[VALOR],Tabla52[FSH]),IF(AND(C40="O",AF40="1&lt;L/H≤2"),_xlfn.XLOOKUP(AE40,Tabla53[VALOR],Tabla53[FSH]),IF(AND(C40="O",AF40="L/H&gt;2"),_xlfn.XLOOKUP(AE40,Tabla54[VALOR],Tabla54[FSH]),1))))))))))))))))))))</f>
        <v>#DIV/0!</v>
      </c>
      <c r="XFB40"/>
    </row>
    <row r="41" spans="1:34 16382:16382" ht="15.9" customHeight="1" x14ac:dyDescent="0.3">
      <c r="A41" s="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1" t="str">
        <f t="shared" si="0"/>
        <v xml:space="preserve"> </v>
      </c>
      <c r="Q41" s="11">
        <f>IF(AND(G41="Persianas",H41="Exterior",I41="Blanco"),_xlfn.XLOOKUP(F41,Tabla1[Exterior-persianas-blanco],Tabla1[Valor]),IF(AND(G41="Persianas",H41="Exterior",I41="Pastel"),_xlfn.XLOOKUP(F41,Tabla2[Exterior-persianas-pastel],Tabla2[Valor]),IF(AND(G41="Persianas",H41="Exterior",I41="Oscuro"),_xlfn.XLOOKUP(F41,Tabla3[Exterior-persianas-oscuro],Tabla3[Valor]),IF(AND(G41="Persianas",H41="Exterior",I41="Negro"),_xlfn.XLOOKUP(F41,Tabla4[Exterior-persianas-negro],Tabla4[Valor]),IF(AND(G41="Persianas",H41="Interior",I41="Blanco"),_xlfn.XLOOKUP(F41,Tabla5[Interior-persianas-blanco],Tabla5[Valor]),IF(AND(G41="Persianas",H41="Interior",I41="Pastel"),_xlfn.XLOOKUP(F41,Tabla6[Interior-persianas-pastel],Tabla6[Valor]),IF(AND(G41="Persianas",H41="Interior",I41="Oscuro"),_xlfn.XLOOKUP(F41,Tabla7[Interior-persianas-oscuro],Tabla7[Valor]),IF(AND(G41="Persianas",H41="Interior",I41="Negro"),_xlfn.XLOOKUP(F41,Tabla8[Interior-persianas-negro],Tabla8[Valor]),IF(AND(G41="Toldos",H41="Exterior",I41="Blanco"),_xlfn.XLOOKUP(F41,Tabla9[Exterior-Toldos-blanco],Tabla9[Valor]),IF(AND(G41="Toldos",H41="Exterior",I41="Pastel"),_xlfn.XLOOKUP(F41,Tabla10[Exterior-Toldos-pastel],Tabla10[Valor]),IF(AND(G41="Toldos",H41="Exterior",I41="Oscuro"),_xlfn.XLOOKUP(F41,Tabla11[Exterior-Toldos-oscuro],Tabla11[Valor]),IF(AND(G41="Toldos",H41="Exterior",I41="Negro"),_xlfn.XLOOKUP(F41,Tabla12[Exterior-Toldos-negro],Tabla12[Valor]),IF(AND(G41="Toldos",H41="Interior",I41="Blanco"),_xlfn.XLOOKUP(F41,Tabla13[Interior-Toldos-blanco],Tabla13[Valor]),IF(AND(G41="Toldos",H41="Interior",I41="Pastel"),_xlfn.XLOOKUP(F41,Tabla14[Interior-Toldos-pastel],Tabla14[Valor]),IF(AND(G41="Toldos",H41="Interior",I41="Oscuro"),_xlfn.XLOOKUP(F41,Tabla15[Interior-Toldos-oscuro],Tabla15[Valor]),IF(AND(G41="Toldos",H41="Interior",I41="Negro"),_xlfn.XLOOKUP(F41,Tabla16[Interior-Toldos-negro],Tabla16[Valor]),IF(AND(G41="Cortinas",H41="Exterior",I41="Blanco"),_xlfn.XLOOKUP(F41,Tabla17[Exterior-Cortinas-blanco],Tabla17[Valor]),IF(AND(G41="Cortinas",H41="Exterior",I41="Pastel"),_xlfn.XLOOKUP(F41,Tabla18[Exterior-Cortinas-pastel],Tabla18[Valor]),IF(AND(G41="Cortinas",H41="Exterior",I41="Oscuro"),_xlfn.XLOOKUP(F41,Tabla19[Exterior-Cortinas-oscuro],Tabla19[Valor]),IF(AND(G41="Cortinas",H41="Exterior",I41="Negro"),_xlfn.XLOOKUP(F41,Tabla20[Exterior-Cortinas-negro],Tabla20[Valor]),IF(AND(G41="Cortinas",H41="Interior",I41="Blanco"),_xlfn.XLOOKUP(F41,Tabla21[Interior-Cortinas-blanco],Tabla21[Valor]),IF(AND(G41="Cortinas",H41="Interior",I41="Pastel"),_xlfn.XLOOKUP(F41,Tabla22[Interior-Cortinas-pastel],Tabla22[Valor]),IF(AND(G41="Cortinas",H41="Interior",I41="Oscuro"),_xlfn.XLOOKUP(F41,Tabla23[Interior-Cortinas-oscuro],Tabla23[Valor]),IF(AND(G41="Cortinas",H41="Interior",I41="Negro"),_xlfn.XLOOKUP(F41,Tabla24[Interior-Cortinas-negro],Tabla24[Valor]),1))))))))))))))))))))))))</f>
        <v>1</v>
      </c>
      <c r="R41" s="11">
        <f>IF(C41="Horizontal",_xlfn.XLOOKUP(B$4,Tabla41[ZC],Tabla41[VALOR]),IF(C41="NE",_xlfn.XLOOKUP(B$4,Tabla42[ZC],Tabla42[VALOR]),IF(C41="E",_xlfn.XLOOKUP(B$4,Tabla43[ZC],Tabla43[VALOR]),IF(C41="SE",_xlfn.XLOOKUP(B$4,Tabla44[ZC],Tabla44[VALOR]),IF(C41="S",_xlfn.XLOOKUP(B$4,Tabla45[ZC],Tabla45[VALOR]),IF(C41="SO",_xlfn.XLOOKUP(B$4,Tabla46[ZC],Tabla46[VALOR]),IF(C41="O",_xlfn.XLOOKUP(B$4,Tabla47[ZC],Tabla47[VALOR]),IF(C41="NO",_xlfn.XLOOKUP(B$4,Tabla48[ZC],Tabla48[VALOR]),IF(C41="N",_xlfn.XLOOKUP(B$4,Tabla49[ZC],Tabla49[VALOR]),0)))))))))</f>
        <v>0</v>
      </c>
      <c r="S41" s="11" t="e">
        <f t="shared" si="1"/>
        <v>#VALUE!</v>
      </c>
      <c r="X41"/>
      <c r="Y41" s="3" t="e">
        <f t="shared" si="2"/>
        <v>#DIV/0!</v>
      </c>
      <c r="Z41" s="3" t="e">
        <f t="shared" si="3"/>
        <v>#DIV/0!</v>
      </c>
      <c r="AA41" s="3" t="e">
        <f t="shared" si="4"/>
        <v>#DIV/0!</v>
      </c>
      <c r="AB41" s="3" t="e">
        <f t="shared" si="5"/>
        <v>#DIV/0!</v>
      </c>
      <c r="AC41" t="e">
        <f t="shared" si="6"/>
        <v>#DIV/0!</v>
      </c>
      <c r="AD41" t="e">
        <f t="shared" si="7"/>
        <v>#DIV/0!</v>
      </c>
      <c r="AE41" t="e">
        <f t="shared" si="8"/>
        <v>#DIV/0!</v>
      </c>
      <c r="AF41" t="e">
        <f t="shared" si="9"/>
        <v>#DIV/0!</v>
      </c>
      <c r="AG41" s="3" t="e">
        <f>IF(AND(C41="S",AC41="0,05&lt;R/W≤0,1"),_xlfn.XLOOKUP(AD41,Tabla55[VALOR],Tabla55[FSH]),IF(AND(C41="S",AC41="0,1&lt;R/W≤0,2"),_xlfn.XLOOKUP(AD41,Tabla56[VALOR],Tabla56[FSH]),IF(AND(C41="S",AC41="0,2&lt;R/W≤0,5"),_xlfn.XLOOKUP(AD41,Tabla57[VALOR],Tabla57[FSH]),IF(AND(C41="S",AC41="R/W&gt;0,5"),_xlfn.XLOOKUP(AD41,Tabla58[VALOR],Tabla58[FSH]),IF(AND(C41="SE",AC41="0,05&lt;R/W≤0,1"),_xlfn.XLOOKUP(AD41,Tabla59[VALOR],Tabla59[FSH]),IF(AND(C41="SE",AC41="0,1&lt;R/W≤0,2"),_xlfn.XLOOKUP(AD41,Tabla60[VALOR],Tabla60[FSH]),IF(AND(C41="SE",AC41="0,2&lt;R/W≤0,5"),_xlfn.XLOOKUP(AD41,Tabla61[VALOR],Tabla61[FSH]),IF(AND(C41="SE",AC41="R/W&gt;0,5"),_xlfn.XLOOKUP(AD41,Tabla62[VALOR],Tabla62[FSH]),IF(AND(C41="SO",AC41="0,05&lt;R/W≤0,1"),_xlfn.XLOOKUP(AD41,Tabla59[VALOR],Tabla59[FSH]),IF(AND(C41="SO",AC41="0,1&lt;R/W≤0,2"),_xlfn.XLOOKUP(AD41,Tabla60[VALOR],Tabla60[FSH]),IF(AND(C41="SO",AC41="0,2&lt;R/W≤0,5"),_xlfn.XLOOKUP(AD41,Tabla61[VALOR],Tabla61[FSH]),IF(AND(C41="SO",AC41="R/W&gt;0,5"),_xlfn.XLOOKUP(AD41,Tabla62[VALOR],Tabla62[FSH]),IF(AND(C41="E",AC41="0,05&lt;R/W≤0,1"),_xlfn.XLOOKUP(AD41,Tabla63[VALOR],Tabla63[FSH]),IF(AND(C41="E",AC41="0,1&lt;R/W≤0,2"),_xlfn.XLOOKUP(AD41,Tabla64[VALOR],Tabla64[FSH]),IF(AND(C41="E",AC41="0,2&lt;R/W≤0,5"),_xlfn.XLOOKUP(AD41,Tabla65[VALOR],Tabla65[FSH]),IF(AND(C41="E",AC41="R/W&gt;0,5"),_xlfn.XLOOKUP(AD41,Tabla66[VALOR],Tabla66[FSH]),IF(AND(C41="O",AC41="0,05&lt;R/W≤0,1"),_xlfn.XLOOKUP(AD41,Tabla63[VALOR],Tabla63[FSH]),IF(AND(C41="O",AC41="0,1&lt;R/W≤0,2"),_xlfn.XLOOKUP(AD41,Tabla64[VALOR],Tabla64[FSH]),IF(AND(C41="O",AC41="0,2&lt;R/W≤0,5"),_xlfn.XLOOKUP(AD41,Tabla65[VALOR],Tabla65[FSH]),IF(AND(C41="O",AC41="R/W&gt;0,5"),_xlfn.XLOOKUP(AD41,Tabla66[VALOR],Tabla66[FSH]),1))))))))))))))))))))</f>
        <v>#DIV/0!</v>
      </c>
      <c r="AH41" s="3" t="e">
        <f>IF(AND(C41="S",AF41="0,2&lt;L/H≤0,5"),_xlfn.XLOOKUP(AE41,Tabla25[VALOR],Tabla25[FSH]),IF(AND(C41="S",AF41="0,5&lt;L/H≤1"),_xlfn.XLOOKUP(AE41,Tabla26[VALOR],Tabla26[FSH]),IF(AND(C41="S",AF41="1&lt;L/H≤2"),_xlfn.XLOOKUP(AE41,Tabla27[VALOR],Tabla27[FSH]),IF(AND(C41="S",AF41="L/H&gt;2"),_xlfn.XLOOKUP(AE41,Tabla28[VALOR],Tabla28[FSH]),IF(AND(C41="SE",AF41="0,2&lt;L/H≤0,5"),_xlfn.XLOOKUP(AE41,Tabla29[VALOR],Tabla29[FSH]),IF(AND(C41="SE",AF41="0,5&lt;L/H≤1"),_xlfn.XLOOKUP(AE41,Tabla30[VALOR],Tabla30[FSH]),IF(AND(C41="SE",AF41="1&lt;L/H≤2"),_xlfn.XLOOKUP(AE41,Tabla31[VALOR],Tabla31[FSH]),IF(AND(C41="SE",AF41="L/H&gt;2"),_xlfn.XLOOKUP(AE41,Tabla50[VALOR],Tabla50[FSH]),IF(AND(C41="SO",AF41="0,2&lt;L/H≤0,5"),_xlfn.XLOOKUP(AE41,Tabla29[VALOR],Tabla29[FSH]),IF(AND(C41="SO",AF41="0,5&lt;L/H≤1"),_xlfn.XLOOKUP(AE41,Tabla30[VALOR],Tabla30[FSH]),IF(AND(C41="SO",AF41="1&lt;L/H≤2"),_xlfn.XLOOKUP(AE41,Tabla31[VALOR],Tabla31[FSH]),IF(AND(C41="SO",AF41="L/H&gt;2"),_xlfn.XLOOKUP(AE41,Tabla50[VALOR],Tabla50[FSH]),IF(AND(C41="E",AF41="0,2&lt;L/H≤0,5"),_xlfn.XLOOKUP(AE41,Tabla51[VALOR],Tabla51[FSH]),IF(AND(C41="E",AF41="0,5&lt;L/H≤1"),_xlfn.XLOOKUP(AE41,Tabla52[VALOR],Tabla52[FSH]),IF(AND(C41="E",AF41="1&lt;L/H≤2"),_xlfn.XLOOKUP(AE41,Tabla53[VALOR],Tabla53[FSH]),IF(AND(C41="E",AF41="L/H&gt;2"),_xlfn.XLOOKUP(AE41,Tabla54[VALOR],Tabla54[FSH]),IF(AND(C41="O",AF41="0,2&lt;L/H≤0,5"),_xlfn.XLOOKUP(AE41,Tabla51[VALOR],Tabla51[FSH]),IF(AND(C41="O",AF41="0,5&lt;L/H≤1"),_xlfn.XLOOKUP(AE41,Tabla52[VALOR],Tabla52[FSH]),IF(AND(C41="O",AF41="1&lt;L/H≤2"),_xlfn.XLOOKUP(AE41,Tabla53[VALOR],Tabla53[FSH]),IF(AND(C41="O",AF41="L/H&gt;2"),_xlfn.XLOOKUP(AE41,Tabla54[VALOR],Tabla54[FSH]),1))))))))))))))))))))</f>
        <v>#DIV/0!</v>
      </c>
      <c r="XFB41"/>
    </row>
    <row r="42" spans="1:34 16382:16382" ht="15.9" customHeight="1" x14ac:dyDescent="0.3">
      <c r="A42" s="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1" t="str">
        <f t="shared" si="0"/>
        <v xml:space="preserve"> </v>
      </c>
      <c r="Q42" s="11">
        <f>IF(AND(G42="Persianas",H42="Exterior",I42="Blanco"),_xlfn.XLOOKUP(F42,Tabla1[Exterior-persianas-blanco],Tabla1[Valor]),IF(AND(G42="Persianas",H42="Exterior",I42="Pastel"),_xlfn.XLOOKUP(F42,Tabla2[Exterior-persianas-pastel],Tabla2[Valor]),IF(AND(G42="Persianas",H42="Exterior",I42="Oscuro"),_xlfn.XLOOKUP(F42,Tabla3[Exterior-persianas-oscuro],Tabla3[Valor]),IF(AND(G42="Persianas",H42="Exterior",I42="Negro"),_xlfn.XLOOKUP(F42,Tabla4[Exterior-persianas-negro],Tabla4[Valor]),IF(AND(G42="Persianas",H42="Interior",I42="Blanco"),_xlfn.XLOOKUP(F42,Tabla5[Interior-persianas-blanco],Tabla5[Valor]),IF(AND(G42="Persianas",H42="Interior",I42="Pastel"),_xlfn.XLOOKUP(F42,Tabla6[Interior-persianas-pastel],Tabla6[Valor]),IF(AND(G42="Persianas",H42="Interior",I42="Oscuro"),_xlfn.XLOOKUP(F42,Tabla7[Interior-persianas-oscuro],Tabla7[Valor]),IF(AND(G42="Persianas",H42="Interior",I42="Negro"),_xlfn.XLOOKUP(F42,Tabla8[Interior-persianas-negro],Tabla8[Valor]),IF(AND(G42="Toldos",H42="Exterior",I42="Blanco"),_xlfn.XLOOKUP(F42,Tabla9[Exterior-Toldos-blanco],Tabla9[Valor]),IF(AND(G42="Toldos",H42="Exterior",I42="Pastel"),_xlfn.XLOOKUP(F42,Tabla10[Exterior-Toldos-pastel],Tabla10[Valor]),IF(AND(G42="Toldos",H42="Exterior",I42="Oscuro"),_xlfn.XLOOKUP(F42,Tabla11[Exterior-Toldos-oscuro],Tabla11[Valor]),IF(AND(G42="Toldos",H42="Exterior",I42="Negro"),_xlfn.XLOOKUP(F42,Tabla12[Exterior-Toldos-negro],Tabla12[Valor]),IF(AND(G42="Toldos",H42="Interior",I42="Blanco"),_xlfn.XLOOKUP(F42,Tabla13[Interior-Toldos-blanco],Tabla13[Valor]),IF(AND(G42="Toldos",H42="Interior",I42="Pastel"),_xlfn.XLOOKUP(F42,Tabla14[Interior-Toldos-pastel],Tabla14[Valor]),IF(AND(G42="Toldos",H42="Interior",I42="Oscuro"),_xlfn.XLOOKUP(F42,Tabla15[Interior-Toldos-oscuro],Tabla15[Valor]),IF(AND(G42="Toldos",H42="Interior",I42="Negro"),_xlfn.XLOOKUP(F42,Tabla16[Interior-Toldos-negro],Tabla16[Valor]),IF(AND(G42="Cortinas",H42="Exterior",I42="Blanco"),_xlfn.XLOOKUP(F42,Tabla17[Exterior-Cortinas-blanco],Tabla17[Valor]),IF(AND(G42="Cortinas",H42="Exterior",I42="Pastel"),_xlfn.XLOOKUP(F42,Tabla18[Exterior-Cortinas-pastel],Tabla18[Valor]),IF(AND(G42="Cortinas",H42="Exterior",I42="Oscuro"),_xlfn.XLOOKUP(F42,Tabla19[Exterior-Cortinas-oscuro],Tabla19[Valor]),IF(AND(G42="Cortinas",H42="Exterior",I42="Negro"),_xlfn.XLOOKUP(F42,Tabla20[Exterior-Cortinas-negro],Tabla20[Valor]),IF(AND(G42="Cortinas",H42="Interior",I42="Blanco"),_xlfn.XLOOKUP(F42,Tabla21[Interior-Cortinas-blanco],Tabla21[Valor]),IF(AND(G42="Cortinas",H42="Interior",I42="Pastel"),_xlfn.XLOOKUP(F42,Tabla22[Interior-Cortinas-pastel],Tabla22[Valor]),IF(AND(G42="Cortinas",H42="Interior",I42="Oscuro"),_xlfn.XLOOKUP(F42,Tabla23[Interior-Cortinas-oscuro],Tabla23[Valor]),IF(AND(G42="Cortinas",H42="Interior",I42="Negro"),_xlfn.XLOOKUP(F42,Tabla24[Interior-Cortinas-negro],Tabla24[Valor]),1))))))))))))))))))))))))</f>
        <v>1</v>
      </c>
      <c r="R42" s="11">
        <f>IF(C42="Horizontal",_xlfn.XLOOKUP(B$4,Tabla41[ZC],Tabla41[VALOR]),IF(C42="NE",_xlfn.XLOOKUP(B$4,Tabla42[ZC],Tabla42[VALOR]),IF(C42="E",_xlfn.XLOOKUP(B$4,Tabla43[ZC],Tabla43[VALOR]),IF(C42="SE",_xlfn.XLOOKUP(B$4,Tabla44[ZC],Tabla44[VALOR]),IF(C42="S",_xlfn.XLOOKUP(B$4,Tabla45[ZC],Tabla45[VALOR]),IF(C42="SO",_xlfn.XLOOKUP(B$4,Tabla46[ZC],Tabla46[VALOR]),IF(C42="O",_xlfn.XLOOKUP(B$4,Tabla47[ZC],Tabla47[VALOR]),IF(C42="NO",_xlfn.XLOOKUP(B$4,Tabla48[ZC],Tabla48[VALOR]),IF(C42="N",_xlfn.XLOOKUP(B$4,Tabla49[ZC],Tabla49[VALOR]),0)))))))))</f>
        <v>0</v>
      </c>
      <c r="S42" s="11" t="e">
        <f t="shared" si="1"/>
        <v>#VALUE!</v>
      </c>
      <c r="Y42" s="3" t="e">
        <f t="shared" si="2"/>
        <v>#DIV/0!</v>
      </c>
      <c r="Z42" s="3" t="e">
        <f t="shared" si="3"/>
        <v>#DIV/0!</v>
      </c>
      <c r="AA42" s="3" t="e">
        <f t="shared" si="4"/>
        <v>#DIV/0!</v>
      </c>
      <c r="AB42" s="3" t="e">
        <f t="shared" si="5"/>
        <v>#DIV/0!</v>
      </c>
      <c r="AC42" t="e">
        <f t="shared" si="6"/>
        <v>#DIV/0!</v>
      </c>
      <c r="AD42" t="e">
        <f t="shared" si="7"/>
        <v>#DIV/0!</v>
      </c>
      <c r="AE42" t="e">
        <f t="shared" si="8"/>
        <v>#DIV/0!</v>
      </c>
      <c r="AF42" t="e">
        <f t="shared" si="9"/>
        <v>#DIV/0!</v>
      </c>
      <c r="AG42" s="3" t="e">
        <f>IF(AND(C42="S",AC42="0,05&lt;R/W≤0,1"),_xlfn.XLOOKUP(AD42,Tabla55[VALOR],Tabla55[FSH]),IF(AND(C42="S",AC42="0,1&lt;R/W≤0,2"),_xlfn.XLOOKUP(AD42,Tabla56[VALOR],Tabla56[FSH]),IF(AND(C42="S",AC42="0,2&lt;R/W≤0,5"),_xlfn.XLOOKUP(AD42,Tabla57[VALOR],Tabla57[FSH]),IF(AND(C42="S",AC42="R/W&gt;0,5"),_xlfn.XLOOKUP(AD42,Tabla58[VALOR],Tabla58[FSH]),IF(AND(C42="SE",AC42="0,05&lt;R/W≤0,1"),_xlfn.XLOOKUP(AD42,Tabla59[VALOR],Tabla59[FSH]),IF(AND(C42="SE",AC42="0,1&lt;R/W≤0,2"),_xlfn.XLOOKUP(AD42,Tabla60[VALOR],Tabla60[FSH]),IF(AND(C42="SE",AC42="0,2&lt;R/W≤0,5"),_xlfn.XLOOKUP(AD42,Tabla61[VALOR],Tabla61[FSH]),IF(AND(C42="SE",AC42="R/W&gt;0,5"),_xlfn.XLOOKUP(AD42,Tabla62[VALOR],Tabla62[FSH]),IF(AND(C42="SO",AC42="0,05&lt;R/W≤0,1"),_xlfn.XLOOKUP(AD42,Tabla59[VALOR],Tabla59[FSH]),IF(AND(C42="SO",AC42="0,1&lt;R/W≤0,2"),_xlfn.XLOOKUP(AD42,Tabla60[VALOR],Tabla60[FSH]),IF(AND(C42="SO",AC42="0,2&lt;R/W≤0,5"),_xlfn.XLOOKUP(AD42,Tabla61[VALOR],Tabla61[FSH]),IF(AND(C42="SO",AC42="R/W&gt;0,5"),_xlfn.XLOOKUP(AD42,Tabla62[VALOR],Tabla62[FSH]),IF(AND(C42="E",AC42="0,05&lt;R/W≤0,1"),_xlfn.XLOOKUP(AD42,Tabla63[VALOR],Tabla63[FSH]),IF(AND(C42="E",AC42="0,1&lt;R/W≤0,2"),_xlfn.XLOOKUP(AD42,Tabla64[VALOR],Tabla64[FSH]),IF(AND(C42="E",AC42="0,2&lt;R/W≤0,5"),_xlfn.XLOOKUP(AD42,Tabla65[VALOR],Tabla65[FSH]),IF(AND(C42="E",AC42="R/W&gt;0,5"),_xlfn.XLOOKUP(AD42,Tabla66[VALOR],Tabla66[FSH]),IF(AND(C42="O",AC42="0,05&lt;R/W≤0,1"),_xlfn.XLOOKUP(AD42,Tabla63[VALOR],Tabla63[FSH]),IF(AND(C42="O",AC42="0,1&lt;R/W≤0,2"),_xlfn.XLOOKUP(AD42,Tabla64[VALOR],Tabla64[FSH]),IF(AND(C42="O",AC42="0,2&lt;R/W≤0,5"),_xlfn.XLOOKUP(AD42,Tabla65[VALOR],Tabla65[FSH]),IF(AND(C42="O",AC42="R/W&gt;0,5"),_xlfn.XLOOKUP(AD42,Tabla66[VALOR],Tabla66[FSH]),1))))))))))))))))))))</f>
        <v>#DIV/0!</v>
      </c>
      <c r="AH42" s="3" t="e">
        <f>IF(AND(C42="S",AF42="0,2&lt;L/H≤0,5"),_xlfn.XLOOKUP(AE42,Tabla25[VALOR],Tabla25[FSH]),IF(AND(C42="S",AF42="0,5&lt;L/H≤1"),_xlfn.XLOOKUP(AE42,Tabla26[VALOR],Tabla26[FSH]),IF(AND(C42="S",AF42="1&lt;L/H≤2"),_xlfn.XLOOKUP(AE42,Tabla27[VALOR],Tabla27[FSH]),IF(AND(C42="S",AF42="L/H&gt;2"),_xlfn.XLOOKUP(AE42,Tabla28[VALOR],Tabla28[FSH]),IF(AND(C42="SE",AF42="0,2&lt;L/H≤0,5"),_xlfn.XLOOKUP(AE42,Tabla29[VALOR],Tabla29[FSH]),IF(AND(C42="SE",AF42="0,5&lt;L/H≤1"),_xlfn.XLOOKUP(AE42,Tabla30[VALOR],Tabla30[FSH]),IF(AND(C42="SE",AF42="1&lt;L/H≤2"),_xlfn.XLOOKUP(AE42,Tabla31[VALOR],Tabla31[FSH]),IF(AND(C42="SE",AF42="L/H&gt;2"),_xlfn.XLOOKUP(AE42,Tabla50[VALOR],Tabla50[FSH]),IF(AND(C42="SO",AF42="0,2&lt;L/H≤0,5"),_xlfn.XLOOKUP(AE42,Tabla29[VALOR],Tabla29[FSH]),IF(AND(C42="SO",AF42="0,5&lt;L/H≤1"),_xlfn.XLOOKUP(AE42,Tabla30[VALOR],Tabla30[FSH]),IF(AND(C42="SO",AF42="1&lt;L/H≤2"),_xlfn.XLOOKUP(AE42,Tabla31[VALOR],Tabla31[FSH]),IF(AND(C42="SO",AF42="L/H&gt;2"),_xlfn.XLOOKUP(AE42,Tabla50[VALOR],Tabla50[FSH]),IF(AND(C42="E",AF42="0,2&lt;L/H≤0,5"),_xlfn.XLOOKUP(AE42,Tabla51[VALOR],Tabla51[FSH]),IF(AND(C42="E",AF42="0,5&lt;L/H≤1"),_xlfn.XLOOKUP(AE42,Tabla52[VALOR],Tabla52[FSH]),IF(AND(C42="E",AF42="1&lt;L/H≤2"),_xlfn.XLOOKUP(AE42,Tabla53[VALOR],Tabla53[FSH]),IF(AND(C42="E",AF42="L/H&gt;2"),_xlfn.XLOOKUP(AE42,Tabla54[VALOR],Tabla54[FSH]),IF(AND(C42="O",AF42="0,2&lt;L/H≤0,5"),_xlfn.XLOOKUP(AE42,Tabla51[VALOR],Tabla51[FSH]),IF(AND(C42="O",AF42="0,5&lt;L/H≤1"),_xlfn.XLOOKUP(AE42,Tabla52[VALOR],Tabla52[FSH]),IF(AND(C42="O",AF42="1&lt;L/H≤2"),_xlfn.XLOOKUP(AE42,Tabla53[VALOR],Tabla53[FSH]),IF(AND(C42="O",AF42="L/H&gt;2"),_xlfn.XLOOKUP(AE42,Tabla54[VALOR],Tabla54[FSH]),1))))))))))))))))))))</f>
        <v>#DIV/0!</v>
      </c>
      <c r="XFB42"/>
    </row>
    <row r="43" spans="1:34 16382:16382" ht="15.9" customHeight="1" x14ac:dyDescent="0.3">
      <c r="A43" s="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1" t="str">
        <f t="shared" si="0"/>
        <v xml:space="preserve"> </v>
      </c>
      <c r="Q43" s="11">
        <f>IF(AND(G43="Persianas",H43="Exterior",I43="Blanco"),_xlfn.XLOOKUP(F43,Tabla1[Exterior-persianas-blanco],Tabla1[Valor]),IF(AND(G43="Persianas",H43="Exterior",I43="Pastel"),_xlfn.XLOOKUP(F43,Tabla2[Exterior-persianas-pastel],Tabla2[Valor]),IF(AND(G43="Persianas",H43="Exterior",I43="Oscuro"),_xlfn.XLOOKUP(F43,Tabla3[Exterior-persianas-oscuro],Tabla3[Valor]),IF(AND(G43="Persianas",H43="Exterior",I43="Negro"),_xlfn.XLOOKUP(F43,Tabla4[Exterior-persianas-negro],Tabla4[Valor]),IF(AND(G43="Persianas",H43="Interior",I43="Blanco"),_xlfn.XLOOKUP(F43,Tabla5[Interior-persianas-blanco],Tabla5[Valor]),IF(AND(G43="Persianas",H43="Interior",I43="Pastel"),_xlfn.XLOOKUP(F43,Tabla6[Interior-persianas-pastel],Tabla6[Valor]),IF(AND(G43="Persianas",H43="Interior",I43="Oscuro"),_xlfn.XLOOKUP(F43,Tabla7[Interior-persianas-oscuro],Tabla7[Valor]),IF(AND(G43="Persianas",H43="Interior",I43="Negro"),_xlfn.XLOOKUP(F43,Tabla8[Interior-persianas-negro],Tabla8[Valor]),IF(AND(G43="Toldos",H43="Exterior",I43="Blanco"),_xlfn.XLOOKUP(F43,Tabla9[Exterior-Toldos-blanco],Tabla9[Valor]),IF(AND(G43="Toldos",H43="Exterior",I43="Pastel"),_xlfn.XLOOKUP(F43,Tabla10[Exterior-Toldos-pastel],Tabla10[Valor]),IF(AND(G43="Toldos",H43="Exterior",I43="Oscuro"),_xlfn.XLOOKUP(F43,Tabla11[Exterior-Toldos-oscuro],Tabla11[Valor]),IF(AND(G43="Toldos",H43="Exterior",I43="Negro"),_xlfn.XLOOKUP(F43,Tabla12[Exterior-Toldos-negro],Tabla12[Valor]),IF(AND(G43="Toldos",H43="Interior",I43="Blanco"),_xlfn.XLOOKUP(F43,Tabla13[Interior-Toldos-blanco],Tabla13[Valor]),IF(AND(G43="Toldos",H43="Interior",I43="Pastel"),_xlfn.XLOOKUP(F43,Tabla14[Interior-Toldos-pastel],Tabla14[Valor]),IF(AND(G43="Toldos",H43="Interior",I43="Oscuro"),_xlfn.XLOOKUP(F43,Tabla15[Interior-Toldos-oscuro],Tabla15[Valor]),IF(AND(G43="Toldos",H43="Interior",I43="Negro"),_xlfn.XLOOKUP(F43,Tabla16[Interior-Toldos-negro],Tabla16[Valor]),IF(AND(G43="Cortinas",H43="Exterior",I43="Blanco"),_xlfn.XLOOKUP(F43,Tabla17[Exterior-Cortinas-blanco],Tabla17[Valor]),IF(AND(G43="Cortinas",H43="Exterior",I43="Pastel"),_xlfn.XLOOKUP(F43,Tabla18[Exterior-Cortinas-pastel],Tabla18[Valor]),IF(AND(G43="Cortinas",H43="Exterior",I43="Oscuro"),_xlfn.XLOOKUP(F43,Tabla19[Exterior-Cortinas-oscuro],Tabla19[Valor]),IF(AND(G43="Cortinas",H43="Exterior",I43="Negro"),_xlfn.XLOOKUP(F43,Tabla20[Exterior-Cortinas-negro],Tabla20[Valor]),IF(AND(G43="Cortinas",H43="Interior",I43="Blanco"),_xlfn.XLOOKUP(F43,Tabla21[Interior-Cortinas-blanco],Tabla21[Valor]),IF(AND(G43="Cortinas",H43="Interior",I43="Pastel"),_xlfn.XLOOKUP(F43,Tabla22[Interior-Cortinas-pastel],Tabla22[Valor]),IF(AND(G43="Cortinas",H43="Interior",I43="Oscuro"),_xlfn.XLOOKUP(F43,Tabla23[Interior-Cortinas-oscuro],Tabla23[Valor]),IF(AND(G43="Cortinas",H43="Interior",I43="Negro"),_xlfn.XLOOKUP(F43,Tabla24[Interior-Cortinas-negro],Tabla24[Valor]),1))))))))))))))))))))))))</f>
        <v>1</v>
      </c>
      <c r="R43" s="11">
        <f>IF(C43="Horizontal",_xlfn.XLOOKUP(B$4,Tabla41[ZC],Tabla41[VALOR]),IF(C43="NE",_xlfn.XLOOKUP(B$4,Tabla42[ZC],Tabla42[VALOR]),IF(C43="E",_xlfn.XLOOKUP(B$4,Tabla43[ZC],Tabla43[VALOR]),IF(C43="SE",_xlfn.XLOOKUP(B$4,Tabla44[ZC],Tabla44[VALOR]),IF(C43="S",_xlfn.XLOOKUP(B$4,Tabla45[ZC],Tabla45[VALOR]),IF(C43="SO",_xlfn.XLOOKUP(B$4,Tabla46[ZC],Tabla46[VALOR]),IF(C43="O",_xlfn.XLOOKUP(B$4,Tabla47[ZC],Tabla47[VALOR]),IF(C43="NO",_xlfn.XLOOKUP(B$4,Tabla48[ZC],Tabla48[VALOR]),IF(C43="N",_xlfn.XLOOKUP(B$4,Tabla49[ZC],Tabla49[VALOR]),0)))))))))</f>
        <v>0</v>
      </c>
      <c r="S43" s="11" t="e">
        <f t="shared" si="1"/>
        <v>#VALUE!</v>
      </c>
      <c r="Y43" s="3" t="e">
        <f t="shared" si="2"/>
        <v>#DIV/0!</v>
      </c>
      <c r="Z43" s="3" t="e">
        <f t="shared" si="3"/>
        <v>#DIV/0!</v>
      </c>
      <c r="AA43" s="3" t="e">
        <f t="shared" si="4"/>
        <v>#DIV/0!</v>
      </c>
      <c r="AB43" s="3" t="e">
        <f t="shared" si="5"/>
        <v>#DIV/0!</v>
      </c>
      <c r="AC43" t="e">
        <f t="shared" si="6"/>
        <v>#DIV/0!</v>
      </c>
      <c r="AD43" t="e">
        <f t="shared" si="7"/>
        <v>#DIV/0!</v>
      </c>
      <c r="AE43" t="e">
        <f t="shared" si="8"/>
        <v>#DIV/0!</v>
      </c>
      <c r="AF43" t="e">
        <f t="shared" si="9"/>
        <v>#DIV/0!</v>
      </c>
      <c r="AG43" s="3" t="e">
        <f>IF(AND(C43="S",AC43="0,05&lt;R/W≤0,1"),_xlfn.XLOOKUP(AD43,Tabla55[VALOR],Tabla55[FSH]),IF(AND(C43="S",AC43="0,1&lt;R/W≤0,2"),_xlfn.XLOOKUP(AD43,Tabla56[VALOR],Tabla56[FSH]),IF(AND(C43="S",AC43="0,2&lt;R/W≤0,5"),_xlfn.XLOOKUP(AD43,Tabla57[VALOR],Tabla57[FSH]),IF(AND(C43="S",AC43="R/W&gt;0,5"),_xlfn.XLOOKUP(AD43,Tabla58[VALOR],Tabla58[FSH]),IF(AND(C43="SE",AC43="0,05&lt;R/W≤0,1"),_xlfn.XLOOKUP(AD43,Tabla59[VALOR],Tabla59[FSH]),IF(AND(C43="SE",AC43="0,1&lt;R/W≤0,2"),_xlfn.XLOOKUP(AD43,Tabla60[VALOR],Tabla60[FSH]),IF(AND(C43="SE",AC43="0,2&lt;R/W≤0,5"),_xlfn.XLOOKUP(AD43,Tabla61[VALOR],Tabla61[FSH]),IF(AND(C43="SE",AC43="R/W&gt;0,5"),_xlfn.XLOOKUP(AD43,Tabla62[VALOR],Tabla62[FSH]),IF(AND(C43="SO",AC43="0,05&lt;R/W≤0,1"),_xlfn.XLOOKUP(AD43,Tabla59[VALOR],Tabla59[FSH]),IF(AND(C43="SO",AC43="0,1&lt;R/W≤0,2"),_xlfn.XLOOKUP(AD43,Tabla60[VALOR],Tabla60[FSH]),IF(AND(C43="SO",AC43="0,2&lt;R/W≤0,5"),_xlfn.XLOOKUP(AD43,Tabla61[VALOR],Tabla61[FSH]),IF(AND(C43="SO",AC43="R/W&gt;0,5"),_xlfn.XLOOKUP(AD43,Tabla62[VALOR],Tabla62[FSH]),IF(AND(C43="E",AC43="0,05&lt;R/W≤0,1"),_xlfn.XLOOKUP(AD43,Tabla63[VALOR],Tabla63[FSH]),IF(AND(C43="E",AC43="0,1&lt;R/W≤0,2"),_xlfn.XLOOKUP(AD43,Tabla64[VALOR],Tabla64[FSH]),IF(AND(C43="E",AC43="0,2&lt;R/W≤0,5"),_xlfn.XLOOKUP(AD43,Tabla65[VALOR],Tabla65[FSH]),IF(AND(C43="E",AC43="R/W&gt;0,5"),_xlfn.XLOOKUP(AD43,Tabla66[VALOR],Tabla66[FSH]),IF(AND(C43="O",AC43="0,05&lt;R/W≤0,1"),_xlfn.XLOOKUP(AD43,Tabla63[VALOR],Tabla63[FSH]),IF(AND(C43="O",AC43="0,1&lt;R/W≤0,2"),_xlfn.XLOOKUP(AD43,Tabla64[VALOR],Tabla64[FSH]),IF(AND(C43="O",AC43="0,2&lt;R/W≤0,5"),_xlfn.XLOOKUP(AD43,Tabla65[VALOR],Tabla65[FSH]),IF(AND(C43="O",AC43="R/W&gt;0,5"),_xlfn.XLOOKUP(AD43,Tabla66[VALOR],Tabla66[FSH]),1))))))))))))))))))))</f>
        <v>#DIV/0!</v>
      </c>
      <c r="AH43" s="3" t="e">
        <f>IF(AND(C43="S",AF43="0,2&lt;L/H≤0,5"),_xlfn.XLOOKUP(AE43,Tabla25[VALOR],Tabla25[FSH]),IF(AND(C43="S",AF43="0,5&lt;L/H≤1"),_xlfn.XLOOKUP(AE43,Tabla26[VALOR],Tabla26[FSH]),IF(AND(C43="S",AF43="1&lt;L/H≤2"),_xlfn.XLOOKUP(AE43,Tabla27[VALOR],Tabla27[FSH]),IF(AND(C43="S",AF43="L/H&gt;2"),_xlfn.XLOOKUP(AE43,Tabla28[VALOR],Tabla28[FSH]),IF(AND(C43="SE",AF43="0,2&lt;L/H≤0,5"),_xlfn.XLOOKUP(AE43,Tabla29[VALOR],Tabla29[FSH]),IF(AND(C43="SE",AF43="0,5&lt;L/H≤1"),_xlfn.XLOOKUP(AE43,Tabla30[VALOR],Tabla30[FSH]),IF(AND(C43="SE",AF43="1&lt;L/H≤2"),_xlfn.XLOOKUP(AE43,Tabla31[VALOR],Tabla31[FSH]),IF(AND(C43="SE",AF43="L/H&gt;2"),_xlfn.XLOOKUP(AE43,Tabla50[VALOR],Tabla50[FSH]),IF(AND(C43="SO",AF43="0,2&lt;L/H≤0,5"),_xlfn.XLOOKUP(AE43,Tabla29[VALOR],Tabla29[FSH]),IF(AND(C43="SO",AF43="0,5&lt;L/H≤1"),_xlfn.XLOOKUP(AE43,Tabla30[VALOR],Tabla30[FSH]),IF(AND(C43="SO",AF43="1&lt;L/H≤2"),_xlfn.XLOOKUP(AE43,Tabla31[VALOR],Tabla31[FSH]),IF(AND(C43="SO",AF43="L/H&gt;2"),_xlfn.XLOOKUP(AE43,Tabla50[VALOR],Tabla50[FSH]),IF(AND(C43="E",AF43="0,2&lt;L/H≤0,5"),_xlfn.XLOOKUP(AE43,Tabla51[VALOR],Tabla51[FSH]),IF(AND(C43="E",AF43="0,5&lt;L/H≤1"),_xlfn.XLOOKUP(AE43,Tabla52[VALOR],Tabla52[FSH]),IF(AND(C43="E",AF43="1&lt;L/H≤2"),_xlfn.XLOOKUP(AE43,Tabla53[VALOR],Tabla53[FSH]),IF(AND(C43="E",AF43="L/H&gt;2"),_xlfn.XLOOKUP(AE43,Tabla54[VALOR],Tabla54[FSH]),IF(AND(C43="O",AF43="0,2&lt;L/H≤0,5"),_xlfn.XLOOKUP(AE43,Tabla51[VALOR],Tabla51[FSH]),IF(AND(C43="O",AF43="0,5&lt;L/H≤1"),_xlfn.XLOOKUP(AE43,Tabla52[VALOR],Tabla52[FSH]),IF(AND(C43="O",AF43="1&lt;L/H≤2"),_xlfn.XLOOKUP(AE43,Tabla53[VALOR],Tabla53[FSH]),IF(AND(C43="O",AF43="L/H&gt;2"),_xlfn.XLOOKUP(AE43,Tabla54[VALOR],Tabla54[FSH]),1))))))))))))))))))))</f>
        <v>#DIV/0!</v>
      </c>
      <c r="XFB43"/>
    </row>
    <row r="44" spans="1:34 16382:16382" ht="15.9" customHeigh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1" t="str">
        <f t="shared" si="0"/>
        <v xml:space="preserve"> </v>
      </c>
      <c r="Q44" s="11">
        <f>IF(AND(G44="Persianas",H44="Exterior",I44="Blanco"),_xlfn.XLOOKUP(F44,Tabla1[Exterior-persianas-blanco],Tabla1[Valor]),IF(AND(G44="Persianas",H44="Exterior",I44="Pastel"),_xlfn.XLOOKUP(F44,Tabla2[Exterior-persianas-pastel],Tabla2[Valor]),IF(AND(G44="Persianas",H44="Exterior",I44="Oscuro"),_xlfn.XLOOKUP(F44,Tabla3[Exterior-persianas-oscuro],Tabla3[Valor]),IF(AND(G44="Persianas",H44="Exterior",I44="Negro"),_xlfn.XLOOKUP(F44,Tabla4[Exterior-persianas-negro],Tabla4[Valor]),IF(AND(G44="Persianas",H44="Interior",I44="Blanco"),_xlfn.XLOOKUP(F44,Tabla5[Interior-persianas-blanco],Tabla5[Valor]),IF(AND(G44="Persianas",H44="Interior",I44="Pastel"),_xlfn.XLOOKUP(F44,Tabla6[Interior-persianas-pastel],Tabla6[Valor]),IF(AND(G44="Persianas",H44="Interior",I44="Oscuro"),_xlfn.XLOOKUP(F44,Tabla7[Interior-persianas-oscuro],Tabla7[Valor]),IF(AND(G44="Persianas",H44="Interior",I44="Negro"),_xlfn.XLOOKUP(F44,Tabla8[Interior-persianas-negro],Tabla8[Valor]),IF(AND(G44="Toldos",H44="Exterior",I44="Blanco"),_xlfn.XLOOKUP(F44,Tabla9[Exterior-Toldos-blanco],Tabla9[Valor]),IF(AND(G44="Toldos",H44="Exterior",I44="Pastel"),_xlfn.XLOOKUP(F44,Tabla10[Exterior-Toldos-pastel],Tabla10[Valor]),IF(AND(G44="Toldos",H44="Exterior",I44="Oscuro"),_xlfn.XLOOKUP(F44,Tabla11[Exterior-Toldos-oscuro],Tabla11[Valor]),IF(AND(G44="Toldos",H44="Exterior",I44="Negro"),_xlfn.XLOOKUP(F44,Tabla12[Exterior-Toldos-negro],Tabla12[Valor]),IF(AND(G44="Toldos",H44="Interior",I44="Blanco"),_xlfn.XLOOKUP(F44,Tabla13[Interior-Toldos-blanco],Tabla13[Valor]),IF(AND(G44="Toldos",H44="Interior",I44="Pastel"),_xlfn.XLOOKUP(F44,Tabla14[Interior-Toldos-pastel],Tabla14[Valor]),IF(AND(G44="Toldos",H44="Interior",I44="Oscuro"),_xlfn.XLOOKUP(F44,Tabla15[Interior-Toldos-oscuro],Tabla15[Valor]),IF(AND(G44="Toldos",H44="Interior",I44="Negro"),_xlfn.XLOOKUP(F44,Tabla16[Interior-Toldos-negro],Tabla16[Valor]),IF(AND(G44="Cortinas",H44="Exterior",I44="Blanco"),_xlfn.XLOOKUP(F44,Tabla17[Exterior-Cortinas-blanco],Tabla17[Valor]),IF(AND(G44="Cortinas",H44="Exterior",I44="Pastel"),_xlfn.XLOOKUP(F44,Tabla18[Exterior-Cortinas-pastel],Tabla18[Valor]),IF(AND(G44="Cortinas",H44="Exterior",I44="Oscuro"),_xlfn.XLOOKUP(F44,Tabla19[Exterior-Cortinas-oscuro],Tabla19[Valor]),IF(AND(G44="Cortinas",H44="Exterior",I44="Negro"),_xlfn.XLOOKUP(F44,Tabla20[Exterior-Cortinas-negro],Tabla20[Valor]),IF(AND(G44="Cortinas",H44="Interior",I44="Blanco"),_xlfn.XLOOKUP(F44,Tabla21[Interior-Cortinas-blanco],Tabla21[Valor]),IF(AND(G44="Cortinas",H44="Interior",I44="Pastel"),_xlfn.XLOOKUP(F44,Tabla22[Interior-Cortinas-pastel],Tabla22[Valor]),IF(AND(G44="Cortinas",H44="Interior",I44="Oscuro"),_xlfn.XLOOKUP(F44,Tabla23[Interior-Cortinas-oscuro],Tabla23[Valor]),IF(AND(G44="Cortinas",H44="Interior",I44="Negro"),_xlfn.XLOOKUP(F44,Tabla24[Interior-Cortinas-negro],Tabla24[Valor]),1))))))))))))))))))))))))</f>
        <v>1</v>
      </c>
      <c r="R44" s="11">
        <f>IF(C44="Horizontal",_xlfn.XLOOKUP(B$4,Tabla41[ZC],Tabla41[VALOR]),IF(C44="NE",_xlfn.XLOOKUP(B$4,Tabla42[ZC],Tabla42[VALOR]),IF(C44="E",_xlfn.XLOOKUP(B$4,Tabla43[ZC],Tabla43[VALOR]),IF(C44="SE",_xlfn.XLOOKUP(B$4,Tabla44[ZC],Tabla44[VALOR]),IF(C44="S",_xlfn.XLOOKUP(B$4,Tabla45[ZC],Tabla45[VALOR]),IF(C44="SO",_xlfn.XLOOKUP(B$4,Tabla46[ZC],Tabla46[VALOR]),IF(C44="O",_xlfn.XLOOKUP(B$4,Tabla47[ZC],Tabla47[VALOR]),IF(C44="NO",_xlfn.XLOOKUP(B$4,Tabla48[ZC],Tabla48[VALOR]),IF(C44="N",_xlfn.XLOOKUP(B$4,Tabla49[ZC],Tabla49[VALOR]),0)))))))))</f>
        <v>0</v>
      </c>
      <c r="S44" s="11" t="e">
        <f t="shared" si="1"/>
        <v>#VALUE!</v>
      </c>
      <c r="Y44" s="3" t="e">
        <f t="shared" si="2"/>
        <v>#DIV/0!</v>
      </c>
      <c r="Z44" s="3" t="e">
        <f t="shared" si="3"/>
        <v>#DIV/0!</v>
      </c>
      <c r="AA44" s="3" t="e">
        <f t="shared" si="4"/>
        <v>#DIV/0!</v>
      </c>
      <c r="AB44" s="3" t="e">
        <f t="shared" si="5"/>
        <v>#DIV/0!</v>
      </c>
      <c r="AC44" t="e">
        <f t="shared" si="6"/>
        <v>#DIV/0!</v>
      </c>
      <c r="AD44" t="e">
        <f t="shared" si="7"/>
        <v>#DIV/0!</v>
      </c>
      <c r="AE44" t="e">
        <f t="shared" si="8"/>
        <v>#DIV/0!</v>
      </c>
      <c r="AF44" t="e">
        <f t="shared" si="9"/>
        <v>#DIV/0!</v>
      </c>
      <c r="AG44" s="3" t="e">
        <f>IF(AND(C44="S",AC44="0,05&lt;R/W≤0,1"),_xlfn.XLOOKUP(AD44,Tabla55[VALOR],Tabla55[FSH]),IF(AND(C44="S",AC44="0,1&lt;R/W≤0,2"),_xlfn.XLOOKUP(AD44,Tabla56[VALOR],Tabla56[FSH]),IF(AND(C44="S",AC44="0,2&lt;R/W≤0,5"),_xlfn.XLOOKUP(AD44,Tabla57[VALOR],Tabla57[FSH]),IF(AND(C44="S",AC44="R/W&gt;0,5"),_xlfn.XLOOKUP(AD44,Tabla58[VALOR],Tabla58[FSH]),IF(AND(C44="SE",AC44="0,05&lt;R/W≤0,1"),_xlfn.XLOOKUP(AD44,Tabla59[VALOR],Tabla59[FSH]),IF(AND(C44="SE",AC44="0,1&lt;R/W≤0,2"),_xlfn.XLOOKUP(AD44,Tabla60[VALOR],Tabla60[FSH]),IF(AND(C44="SE",AC44="0,2&lt;R/W≤0,5"),_xlfn.XLOOKUP(AD44,Tabla61[VALOR],Tabla61[FSH]),IF(AND(C44="SE",AC44="R/W&gt;0,5"),_xlfn.XLOOKUP(AD44,Tabla62[VALOR],Tabla62[FSH]),IF(AND(C44="SO",AC44="0,05&lt;R/W≤0,1"),_xlfn.XLOOKUP(AD44,Tabla59[VALOR],Tabla59[FSH]),IF(AND(C44="SO",AC44="0,1&lt;R/W≤0,2"),_xlfn.XLOOKUP(AD44,Tabla60[VALOR],Tabla60[FSH]),IF(AND(C44="SO",AC44="0,2&lt;R/W≤0,5"),_xlfn.XLOOKUP(AD44,Tabla61[VALOR],Tabla61[FSH]),IF(AND(C44="SO",AC44="R/W&gt;0,5"),_xlfn.XLOOKUP(AD44,Tabla62[VALOR],Tabla62[FSH]),IF(AND(C44="E",AC44="0,05&lt;R/W≤0,1"),_xlfn.XLOOKUP(AD44,Tabla63[VALOR],Tabla63[FSH]),IF(AND(C44="E",AC44="0,1&lt;R/W≤0,2"),_xlfn.XLOOKUP(AD44,Tabla64[VALOR],Tabla64[FSH]),IF(AND(C44="E",AC44="0,2&lt;R/W≤0,5"),_xlfn.XLOOKUP(AD44,Tabla65[VALOR],Tabla65[FSH]),IF(AND(C44="E",AC44="R/W&gt;0,5"),_xlfn.XLOOKUP(AD44,Tabla66[VALOR],Tabla66[FSH]),IF(AND(C44="O",AC44="0,05&lt;R/W≤0,1"),_xlfn.XLOOKUP(AD44,Tabla63[VALOR],Tabla63[FSH]),IF(AND(C44="O",AC44="0,1&lt;R/W≤0,2"),_xlfn.XLOOKUP(AD44,Tabla64[VALOR],Tabla64[FSH]),IF(AND(C44="O",AC44="0,2&lt;R/W≤0,5"),_xlfn.XLOOKUP(AD44,Tabla65[VALOR],Tabla65[FSH]),IF(AND(C44="O",AC44="R/W&gt;0,5"),_xlfn.XLOOKUP(AD44,Tabla66[VALOR],Tabla66[FSH]),1))))))))))))))))))))</f>
        <v>#DIV/0!</v>
      </c>
      <c r="AH44" s="3" t="e">
        <f>IF(AND(C44="S",AF44="0,2&lt;L/H≤0,5"),_xlfn.XLOOKUP(AE44,Tabla25[VALOR],Tabla25[FSH]),IF(AND(C44="S",AF44="0,5&lt;L/H≤1"),_xlfn.XLOOKUP(AE44,Tabla26[VALOR],Tabla26[FSH]),IF(AND(C44="S",AF44="1&lt;L/H≤2"),_xlfn.XLOOKUP(AE44,Tabla27[VALOR],Tabla27[FSH]),IF(AND(C44="S",AF44="L/H&gt;2"),_xlfn.XLOOKUP(AE44,Tabla28[VALOR],Tabla28[FSH]),IF(AND(C44="SE",AF44="0,2&lt;L/H≤0,5"),_xlfn.XLOOKUP(AE44,Tabla29[VALOR],Tabla29[FSH]),IF(AND(C44="SE",AF44="0,5&lt;L/H≤1"),_xlfn.XLOOKUP(AE44,Tabla30[VALOR],Tabla30[FSH]),IF(AND(C44="SE",AF44="1&lt;L/H≤2"),_xlfn.XLOOKUP(AE44,Tabla31[VALOR],Tabla31[FSH]),IF(AND(C44="SE",AF44="L/H&gt;2"),_xlfn.XLOOKUP(AE44,Tabla50[VALOR],Tabla50[FSH]),IF(AND(C44="SO",AF44="0,2&lt;L/H≤0,5"),_xlfn.XLOOKUP(AE44,Tabla29[VALOR],Tabla29[FSH]),IF(AND(C44="SO",AF44="0,5&lt;L/H≤1"),_xlfn.XLOOKUP(AE44,Tabla30[VALOR],Tabla30[FSH]),IF(AND(C44="SO",AF44="1&lt;L/H≤2"),_xlfn.XLOOKUP(AE44,Tabla31[VALOR],Tabla31[FSH]),IF(AND(C44="SO",AF44="L/H&gt;2"),_xlfn.XLOOKUP(AE44,Tabla50[VALOR],Tabla50[FSH]),IF(AND(C44="E",AF44="0,2&lt;L/H≤0,5"),_xlfn.XLOOKUP(AE44,Tabla51[VALOR],Tabla51[FSH]),IF(AND(C44="E",AF44="0,5&lt;L/H≤1"),_xlfn.XLOOKUP(AE44,Tabla52[VALOR],Tabla52[FSH]),IF(AND(C44="E",AF44="1&lt;L/H≤2"),_xlfn.XLOOKUP(AE44,Tabla53[VALOR],Tabla53[FSH]),IF(AND(C44="E",AF44="L/H&gt;2"),_xlfn.XLOOKUP(AE44,Tabla54[VALOR],Tabla54[FSH]),IF(AND(C44="O",AF44="0,2&lt;L/H≤0,5"),_xlfn.XLOOKUP(AE44,Tabla51[VALOR],Tabla51[FSH]),IF(AND(C44="O",AF44="0,5&lt;L/H≤1"),_xlfn.XLOOKUP(AE44,Tabla52[VALOR],Tabla52[FSH]),IF(AND(C44="O",AF44="1&lt;L/H≤2"),_xlfn.XLOOKUP(AE44,Tabla53[VALOR],Tabla53[FSH]),IF(AND(C44="O",AF44="L/H&gt;2"),_xlfn.XLOOKUP(AE44,Tabla54[VALOR],Tabla54[FSH]),1))))))))))))))))))))</f>
        <v>#DIV/0!</v>
      </c>
      <c r="XFB44"/>
    </row>
    <row r="45" spans="1:34 16382:16382" ht="15.9" customHeight="1" x14ac:dyDescent="0.3">
      <c r="S45" s="6"/>
      <c r="XFB45"/>
    </row>
    <row r="46" spans="1:34 16382:16382" ht="15.9" customHeight="1" x14ac:dyDescent="0.3">
      <c r="XFB46" t="s">
        <v>68</v>
      </c>
    </row>
    <row r="47" spans="1:34 16382:16382" ht="15.9" customHeight="1" x14ac:dyDescent="0.3">
      <c r="A47" s="13" t="s">
        <v>216</v>
      </c>
      <c r="B47" s="15" t="e">
        <f>SUM(S13:S44)/B6</f>
        <v>#VALUE!</v>
      </c>
      <c r="C47" s="13" t="s">
        <v>218</v>
      </c>
      <c r="E47" s="3"/>
      <c r="G47" s="3"/>
      <c r="XFB47" t="s">
        <v>69</v>
      </c>
    </row>
    <row r="48" spans="1:34 16382:16382" ht="15.9" customHeight="1" x14ac:dyDescent="0.3">
      <c r="A48" s="13" t="s">
        <v>217</v>
      </c>
      <c r="B48" s="15" t="str">
        <f>IF(B5="Residencial privado",2,IF(B5="Otros usos",4," "))</f>
        <v xml:space="preserve"> </v>
      </c>
      <c r="C48" s="13" t="s">
        <v>218</v>
      </c>
      <c r="E48" s="3"/>
      <c r="G48" s="3"/>
      <c r="XFB48" t="s">
        <v>70</v>
      </c>
    </row>
    <row r="49" spans="1:19 16370:16375" ht="15.9" customHeight="1" x14ac:dyDescent="0.3">
      <c r="A49" s="13" t="s">
        <v>19</v>
      </c>
      <c r="B49" s="12" t="str">
        <f>IF(B48=" "," ",IF(B47&gt;B48,"No cumple","Cumple"))</f>
        <v xml:space="preserve"> </v>
      </c>
      <c r="C49" s="13"/>
      <c r="E49" s="3"/>
      <c r="G49" s="3"/>
    </row>
    <row r="50" spans="1:19 16370:16375" ht="15.9" customHeight="1" x14ac:dyDescent="0.3">
      <c r="A50" s="3"/>
      <c r="E50" s="3"/>
      <c r="G50" s="3"/>
    </row>
    <row r="51" spans="1:19 16370:16375" ht="15.9" hidden="1" customHeight="1" x14ac:dyDescent="0.3">
      <c r="A51" s="3"/>
      <c r="E51" s="3"/>
      <c r="G51" s="3"/>
    </row>
    <row r="52" spans="1:19 16370:16375" ht="15.9" hidden="1" customHeight="1" x14ac:dyDescent="0.3">
      <c r="A52" s="3"/>
      <c r="E52" s="3"/>
      <c r="G52" s="3"/>
    </row>
    <row r="53" spans="1:19 16370:16375" ht="15.9" hidden="1" customHeight="1" x14ac:dyDescent="0.3">
      <c r="A53" s="3"/>
      <c r="E53" s="3"/>
      <c r="G53" s="3"/>
    </row>
    <row r="54" spans="1:19 16370:16375" ht="15.9" hidden="1" customHeight="1" x14ac:dyDescent="0.3">
      <c r="A54" s="3"/>
      <c r="E54" s="3"/>
      <c r="G54" s="3"/>
      <c r="S54" s="6"/>
    </row>
    <row r="55" spans="1:19 16370:16375" ht="15.9" hidden="1" customHeight="1" x14ac:dyDescent="0.3">
      <c r="A55" s="3"/>
      <c r="E55" s="3"/>
      <c r="G55" s="3"/>
      <c r="S55" s="6"/>
    </row>
    <row r="56" spans="1:19 16370:16375" ht="15.9" hidden="1" customHeight="1" x14ac:dyDescent="0.3">
      <c r="A56" s="3"/>
      <c r="E56" s="3"/>
      <c r="G56" s="3"/>
      <c r="S56" s="6"/>
      <c r="XEU56" s="3" t="s">
        <v>20</v>
      </c>
    </row>
    <row r="57" spans="1:19 16370:16375" ht="15.9" hidden="1" customHeight="1" x14ac:dyDescent="0.3">
      <c r="A57" s="3"/>
      <c r="E57" s="3"/>
      <c r="G57" s="3"/>
      <c r="J57"/>
      <c r="S57" s="6"/>
      <c r="XEU57" s="3" t="s">
        <v>14</v>
      </c>
    </row>
    <row r="58" spans="1:19 16370:16375" ht="15.9" hidden="1" customHeight="1" x14ac:dyDescent="0.3">
      <c r="A58" s="3"/>
      <c r="E58" s="3"/>
      <c r="G58" s="3"/>
      <c r="J58" s="6"/>
      <c r="K58" s="6"/>
      <c r="S58" s="6" t="s">
        <v>189</v>
      </c>
      <c r="XEP58" t="s">
        <v>54</v>
      </c>
      <c r="XEU58" s="3" t="s">
        <v>15</v>
      </c>
    </row>
    <row r="59" spans="1:19 16370:16375" ht="15.9" hidden="1" customHeight="1" x14ac:dyDescent="0.3">
      <c r="A59" s="3"/>
      <c r="E59" s="3"/>
      <c r="G59" s="3"/>
      <c r="J59" s="6"/>
      <c r="K59" s="6"/>
      <c r="S59" s="6" t="s">
        <v>189</v>
      </c>
      <c r="XEP59" s="3" t="s">
        <v>55</v>
      </c>
      <c r="XEU59" s="3" t="s">
        <v>16</v>
      </c>
    </row>
    <row r="60" spans="1:19 16370:16375" ht="15.9" hidden="1" customHeight="1" x14ac:dyDescent="0.3">
      <c r="A60" s="3"/>
      <c r="E60" s="3"/>
      <c r="G60" s="3"/>
      <c r="J60" s="6"/>
      <c r="K60" s="6"/>
      <c r="S60" s="6" t="s">
        <v>189</v>
      </c>
      <c r="XEP60" s="3" t="s">
        <v>56</v>
      </c>
      <c r="XEU60" s="3" t="s">
        <v>17</v>
      </c>
    </row>
    <row r="61" spans="1:19 16370:16375" ht="15.9" hidden="1" customHeight="1" x14ac:dyDescent="0.3">
      <c r="E61" s="3"/>
      <c r="G61" s="3"/>
      <c r="J61" s="6"/>
      <c r="K61" s="6"/>
      <c r="S61" s="6" t="s">
        <v>189</v>
      </c>
      <c r="XEP61" s="3" t="s">
        <v>53</v>
      </c>
      <c r="XEU61" s="3" t="s">
        <v>18</v>
      </c>
    </row>
    <row r="62" spans="1:19 16370:16375" ht="15.9" hidden="1" customHeight="1" x14ac:dyDescent="0.3">
      <c r="A62" s="3"/>
      <c r="E62" s="3"/>
      <c r="G62" s="3"/>
      <c r="J62" s="6"/>
      <c r="K62" s="6"/>
      <c r="S62" s="6"/>
    </row>
    <row r="63" spans="1:19 16370:16375" ht="15.9" hidden="1" customHeight="1" x14ac:dyDescent="0.3">
      <c r="A63" s="3"/>
      <c r="J63" s="6"/>
      <c r="K63" s="6"/>
      <c r="S63" s="6"/>
    </row>
    <row r="64" spans="1:19 16370:16375" ht="15.9" hidden="1" customHeight="1" x14ac:dyDescent="0.3">
      <c r="A64" s="3"/>
      <c r="J64" s="6"/>
      <c r="K64" s="6"/>
      <c r="S64" s="6"/>
      <c r="XEU64" s="3" t="s">
        <v>22</v>
      </c>
    </row>
    <row r="65" spans="2:19 16366:16375" ht="15.9" hidden="1" customHeight="1" x14ac:dyDescent="0.3">
      <c r="B65"/>
      <c r="J65" s="6"/>
      <c r="K65" s="6"/>
      <c r="S65" s="6" t="s">
        <v>189</v>
      </c>
      <c r="XEU65" s="3" t="s">
        <v>23</v>
      </c>
    </row>
    <row r="66" spans="2:19 16366:16375" ht="15.9" hidden="1" customHeight="1" x14ac:dyDescent="0.3">
      <c r="J66" s="6"/>
      <c r="K66" s="6"/>
      <c r="S66" s="6" t="s">
        <v>189</v>
      </c>
    </row>
    <row r="67" spans="2:19 16366:16375" ht="15.9" hidden="1" customHeight="1" x14ac:dyDescent="0.3">
      <c r="J67"/>
      <c r="K67" s="6"/>
      <c r="S67" s="6" t="s">
        <v>189</v>
      </c>
    </row>
    <row r="68" spans="2:19 16366:16375" ht="15.9" hidden="1" customHeight="1" x14ac:dyDescent="0.3">
      <c r="J68"/>
      <c r="K68" s="6"/>
      <c r="S68" s="6"/>
    </row>
    <row r="69" spans="2:19 16366:16375" ht="15.9" hidden="1" customHeight="1" x14ac:dyDescent="0.3">
      <c r="J69"/>
      <c r="K69" s="6"/>
      <c r="S69" s="6" t="s">
        <v>189</v>
      </c>
      <c r="XEU69" s="3" t="s">
        <v>24</v>
      </c>
    </row>
    <row r="70" spans="2:19 16366:16375" ht="15.9" hidden="1" customHeight="1" x14ac:dyDescent="0.3">
      <c r="J70"/>
      <c r="K70" s="6"/>
      <c r="S70" s="6" t="s">
        <v>189</v>
      </c>
      <c r="XEU70" s="3" t="s">
        <v>25</v>
      </c>
    </row>
    <row r="71" spans="2:19 16366:16375" ht="15.9" hidden="1" customHeight="1" x14ac:dyDescent="0.3">
      <c r="J71"/>
      <c r="K71" s="6"/>
      <c r="S71" s="6" t="s">
        <v>189</v>
      </c>
    </row>
    <row r="72" spans="2:19 16366:16375" ht="15.9" hidden="1" customHeight="1" x14ac:dyDescent="0.3">
      <c r="J72"/>
      <c r="S72" s="6" t="s">
        <v>189</v>
      </c>
    </row>
    <row r="73" spans="2:19 16366:16375" ht="15.9" hidden="1" customHeight="1" x14ac:dyDescent="0.3">
      <c r="J73" t="s">
        <v>68</v>
      </c>
    </row>
    <row r="74" spans="2:19 16366:16375" ht="15.9" hidden="1" customHeight="1" x14ac:dyDescent="0.3">
      <c r="J74" t="s">
        <v>69</v>
      </c>
    </row>
    <row r="75" spans="2:19 16366:16375" ht="15.9" hidden="1" customHeight="1" x14ac:dyDescent="0.3">
      <c r="J75" t="s">
        <v>70</v>
      </c>
      <c r="S75" s="6" t="s">
        <v>189</v>
      </c>
      <c r="XEL75" s="3" t="s">
        <v>22</v>
      </c>
      <c r="XEM75" s="3" t="s">
        <v>26</v>
      </c>
      <c r="XEN75" s="3" t="s">
        <v>20</v>
      </c>
      <c r="XEO75" s="3">
        <v>0.2</v>
      </c>
      <c r="XEP75" s="3">
        <v>0.67</v>
      </c>
      <c r="XEQ75" s="3">
        <v>0.6</v>
      </c>
      <c r="XER75" s="3">
        <v>0.57999999999999996</v>
      </c>
      <c r="XES75" s="3">
        <v>0.53</v>
      </c>
      <c r="XET75" s="3">
        <v>0.48</v>
      </c>
      <c r="XEU75" s="3">
        <v>0.43</v>
      </c>
    </row>
    <row r="76" spans="2:19 16366:16375" ht="15.9" hidden="1" customHeight="1" x14ac:dyDescent="0.3">
      <c r="S76" s="6" t="s">
        <v>189</v>
      </c>
      <c r="XEL76" s="3" t="s">
        <v>22</v>
      </c>
      <c r="XEM76" s="3" t="s">
        <v>26</v>
      </c>
      <c r="XEN76" s="3" t="s">
        <v>20</v>
      </c>
      <c r="XEO76" s="3">
        <v>0.3</v>
      </c>
      <c r="XEP76" s="3">
        <v>0.67</v>
      </c>
      <c r="XEQ76" s="3">
        <v>0.6</v>
      </c>
      <c r="XER76" s="3">
        <v>0.57999999999999996</v>
      </c>
      <c r="XES76" s="3">
        <v>0.53</v>
      </c>
      <c r="XET76" s="3">
        <v>0.48</v>
      </c>
      <c r="XEU76" s="3">
        <v>0.43</v>
      </c>
    </row>
    <row r="77" spans="2:19 16366:16375" ht="15.9" hidden="1" customHeight="1" x14ac:dyDescent="0.3">
      <c r="S77" s="6" t="s">
        <v>189</v>
      </c>
      <c r="XEL77" s="3" t="s">
        <v>22</v>
      </c>
      <c r="XEM77" s="3" t="s">
        <v>26</v>
      </c>
      <c r="XEN77" s="3" t="s">
        <v>20</v>
      </c>
      <c r="XEO77" s="3">
        <v>0.4</v>
      </c>
      <c r="XEP77" s="3">
        <v>0.67</v>
      </c>
      <c r="XEQ77" s="3">
        <v>0.6</v>
      </c>
      <c r="XER77" s="3">
        <v>0.57999999999999996</v>
      </c>
      <c r="XES77" s="3">
        <v>0.53</v>
      </c>
      <c r="XET77" s="3">
        <v>0.48</v>
      </c>
      <c r="XEU77" s="3">
        <v>0.43</v>
      </c>
    </row>
    <row r="78" spans="2:19 16366:16375" ht="15.9" hidden="1" customHeight="1" x14ac:dyDescent="0.3">
      <c r="S78" s="6" t="s">
        <v>189</v>
      </c>
      <c r="XEL78" s="3" t="s">
        <v>22</v>
      </c>
      <c r="XEM78" s="3" t="s">
        <v>26</v>
      </c>
      <c r="XEN78" s="3" t="s">
        <v>20</v>
      </c>
      <c r="XEO78" s="3">
        <v>0.5</v>
      </c>
      <c r="XEP78" s="3">
        <v>0.67</v>
      </c>
      <c r="XEQ78" s="3">
        <v>0.6</v>
      </c>
      <c r="XER78" s="3">
        <v>0.57999999999999996</v>
      </c>
      <c r="XES78" s="3">
        <v>0.53</v>
      </c>
      <c r="XET78" s="3">
        <v>0.48</v>
      </c>
      <c r="XEU78" s="3">
        <v>0.43</v>
      </c>
    </row>
    <row r="79" spans="2:19 16366:16375" ht="15.9" hidden="1" customHeight="1" x14ac:dyDescent="0.3">
      <c r="S79" s="6"/>
      <c r="XEL79" s="3" t="s">
        <v>22</v>
      </c>
      <c r="XEM79" s="3" t="s">
        <v>26</v>
      </c>
      <c r="XEN79" s="3" t="s">
        <v>20</v>
      </c>
      <c r="XEO79" s="3">
        <v>0.6</v>
      </c>
      <c r="XEP79" s="3">
        <v>0.67</v>
      </c>
      <c r="XEQ79" s="3">
        <v>0.6</v>
      </c>
      <c r="XER79" s="3">
        <v>0.57999999999999996</v>
      </c>
      <c r="XES79" s="3">
        <v>0.53</v>
      </c>
      <c r="XET79" s="3">
        <v>0.48</v>
      </c>
      <c r="XEU79" s="3">
        <v>0.43</v>
      </c>
    </row>
    <row r="80" spans="2:19 16366:16375" ht="15.9" hidden="1" customHeight="1" x14ac:dyDescent="0.3">
      <c r="S80" s="6" t="s">
        <v>189</v>
      </c>
      <c r="XEL80" s="3" t="s">
        <v>22</v>
      </c>
      <c r="XEM80" s="3" t="s">
        <v>26</v>
      </c>
      <c r="XEN80" s="3" t="s">
        <v>20</v>
      </c>
      <c r="XEO80" s="3">
        <v>0.7</v>
      </c>
      <c r="XEP80" s="3">
        <v>0.67</v>
      </c>
      <c r="XEQ80" s="3">
        <v>0.6</v>
      </c>
      <c r="XER80" s="3">
        <v>0.57999999999999996</v>
      </c>
      <c r="XES80" s="3">
        <v>0.53</v>
      </c>
      <c r="XET80" s="3">
        <v>0.48</v>
      </c>
      <c r="XEU80" s="3">
        <v>0.43</v>
      </c>
    </row>
    <row r="81" spans="19:19 16366:16375" ht="15.9" hidden="1" customHeight="1" x14ac:dyDescent="0.3">
      <c r="S81" s="6" t="s">
        <v>189</v>
      </c>
      <c r="XEL81" s="3" t="s">
        <v>22</v>
      </c>
      <c r="XEM81" s="3" t="s">
        <v>26</v>
      </c>
      <c r="XEN81" s="3" t="s">
        <v>20</v>
      </c>
      <c r="XEO81" s="3">
        <v>0.8</v>
      </c>
      <c r="XEP81" s="3">
        <v>0.67</v>
      </c>
      <c r="XEQ81" s="3">
        <v>0.6</v>
      </c>
      <c r="XER81" s="3">
        <v>0.57999999999999996</v>
      </c>
      <c r="XES81" s="3">
        <v>0.53</v>
      </c>
      <c r="XET81" s="3">
        <v>0.48</v>
      </c>
      <c r="XEU81" s="3">
        <v>0.43</v>
      </c>
    </row>
    <row r="82" spans="19:19 16366:16375" ht="15.9" hidden="1" customHeight="1" x14ac:dyDescent="0.3">
      <c r="S82" s="6" t="s">
        <v>189</v>
      </c>
      <c r="XEL82" s="3" t="s">
        <v>22</v>
      </c>
      <c r="XEM82" s="3" t="s">
        <v>26</v>
      </c>
      <c r="XEN82" s="3" t="s">
        <v>20</v>
      </c>
      <c r="XEO82" s="3">
        <v>0.9</v>
      </c>
      <c r="XEP82" s="3">
        <v>0.67</v>
      </c>
      <c r="XEQ82" s="3">
        <v>0.6</v>
      </c>
      <c r="XER82" s="3">
        <v>0.57999999999999996</v>
      </c>
      <c r="XES82" s="3">
        <v>0.53</v>
      </c>
      <c r="XET82" s="3">
        <v>0.48</v>
      </c>
      <c r="XEU82" s="3">
        <v>0.43</v>
      </c>
    </row>
    <row r="83" spans="19:19 16366:16375" ht="15.9" hidden="1" customHeight="1" x14ac:dyDescent="0.3">
      <c r="S83" s="6" t="s">
        <v>189</v>
      </c>
      <c r="XEL83" s="3" t="s">
        <v>22</v>
      </c>
      <c r="XEM83" s="3" t="s">
        <v>26</v>
      </c>
      <c r="XEN83" s="3" t="s">
        <v>20</v>
      </c>
      <c r="XEO83" s="3">
        <v>1</v>
      </c>
      <c r="XEP83" s="3">
        <v>0.67</v>
      </c>
      <c r="XEQ83" s="3">
        <v>0.6</v>
      </c>
      <c r="XER83" s="3">
        <v>0.57999999999999996</v>
      </c>
      <c r="XES83" s="3">
        <v>0.53</v>
      </c>
      <c r="XET83" s="3">
        <v>0.48</v>
      </c>
      <c r="XEU83" s="3">
        <v>0.43</v>
      </c>
    </row>
    <row r="84" spans="19:19 16366:16375" ht="15.9" hidden="1" customHeight="1" x14ac:dyDescent="0.3">
      <c r="XEL84" s="3" t="s">
        <v>22</v>
      </c>
      <c r="XEM84" s="3" t="s">
        <v>26</v>
      </c>
      <c r="XEN84" s="3" t="s">
        <v>20</v>
      </c>
      <c r="XEO84" s="3">
        <v>1.1000000000000001</v>
      </c>
    </row>
    <row r="85" spans="19:19 16366:16375" ht="15.9" hidden="1" customHeight="1" x14ac:dyDescent="0.3">
      <c r="XEL85" s="3" t="s">
        <v>22</v>
      </c>
      <c r="XEM85" s="3" t="s">
        <v>26</v>
      </c>
      <c r="XEN85" s="3" t="s">
        <v>20</v>
      </c>
      <c r="XEO85" s="3">
        <v>1.2</v>
      </c>
    </row>
    <row r="86" spans="19:19 16366:16375" ht="15.9" hidden="1" customHeight="1" x14ac:dyDescent="0.3">
      <c r="XEL86" s="3" t="s">
        <v>22</v>
      </c>
      <c r="XEM86" s="3" t="s">
        <v>26</v>
      </c>
      <c r="XEN86" s="3" t="s">
        <v>20</v>
      </c>
      <c r="XEO86" s="3">
        <v>1.3</v>
      </c>
    </row>
    <row r="87" spans="19:19 16366:16375" ht="15.9" hidden="1" customHeight="1" x14ac:dyDescent="0.3">
      <c r="XEL87" s="3" t="s">
        <v>22</v>
      </c>
      <c r="XEM87" s="3" t="s">
        <v>26</v>
      </c>
      <c r="XEN87" s="3" t="s">
        <v>20</v>
      </c>
      <c r="XEO87" s="3">
        <v>1.4</v>
      </c>
    </row>
    <row r="88" spans="19:19 16366:16375" ht="15.9" hidden="1" customHeight="1" x14ac:dyDescent="0.3">
      <c r="XEL88" s="3" t="s">
        <v>22</v>
      </c>
      <c r="XEM88" s="3" t="s">
        <v>26</v>
      </c>
      <c r="XEN88" s="3" t="s">
        <v>20</v>
      </c>
      <c r="XEO88" s="3">
        <v>1.5</v>
      </c>
    </row>
    <row r="89" spans="19:19 16366:16375" ht="15.9" hidden="1" customHeight="1" x14ac:dyDescent="0.3">
      <c r="XEL89" s="3" t="s">
        <v>22</v>
      </c>
      <c r="XEM89" s="3" t="s">
        <v>26</v>
      </c>
      <c r="XEN89" s="3" t="s">
        <v>20</v>
      </c>
      <c r="XEO89" s="3">
        <v>1.6</v>
      </c>
    </row>
    <row r="90" spans="19:19 16366:16375" ht="15.9" hidden="1" customHeight="1" x14ac:dyDescent="0.3">
      <c r="XEL90" s="3" t="s">
        <v>22</v>
      </c>
      <c r="XEM90" s="3" t="s">
        <v>26</v>
      </c>
      <c r="XEN90" s="3" t="s">
        <v>20</v>
      </c>
      <c r="XEO90" s="3">
        <v>1.7</v>
      </c>
    </row>
    <row r="91" spans="19:19 16366:16375" ht="15.9" hidden="1" customHeight="1" x14ac:dyDescent="0.3">
      <c r="XEL91" s="3" t="s">
        <v>22</v>
      </c>
      <c r="XEM91" s="3" t="s">
        <v>26</v>
      </c>
      <c r="XEN91" s="3" t="s">
        <v>20</v>
      </c>
      <c r="XEO91" s="3">
        <v>1.8</v>
      </c>
    </row>
    <row r="92" spans="19:19 16366:16375" ht="15.9" hidden="1" customHeight="1" x14ac:dyDescent="0.3">
      <c r="XEL92" s="3" t="s">
        <v>22</v>
      </c>
      <c r="XEM92" s="3" t="s">
        <v>26</v>
      </c>
      <c r="XEN92" s="3" t="s">
        <v>20</v>
      </c>
      <c r="XEO92" s="3">
        <v>1.9</v>
      </c>
    </row>
    <row r="93" spans="19:19 16366:16375" ht="15.9" hidden="1" customHeight="1" x14ac:dyDescent="0.3">
      <c r="XEL93" s="3" t="s">
        <v>22</v>
      </c>
      <c r="XEM93" s="3" t="s">
        <v>26</v>
      </c>
      <c r="XEN93" s="3" t="s">
        <v>20</v>
      </c>
      <c r="XEO93" s="3">
        <v>2</v>
      </c>
    </row>
    <row r="94" spans="19:19 16366:16375" ht="15.9" hidden="1" customHeight="1" x14ac:dyDescent="0.3">
      <c r="XEL94" s="3" t="s">
        <v>22</v>
      </c>
      <c r="XEM94" s="3" t="s">
        <v>26</v>
      </c>
      <c r="XEN94" s="3" t="s">
        <v>20</v>
      </c>
      <c r="XEO94" s="3">
        <v>2.1</v>
      </c>
    </row>
    <row r="95" spans="19:19 16366:16375" ht="15.9" hidden="1" customHeight="1" x14ac:dyDescent="0.3">
      <c r="XEL95" s="3" t="s">
        <v>22</v>
      </c>
      <c r="XEM95" s="3" t="s">
        <v>26</v>
      </c>
      <c r="XEN95" s="3" t="s">
        <v>20</v>
      </c>
      <c r="XEO95" s="3">
        <v>2.2000000000000002</v>
      </c>
    </row>
    <row r="96" spans="19:19 16366:16375" ht="15.9" hidden="1" customHeight="1" x14ac:dyDescent="0.3">
      <c r="XEL96" s="3" t="s">
        <v>22</v>
      </c>
      <c r="XEM96" s="3" t="s">
        <v>26</v>
      </c>
      <c r="XEN96" s="3" t="s">
        <v>20</v>
      </c>
      <c r="XEO96" s="3">
        <v>2.2999999999999998</v>
      </c>
    </row>
    <row r="97" spans="16366:16369" ht="15.9" hidden="1" customHeight="1" x14ac:dyDescent="0.3">
      <c r="XEL97" s="3" t="s">
        <v>22</v>
      </c>
      <c r="XEM97" s="3" t="s">
        <v>26</v>
      </c>
      <c r="XEN97" s="3" t="s">
        <v>20</v>
      </c>
      <c r="XEO97" s="3">
        <v>2.4</v>
      </c>
    </row>
    <row r="98" spans="16366:16369" ht="15.9" hidden="1" customHeight="1" x14ac:dyDescent="0.3">
      <c r="XEL98" s="3" t="s">
        <v>22</v>
      </c>
      <c r="XEM98" s="3" t="s">
        <v>26</v>
      </c>
      <c r="XEN98" s="3" t="s">
        <v>20</v>
      </c>
      <c r="XEO98" s="3">
        <v>2.5</v>
      </c>
    </row>
    <row r="99" spans="16366:16369" ht="15.9" hidden="1" customHeight="1" x14ac:dyDescent="0.3">
      <c r="XEL99" s="3" t="s">
        <v>22</v>
      </c>
      <c r="XEM99" s="3" t="s">
        <v>26</v>
      </c>
      <c r="XEN99" s="3" t="s">
        <v>20</v>
      </c>
      <c r="XEO99" s="3">
        <v>2.6</v>
      </c>
    </row>
    <row r="100" spans="16366:16369" ht="15.9" hidden="1" customHeight="1" x14ac:dyDescent="0.3">
      <c r="XEL100" s="3" t="s">
        <v>22</v>
      </c>
      <c r="XEM100" s="3" t="s">
        <v>26</v>
      </c>
      <c r="XEN100" s="3" t="s">
        <v>20</v>
      </c>
      <c r="XEO100" s="3">
        <v>2.7</v>
      </c>
    </row>
    <row r="101" spans="16366:16369" ht="15.9" hidden="1" customHeight="1" x14ac:dyDescent="0.3">
      <c r="XEL101" s="3" t="s">
        <v>22</v>
      </c>
      <c r="XEM101" s="3" t="s">
        <v>26</v>
      </c>
      <c r="XEN101" s="3" t="s">
        <v>20</v>
      </c>
      <c r="XEO101" s="3">
        <v>2.8</v>
      </c>
    </row>
    <row r="102" spans="16366:16369" ht="15.9" hidden="1" customHeight="1" x14ac:dyDescent="0.3">
      <c r="XEL102" s="3" t="s">
        <v>22</v>
      </c>
      <c r="XEM102" s="3" t="s">
        <v>26</v>
      </c>
      <c r="XEN102" s="3" t="s">
        <v>20</v>
      </c>
      <c r="XEO102" s="3">
        <v>2.9</v>
      </c>
    </row>
    <row r="103" spans="16366:16369" ht="15.9" hidden="1" customHeight="1" x14ac:dyDescent="0.3">
      <c r="XEL103" s="3" t="s">
        <v>22</v>
      </c>
      <c r="XEM103" s="3" t="s">
        <v>26</v>
      </c>
      <c r="XEN103" s="3" t="s">
        <v>20</v>
      </c>
      <c r="XEO103" s="3">
        <v>3</v>
      </c>
    </row>
    <row r="104" spans="16366:16369" ht="15.9" hidden="1" customHeight="1" x14ac:dyDescent="0.3">
      <c r="XEL104" s="3" t="s">
        <v>22</v>
      </c>
      <c r="XEM104" s="3" t="s">
        <v>26</v>
      </c>
      <c r="XEN104" s="3" t="s">
        <v>20</v>
      </c>
      <c r="XEO104" s="3">
        <v>3.1</v>
      </c>
    </row>
    <row r="105" spans="16366:16369" ht="15.9" hidden="1" customHeight="1" x14ac:dyDescent="0.3">
      <c r="XEL105" s="3" t="s">
        <v>22</v>
      </c>
      <c r="XEM105" s="3" t="s">
        <v>26</v>
      </c>
      <c r="XEN105" s="3" t="s">
        <v>20</v>
      </c>
      <c r="XEO105" s="3">
        <v>3.2</v>
      </c>
    </row>
    <row r="106" spans="16366:16369" ht="15.9" hidden="1" customHeight="1" x14ac:dyDescent="0.3">
      <c r="XEL106" s="3" t="s">
        <v>22</v>
      </c>
      <c r="XEM106" s="3" t="s">
        <v>26</v>
      </c>
      <c r="XEN106" s="3" t="s">
        <v>20</v>
      </c>
      <c r="XEO106" s="3">
        <v>3.3</v>
      </c>
    </row>
    <row r="107" spans="16366:16369" ht="15.9" hidden="1" customHeight="1" x14ac:dyDescent="0.3">
      <c r="XEL107" s="3" t="s">
        <v>22</v>
      </c>
      <c r="XEM107" s="3" t="s">
        <v>26</v>
      </c>
      <c r="XEN107" s="3" t="s">
        <v>20</v>
      </c>
      <c r="XEO107" s="3">
        <v>3.4</v>
      </c>
    </row>
    <row r="108" spans="16366:16369" ht="15.9" hidden="1" customHeight="1" x14ac:dyDescent="0.3">
      <c r="XEL108" s="3" t="s">
        <v>22</v>
      </c>
      <c r="XEM108" s="3" t="s">
        <v>26</v>
      </c>
      <c r="XEN108" s="3" t="s">
        <v>20</v>
      </c>
      <c r="XEO108" s="3">
        <v>3.5</v>
      </c>
    </row>
    <row r="109" spans="16366:16369" ht="15.9" hidden="1" customHeight="1" x14ac:dyDescent="0.3">
      <c r="XEL109" s="3" t="s">
        <v>22</v>
      </c>
      <c r="XEM109" s="3" t="s">
        <v>26</v>
      </c>
      <c r="XEN109" s="3" t="s">
        <v>20</v>
      </c>
      <c r="XEO109" s="3">
        <v>3.6</v>
      </c>
    </row>
    <row r="110" spans="16366:16369" ht="15.9" hidden="1" customHeight="1" x14ac:dyDescent="0.3">
      <c r="XEL110" s="3" t="s">
        <v>22</v>
      </c>
      <c r="XEM110" s="3" t="s">
        <v>26</v>
      </c>
      <c r="XEN110" s="3" t="s">
        <v>20</v>
      </c>
      <c r="XEO110" s="3">
        <v>3.7</v>
      </c>
    </row>
    <row r="111" spans="16366:16369" ht="15.9" hidden="1" customHeight="1" x14ac:dyDescent="0.3">
      <c r="XEL111" s="3" t="s">
        <v>22</v>
      </c>
      <c r="XEM111" s="3" t="s">
        <v>26</v>
      </c>
      <c r="XEN111" s="3" t="s">
        <v>20</v>
      </c>
      <c r="XEO111" s="3">
        <v>3.8</v>
      </c>
    </row>
    <row r="112" spans="16366:16369" ht="15.9" hidden="1" customHeight="1" x14ac:dyDescent="0.3">
      <c r="XEL112" s="3" t="s">
        <v>22</v>
      </c>
      <c r="XEM112" s="3" t="s">
        <v>26</v>
      </c>
      <c r="XEN112" s="3" t="s">
        <v>20</v>
      </c>
      <c r="XEO112" s="3">
        <v>3.9</v>
      </c>
    </row>
    <row r="113" spans="2:2 16366:16375" ht="15.9" hidden="1" customHeight="1" x14ac:dyDescent="0.3">
      <c r="XEL113" s="3" t="s">
        <v>22</v>
      </c>
      <c r="XEM113" s="3" t="s">
        <v>26</v>
      </c>
      <c r="XEN113" s="3" t="s">
        <v>20</v>
      </c>
      <c r="XEO113" s="3">
        <v>4</v>
      </c>
      <c r="XEP113" s="3">
        <v>0.86</v>
      </c>
      <c r="XEQ113" s="3">
        <v>0.8</v>
      </c>
      <c r="XER113" s="3">
        <v>0.77</v>
      </c>
      <c r="XES113" s="3">
        <v>0.72</v>
      </c>
      <c r="XET113" s="3">
        <v>0.67</v>
      </c>
      <c r="XEU113" s="3">
        <v>0.62</v>
      </c>
    </row>
    <row r="114" spans="2:2 16366:16375" ht="15.9" hidden="1" customHeight="1" x14ac:dyDescent="0.3">
      <c r="XEL114" s="3" t="s">
        <v>22</v>
      </c>
      <c r="XEM114" s="3" t="s">
        <v>26</v>
      </c>
      <c r="XEN114" s="3" t="s">
        <v>20</v>
      </c>
      <c r="XEO114" s="3">
        <v>4.0999999999999996</v>
      </c>
      <c r="XEP114" s="3">
        <v>0.86</v>
      </c>
      <c r="XEQ114" s="3">
        <v>0.8</v>
      </c>
      <c r="XER114" s="3">
        <v>0.77</v>
      </c>
      <c r="XES114" s="3">
        <v>0.72</v>
      </c>
      <c r="XET114" s="3">
        <v>0.67</v>
      </c>
      <c r="XEU114" s="3">
        <v>0.62</v>
      </c>
    </row>
    <row r="115" spans="2:2 16366:16375" ht="15.9" hidden="1" customHeight="1" x14ac:dyDescent="0.3">
      <c r="XEL115" s="3" t="s">
        <v>22</v>
      </c>
      <c r="XEM115" s="3" t="s">
        <v>26</v>
      </c>
      <c r="XEN115" s="3" t="s">
        <v>20</v>
      </c>
      <c r="XEO115" s="3">
        <v>4.2</v>
      </c>
      <c r="XEP115" s="3">
        <v>0.86</v>
      </c>
      <c r="XEQ115" s="3">
        <v>0.8</v>
      </c>
      <c r="XER115" s="3">
        <v>0.77</v>
      </c>
      <c r="XES115" s="3">
        <v>0.72</v>
      </c>
      <c r="XET115" s="3">
        <v>0.67</v>
      </c>
      <c r="XEU115" s="3">
        <v>0.62</v>
      </c>
    </row>
    <row r="116" spans="2:2 16366:16375" ht="15.9" hidden="1" customHeight="1" x14ac:dyDescent="0.3">
      <c r="XEL116" s="3" t="s">
        <v>22</v>
      </c>
      <c r="XEM116" s="3" t="s">
        <v>26</v>
      </c>
      <c r="XEN116" s="3" t="s">
        <v>20</v>
      </c>
      <c r="XEO116" s="3">
        <v>4.3</v>
      </c>
      <c r="XEP116" s="3">
        <v>0.86</v>
      </c>
      <c r="XEQ116" s="3">
        <v>0.8</v>
      </c>
      <c r="XER116" s="3">
        <v>0.77</v>
      </c>
      <c r="XES116" s="3">
        <v>0.72</v>
      </c>
      <c r="XET116" s="3">
        <v>0.67</v>
      </c>
      <c r="XEU116" s="3">
        <v>0.62</v>
      </c>
    </row>
    <row r="117" spans="2:2 16366:16375" ht="15.9" hidden="1" customHeight="1" x14ac:dyDescent="0.3">
      <c r="XEL117" s="3" t="s">
        <v>22</v>
      </c>
      <c r="XEM117" s="3" t="s">
        <v>26</v>
      </c>
      <c r="XEN117" s="3" t="s">
        <v>20</v>
      </c>
      <c r="XEO117" s="3">
        <v>4.4000000000000004</v>
      </c>
      <c r="XEP117" s="3">
        <v>0.86</v>
      </c>
      <c r="XEQ117" s="3">
        <v>0.8</v>
      </c>
      <c r="XER117" s="3">
        <v>0.77</v>
      </c>
      <c r="XES117" s="3">
        <v>0.72</v>
      </c>
      <c r="XET117" s="3">
        <v>0.67</v>
      </c>
      <c r="XEU117" s="3">
        <v>0.62</v>
      </c>
    </row>
    <row r="118" spans="2:2 16366:16375" ht="15.9" hidden="1" customHeight="1" x14ac:dyDescent="0.3">
      <c r="XEL118" s="3" t="s">
        <v>22</v>
      </c>
      <c r="XEM118" s="3" t="s">
        <v>26</v>
      </c>
      <c r="XEN118" s="3" t="s">
        <v>20</v>
      </c>
      <c r="XEO118" s="3">
        <v>4.5</v>
      </c>
      <c r="XEP118" s="3">
        <v>0.86</v>
      </c>
      <c r="XEQ118" s="3">
        <v>0.8</v>
      </c>
      <c r="XER118" s="3">
        <v>0.77</v>
      </c>
      <c r="XES118" s="3">
        <v>0.72</v>
      </c>
      <c r="XET118" s="3">
        <v>0.67</v>
      </c>
      <c r="XEU118" s="3">
        <v>0.62</v>
      </c>
    </row>
    <row r="119" spans="2:2 16366:16375" ht="15.9" hidden="1" customHeight="1" x14ac:dyDescent="0.3">
      <c r="XEL119" s="3" t="s">
        <v>22</v>
      </c>
      <c r="XEM119" s="3" t="s">
        <v>26</v>
      </c>
      <c r="XEN119" s="3" t="s">
        <v>20</v>
      </c>
      <c r="XEO119" s="3">
        <v>4.5999999999999996</v>
      </c>
      <c r="XEP119" s="3">
        <v>0.86</v>
      </c>
      <c r="XEQ119" s="3">
        <v>0.8</v>
      </c>
      <c r="XER119" s="3">
        <v>0.77</v>
      </c>
      <c r="XES119" s="3">
        <v>0.72</v>
      </c>
      <c r="XET119" s="3">
        <v>0.67</v>
      </c>
      <c r="XEU119" s="3">
        <v>0.62</v>
      </c>
    </row>
    <row r="120" spans="2:2 16366:16375" ht="15.9" hidden="1" customHeight="1" x14ac:dyDescent="0.3">
      <c r="XEL120" s="3" t="s">
        <v>22</v>
      </c>
      <c r="XEM120" s="3" t="s">
        <v>26</v>
      </c>
      <c r="XEN120" s="3" t="s">
        <v>20</v>
      </c>
      <c r="XEO120" s="3">
        <v>4.7</v>
      </c>
      <c r="XEP120" s="3">
        <v>0.86</v>
      </c>
      <c r="XEQ120" s="3">
        <v>0.8</v>
      </c>
      <c r="XER120" s="3">
        <v>0.77</v>
      </c>
      <c r="XES120" s="3">
        <v>0.72</v>
      </c>
      <c r="XET120" s="3">
        <v>0.67</v>
      </c>
      <c r="XEU120" s="3">
        <v>0.62</v>
      </c>
    </row>
    <row r="121" spans="2:2 16366:16375" ht="15.9" hidden="1" customHeight="1" x14ac:dyDescent="0.3">
      <c r="XEL121" s="3" t="s">
        <v>22</v>
      </c>
      <c r="XEM121" s="3" t="s">
        <v>26</v>
      </c>
      <c r="XEN121" s="3" t="s">
        <v>20</v>
      </c>
      <c r="XEO121" s="3">
        <v>4.8</v>
      </c>
      <c r="XEP121" s="3">
        <v>0.86</v>
      </c>
      <c r="XEQ121" s="3">
        <v>0.8</v>
      </c>
      <c r="XER121" s="3">
        <v>0.77</v>
      </c>
      <c r="XES121" s="3">
        <v>0.72</v>
      </c>
      <c r="XET121" s="3">
        <v>0.67</v>
      </c>
      <c r="XEU121" s="3">
        <v>0.62</v>
      </c>
    </row>
    <row r="122" spans="2:2 16366:16375" ht="15.9" hidden="1" customHeight="1" x14ac:dyDescent="0.3">
      <c r="XEL122" s="3" t="s">
        <v>22</v>
      </c>
      <c r="XEM122" s="3" t="s">
        <v>26</v>
      </c>
      <c r="XEN122" s="3" t="s">
        <v>20</v>
      </c>
      <c r="XEO122" s="3">
        <v>4.9000000000000004</v>
      </c>
      <c r="XEP122" s="3">
        <v>0.86</v>
      </c>
      <c r="XEQ122" s="3">
        <v>0.8</v>
      </c>
      <c r="XER122" s="3">
        <v>0.77</v>
      </c>
      <c r="XES122" s="3">
        <v>0.72</v>
      </c>
      <c r="XET122" s="3">
        <v>0.67</v>
      </c>
      <c r="XEU122" s="3">
        <v>0.62</v>
      </c>
    </row>
    <row r="123" spans="2:2 16366:16375" ht="15.9" hidden="1" customHeight="1" x14ac:dyDescent="0.3">
      <c r="XEL123" s="3" t="s">
        <v>22</v>
      </c>
      <c r="XEM123" s="3" t="s">
        <v>26</v>
      </c>
      <c r="XEN123" s="3" t="s">
        <v>20</v>
      </c>
      <c r="XEO123" s="3">
        <v>5</v>
      </c>
      <c r="XEP123" s="3">
        <v>0.86</v>
      </c>
      <c r="XEQ123" s="3">
        <v>0.8</v>
      </c>
      <c r="XER123" s="3">
        <v>0.77</v>
      </c>
      <c r="XES123" s="3">
        <v>0.72</v>
      </c>
      <c r="XET123" s="3">
        <v>0.67</v>
      </c>
      <c r="XEU123" s="3">
        <v>0.62</v>
      </c>
    </row>
    <row r="124" spans="2:2 16366:16375" ht="15.9" hidden="1" customHeight="1" x14ac:dyDescent="0.3">
      <c r="XEL124" s="3" t="s">
        <v>22</v>
      </c>
      <c r="XEM124" s="3" t="s">
        <v>26</v>
      </c>
      <c r="XEN124" s="3" t="s">
        <v>20</v>
      </c>
      <c r="XEO124" s="3">
        <v>5.0999999999999996</v>
      </c>
      <c r="XEP124" s="3">
        <v>0.86</v>
      </c>
      <c r="XEQ124" s="3">
        <v>0.8</v>
      </c>
      <c r="XER124" s="3">
        <v>0.77</v>
      </c>
      <c r="XES124" s="3">
        <v>0.72</v>
      </c>
      <c r="XET124" s="3">
        <v>0.67</v>
      </c>
      <c r="XEU124" s="3">
        <v>0.62</v>
      </c>
    </row>
    <row r="125" spans="2:2 16366:16375" ht="15.9" hidden="1" customHeight="1" x14ac:dyDescent="0.3">
      <c r="XEL125" s="3" t="s">
        <v>22</v>
      </c>
      <c r="XEM125" s="3" t="s">
        <v>26</v>
      </c>
      <c r="XEN125" s="3" t="s">
        <v>20</v>
      </c>
      <c r="XEO125" s="3">
        <v>5.2</v>
      </c>
      <c r="XEP125" s="3">
        <v>0.86</v>
      </c>
      <c r="XEQ125" s="3">
        <v>0.8</v>
      </c>
      <c r="XER125" s="3">
        <v>0.77</v>
      </c>
      <c r="XES125" s="3">
        <v>0.72</v>
      </c>
      <c r="XET125" s="3">
        <v>0.67</v>
      </c>
      <c r="XEU125" s="3">
        <v>0.62</v>
      </c>
    </row>
    <row r="126" spans="2:2 16366:16375" ht="15.9" hidden="1" customHeight="1" x14ac:dyDescent="0.3">
      <c r="XEL126" s="3" t="s">
        <v>22</v>
      </c>
      <c r="XEM126" s="3" t="s">
        <v>26</v>
      </c>
      <c r="XEN126" s="3" t="s">
        <v>20</v>
      </c>
      <c r="XEO126" s="3">
        <v>5.3</v>
      </c>
      <c r="XEP126" s="3">
        <v>0.86</v>
      </c>
      <c r="XEQ126" s="3">
        <v>0.8</v>
      </c>
      <c r="XER126" s="3">
        <v>0.77</v>
      </c>
      <c r="XES126" s="3">
        <v>0.72</v>
      </c>
      <c r="XET126" s="3">
        <v>0.67</v>
      </c>
      <c r="XEU126" s="3">
        <v>0.62</v>
      </c>
    </row>
    <row r="127" spans="2:2 16366:16375" ht="15.9" hidden="1" customHeight="1" x14ac:dyDescent="0.3">
      <c r="B127" s="3" t="s">
        <v>33</v>
      </c>
      <c r="XEL127" s="3" t="s">
        <v>22</v>
      </c>
      <c r="XEM127" s="3" t="s">
        <v>26</v>
      </c>
      <c r="XEN127" s="3" t="s">
        <v>20</v>
      </c>
      <c r="XEO127" s="3">
        <v>5.4</v>
      </c>
      <c r="XEP127" s="3">
        <v>0.86</v>
      </c>
      <c r="XEQ127" s="3">
        <v>0.8</v>
      </c>
      <c r="XER127" s="3">
        <v>0.77</v>
      </c>
      <c r="XES127" s="3">
        <v>0.72</v>
      </c>
      <c r="XET127" s="3">
        <v>0.67</v>
      </c>
      <c r="XEU127" s="3">
        <v>0.62</v>
      </c>
    </row>
    <row r="128" spans="2:2 16366:16375" ht="15.9" hidden="1" customHeight="1" x14ac:dyDescent="0.3">
      <c r="B128" s="3" t="s">
        <v>28</v>
      </c>
      <c r="XEL128" s="3" t="s">
        <v>22</v>
      </c>
      <c r="XEM128" s="3" t="s">
        <v>26</v>
      </c>
      <c r="XEN128" s="3" t="s">
        <v>20</v>
      </c>
      <c r="XEO128" s="3">
        <v>5.5</v>
      </c>
      <c r="XEP128" s="3">
        <v>0.86</v>
      </c>
      <c r="XEQ128" s="3">
        <v>0.8</v>
      </c>
      <c r="XER128" s="3">
        <v>0.77</v>
      </c>
      <c r="XES128" s="3">
        <v>0.72</v>
      </c>
      <c r="XET128" s="3">
        <v>0.67</v>
      </c>
      <c r="XEU128" s="3">
        <v>0.62</v>
      </c>
    </row>
    <row r="129" spans="2:2 16366:16375" ht="15.9" hidden="1" customHeight="1" x14ac:dyDescent="0.3">
      <c r="B129" s="3" t="s">
        <v>29</v>
      </c>
      <c r="XEL129" s="3" t="s">
        <v>22</v>
      </c>
      <c r="XEM129" s="3" t="s">
        <v>26</v>
      </c>
      <c r="XEN129" s="3" t="s">
        <v>20</v>
      </c>
      <c r="XEO129" s="3">
        <v>5.6</v>
      </c>
      <c r="XEP129" s="3">
        <v>0.86</v>
      </c>
      <c r="XEQ129" s="3">
        <v>0.8</v>
      </c>
      <c r="XER129" s="3">
        <v>0.77</v>
      </c>
      <c r="XES129" s="3">
        <v>0.72</v>
      </c>
      <c r="XET129" s="3">
        <v>0.67</v>
      </c>
      <c r="XEU129" s="3">
        <v>0.62</v>
      </c>
    </row>
    <row r="130" spans="2:2 16366:16375" ht="15.9" hidden="1" customHeight="1" x14ac:dyDescent="0.3">
      <c r="B130" s="3" t="s">
        <v>30</v>
      </c>
      <c r="XEL130" s="3" t="s">
        <v>22</v>
      </c>
      <c r="XEM130" s="3" t="s">
        <v>26</v>
      </c>
      <c r="XEN130" s="3" t="s">
        <v>20</v>
      </c>
      <c r="XEO130" s="3">
        <v>5.7</v>
      </c>
      <c r="XEP130" s="3">
        <v>0.86</v>
      </c>
      <c r="XEQ130" s="3">
        <v>0.8</v>
      </c>
      <c r="XER130" s="3">
        <v>0.77</v>
      </c>
      <c r="XES130" s="3">
        <v>0.72</v>
      </c>
      <c r="XET130" s="3">
        <v>0.67</v>
      </c>
      <c r="XEU130" s="3">
        <v>0.62</v>
      </c>
    </row>
    <row r="131" spans="2:2 16366:16375" ht="15.9" hidden="1" customHeight="1" x14ac:dyDescent="0.3">
      <c r="B131" s="3" t="s">
        <v>31</v>
      </c>
      <c r="XEL131" s="3" t="s">
        <v>22</v>
      </c>
      <c r="XEM131" s="3" t="s">
        <v>26</v>
      </c>
      <c r="XEN131" s="3" t="s">
        <v>20</v>
      </c>
      <c r="XEO131" s="3">
        <v>5.8</v>
      </c>
      <c r="XEP131" s="3">
        <v>0.86</v>
      </c>
      <c r="XEQ131" s="3">
        <v>0.8</v>
      </c>
      <c r="XER131" s="3">
        <v>0.77</v>
      </c>
      <c r="XES131" s="3">
        <v>0.72</v>
      </c>
      <c r="XET131" s="3">
        <v>0.67</v>
      </c>
      <c r="XEU131" s="3">
        <v>0.62</v>
      </c>
    </row>
    <row r="132" spans="2:2 16366:16375" ht="15.9" hidden="1" customHeight="1" x14ac:dyDescent="0.3">
      <c r="B132" s="3" t="s">
        <v>32</v>
      </c>
      <c r="XEL132" s="3" t="s">
        <v>22</v>
      </c>
      <c r="XEM132" s="3" t="s">
        <v>26</v>
      </c>
      <c r="XEN132" s="3" t="s">
        <v>20</v>
      </c>
      <c r="XEO132" s="3">
        <v>5.9</v>
      </c>
      <c r="XEP132" s="3">
        <v>0.86</v>
      </c>
      <c r="XEQ132" s="3">
        <v>0.8</v>
      </c>
      <c r="XER132" s="3">
        <v>0.77</v>
      </c>
      <c r="XES132" s="3">
        <v>0.72</v>
      </c>
      <c r="XET132" s="3">
        <v>0.67</v>
      </c>
      <c r="XEU132" s="3">
        <v>0.62</v>
      </c>
    </row>
    <row r="133" spans="2:2 16366:16375" ht="15.9" hidden="1" customHeight="1" x14ac:dyDescent="0.3">
      <c r="XEL133" s="3" t="s">
        <v>22</v>
      </c>
      <c r="XEM133" s="3" t="s">
        <v>26</v>
      </c>
      <c r="XEN133" s="3" t="s">
        <v>20</v>
      </c>
      <c r="XEO133" s="3">
        <v>6</v>
      </c>
      <c r="XEP133" s="3">
        <v>0.86</v>
      </c>
      <c r="XEQ133" s="3">
        <v>0.8</v>
      </c>
      <c r="XER133" s="3">
        <v>0.77</v>
      </c>
      <c r="XES133" s="3">
        <v>0.72</v>
      </c>
      <c r="XET133" s="3">
        <v>0.67</v>
      </c>
      <c r="XEU133" s="3">
        <v>0.62</v>
      </c>
    </row>
    <row r="134" spans="2:2 16366:16375" ht="15.9" hidden="1" customHeight="1" x14ac:dyDescent="0.3">
      <c r="B134" s="3" t="s">
        <v>34</v>
      </c>
      <c r="XEL134" s="3" t="s">
        <v>22</v>
      </c>
      <c r="XEM134" s="3" t="s">
        <v>26</v>
      </c>
      <c r="XEN134" s="3" t="s">
        <v>20</v>
      </c>
      <c r="XEO134" s="3">
        <v>6.1</v>
      </c>
      <c r="XEP134" s="3">
        <v>0.86</v>
      </c>
      <c r="XEQ134" s="3">
        <v>0.8</v>
      </c>
      <c r="XER134" s="3">
        <v>0.77</v>
      </c>
      <c r="XES134" s="3">
        <v>0.72</v>
      </c>
      <c r="XET134" s="3">
        <v>0.67</v>
      </c>
      <c r="XEU134" s="3">
        <v>0.62</v>
      </c>
    </row>
    <row r="135" spans="2:2 16366:16375" ht="15.9" hidden="1" customHeight="1" x14ac:dyDescent="0.3">
      <c r="B135" s="3" t="s">
        <v>35</v>
      </c>
      <c r="XEL135" s="3" t="s">
        <v>22</v>
      </c>
      <c r="XEM135" s="3" t="s">
        <v>26</v>
      </c>
      <c r="XEN135" s="3" t="s">
        <v>20</v>
      </c>
      <c r="XEO135" s="3">
        <v>6.2</v>
      </c>
      <c r="XEP135" s="3">
        <v>0.86</v>
      </c>
      <c r="XEQ135" s="3">
        <v>0.8</v>
      </c>
      <c r="XER135" s="3">
        <v>0.77</v>
      </c>
      <c r="XES135" s="3">
        <v>0.72</v>
      </c>
      <c r="XET135" s="3">
        <v>0.67</v>
      </c>
      <c r="XEU135" s="3">
        <v>0.62</v>
      </c>
    </row>
    <row r="136" spans="2:2 16366:16375" ht="15.9" hidden="1" customHeight="1" x14ac:dyDescent="0.3">
      <c r="B136" s="3" t="s">
        <v>36</v>
      </c>
      <c r="XEL136" s="3" t="s">
        <v>22</v>
      </c>
      <c r="XEM136" s="3" t="s">
        <v>26</v>
      </c>
      <c r="XEN136" s="3" t="s">
        <v>20</v>
      </c>
      <c r="XEO136" s="3">
        <v>6.3</v>
      </c>
      <c r="XEP136" s="3">
        <v>0.86</v>
      </c>
      <c r="XEQ136" s="3">
        <v>0.8</v>
      </c>
      <c r="XER136" s="3">
        <v>0.77</v>
      </c>
      <c r="XES136" s="3">
        <v>0.72</v>
      </c>
      <c r="XET136" s="3">
        <v>0.67</v>
      </c>
      <c r="XEU136" s="3">
        <v>0.62</v>
      </c>
    </row>
    <row r="137" spans="2:2 16366:16375" ht="15.9" hidden="1" customHeight="1" x14ac:dyDescent="0.3">
      <c r="B137" s="3" t="s">
        <v>37</v>
      </c>
      <c r="XEL137" s="3" t="s">
        <v>22</v>
      </c>
      <c r="XEM137" s="3" t="s">
        <v>26</v>
      </c>
      <c r="XEN137" s="3" t="s">
        <v>20</v>
      </c>
      <c r="XEO137" s="3">
        <v>6.4</v>
      </c>
      <c r="XEP137" s="3">
        <v>0.86</v>
      </c>
      <c r="XEQ137" s="3">
        <v>0.8</v>
      </c>
      <c r="XER137" s="3">
        <v>0.77</v>
      </c>
      <c r="XES137" s="3">
        <v>0.72</v>
      </c>
      <c r="XET137" s="3">
        <v>0.67</v>
      </c>
      <c r="XEU137" s="3">
        <v>0.62</v>
      </c>
    </row>
    <row r="138" spans="2:2 16366:16375" ht="15.9" hidden="1" customHeight="1" x14ac:dyDescent="0.3">
      <c r="B138" s="3" t="s">
        <v>38</v>
      </c>
      <c r="XEL138" s="3" t="s">
        <v>22</v>
      </c>
      <c r="XEM138" s="3" t="s">
        <v>26</v>
      </c>
      <c r="XEN138" s="3" t="s">
        <v>20</v>
      </c>
      <c r="XEO138" s="3">
        <v>6.5</v>
      </c>
      <c r="XEP138" s="3">
        <v>0.86</v>
      </c>
      <c r="XEQ138" s="3">
        <v>0.8</v>
      </c>
      <c r="XER138" s="3">
        <v>0.77</v>
      </c>
      <c r="XES138" s="3">
        <v>0.72</v>
      </c>
      <c r="XET138" s="3">
        <v>0.67</v>
      </c>
      <c r="XEU138" s="3">
        <v>0.62</v>
      </c>
    </row>
    <row r="139" spans="2:2 16366:16375" ht="15.9" hidden="1" customHeight="1" x14ac:dyDescent="0.3">
      <c r="B139" s="3" t="s">
        <v>39</v>
      </c>
      <c r="XEL139" s="3" t="s">
        <v>22</v>
      </c>
      <c r="XEM139" s="3" t="s">
        <v>26</v>
      </c>
      <c r="XEN139" s="3" t="s">
        <v>20</v>
      </c>
      <c r="XEO139" s="3">
        <v>6.6</v>
      </c>
      <c r="XEP139" s="3">
        <v>0.86</v>
      </c>
      <c r="XEQ139" s="3">
        <v>0.8</v>
      </c>
      <c r="XER139" s="3">
        <v>0.77</v>
      </c>
      <c r="XES139" s="3">
        <v>0.72</v>
      </c>
      <c r="XET139" s="3">
        <v>0.67</v>
      </c>
      <c r="XEU139" s="3">
        <v>0.62</v>
      </c>
    </row>
    <row r="140" spans="2:2 16366:16375" ht="15.9" hidden="1" customHeight="1" x14ac:dyDescent="0.3">
      <c r="XEL140" s="3" t="s">
        <v>22</v>
      </c>
      <c r="XEM140" s="3" t="s">
        <v>26</v>
      </c>
      <c r="XEN140" s="3" t="s">
        <v>20</v>
      </c>
      <c r="XEO140" s="3">
        <v>6.7</v>
      </c>
      <c r="XEP140" s="3">
        <v>0.86</v>
      </c>
      <c r="XEQ140" s="3">
        <v>0.8</v>
      </c>
      <c r="XER140" s="3">
        <v>0.77</v>
      </c>
      <c r="XES140" s="3">
        <v>0.72</v>
      </c>
      <c r="XET140" s="3">
        <v>0.67</v>
      </c>
      <c r="XEU140" s="3">
        <v>0.62</v>
      </c>
    </row>
    <row r="141" spans="2:2 16366:16375" ht="15.9" hidden="1" customHeight="1" x14ac:dyDescent="0.3">
      <c r="B141" s="3" t="s">
        <v>40</v>
      </c>
      <c r="XEL141" s="3" t="s">
        <v>22</v>
      </c>
      <c r="XEM141" s="3" t="s">
        <v>26</v>
      </c>
      <c r="XEN141" s="3" t="s">
        <v>20</v>
      </c>
      <c r="XEO141" s="3">
        <v>6.8</v>
      </c>
      <c r="XEP141" s="3">
        <v>0.86</v>
      </c>
      <c r="XEQ141" s="3">
        <v>0.8</v>
      </c>
      <c r="XER141" s="3">
        <v>0.77</v>
      </c>
      <c r="XES141" s="3">
        <v>0.72</v>
      </c>
      <c r="XET141" s="3">
        <v>0.67</v>
      </c>
      <c r="XEU141" s="3">
        <v>0.62</v>
      </c>
    </row>
    <row r="142" spans="2:2 16366:16375" ht="15.9" hidden="1" customHeight="1" x14ac:dyDescent="0.3">
      <c r="B142" s="3" t="s">
        <v>41</v>
      </c>
      <c r="XEL142" s="3" t="s">
        <v>22</v>
      </c>
      <c r="XEM142" s="3" t="s">
        <v>26</v>
      </c>
      <c r="XEN142" s="3" t="s">
        <v>20</v>
      </c>
      <c r="XEO142" s="3">
        <v>6.9</v>
      </c>
      <c r="XEP142" s="3">
        <v>0.86</v>
      </c>
      <c r="XEQ142" s="3">
        <v>0.8</v>
      </c>
      <c r="XER142" s="3">
        <v>0.77</v>
      </c>
      <c r="XES142" s="3">
        <v>0.72</v>
      </c>
      <c r="XET142" s="3">
        <v>0.67</v>
      </c>
      <c r="XEU142" s="3">
        <v>0.62</v>
      </c>
    </row>
    <row r="143" spans="2:2 16366:16375" ht="15.9" hidden="1" customHeight="1" x14ac:dyDescent="0.3">
      <c r="B143" s="3" t="s">
        <v>42</v>
      </c>
      <c r="XEL143" s="3" t="s">
        <v>22</v>
      </c>
      <c r="XEM143" s="3" t="s">
        <v>26</v>
      </c>
      <c r="XEN143" s="3" t="s">
        <v>20</v>
      </c>
      <c r="XEO143" s="3">
        <v>7</v>
      </c>
      <c r="XEP143" s="3">
        <v>0.86</v>
      </c>
      <c r="XEQ143" s="3">
        <v>0.8</v>
      </c>
      <c r="XER143" s="3">
        <v>0.77</v>
      </c>
      <c r="XES143" s="3">
        <v>0.72</v>
      </c>
      <c r="XET143" s="3">
        <v>0.67</v>
      </c>
      <c r="XEU143" s="3">
        <v>0.62</v>
      </c>
    </row>
    <row r="144" spans="2:2 16366:16375" ht="15.9" hidden="1" customHeight="1" x14ac:dyDescent="0.3">
      <c r="B144" s="3" t="s">
        <v>43</v>
      </c>
      <c r="XEL144" s="3" t="s">
        <v>22</v>
      </c>
      <c r="XEM144" s="3" t="s">
        <v>26</v>
      </c>
      <c r="XEN144" s="3" t="s">
        <v>20</v>
      </c>
      <c r="XEO144" s="3">
        <v>7.1</v>
      </c>
      <c r="XEP144" s="3">
        <v>0.86</v>
      </c>
      <c r="XEQ144" s="3">
        <v>0.8</v>
      </c>
      <c r="XER144" s="3">
        <v>0.77</v>
      </c>
      <c r="XES144" s="3">
        <v>0.72</v>
      </c>
      <c r="XET144" s="3">
        <v>0.67</v>
      </c>
      <c r="XEU144" s="3">
        <v>0.62</v>
      </c>
    </row>
    <row r="145" spans="2:2 16366:16375" ht="15.9" hidden="1" customHeight="1" x14ac:dyDescent="0.3">
      <c r="B145" s="3" t="s">
        <v>44</v>
      </c>
      <c r="XEL145" s="3" t="s">
        <v>22</v>
      </c>
      <c r="XEM145" s="3" t="s">
        <v>26</v>
      </c>
      <c r="XEN145" s="3" t="s">
        <v>20</v>
      </c>
      <c r="XEO145" s="3">
        <v>7.2</v>
      </c>
      <c r="XEP145" s="3">
        <v>0.86</v>
      </c>
      <c r="XEQ145" s="3">
        <v>0.8</v>
      </c>
      <c r="XER145" s="3">
        <v>0.77</v>
      </c>
      <c r="XES145" s="3">
        <v>0.72</v>
      </c>
      <c r="XET145" s="3">
        <v>0.67</v>
      </c>
      <c r="XEU145" s="3">
        <v>0.62</v>
      </c>
    </row>
    <row r="146" spans="2:2 16366:16375" ht="15.9" hidden="1" customHeight="1" x14ac:dyDescent="0.3">
      <c r="B146" s="3" t="s">
        <v>45</v>
      </c>
      <c r="XEL146" s="3" t="s">
        <v>22</v>
      </c>
      <c r="XEM146" s="3" t="s">
        <v>26</v>
      </c>
      <c r="XEN146" s="3" t="s">
        <v>20</v>
      </c>
      <c r="XEO146" s="3">
        <v>7.3</v>
      </c>
      <c r="XEP146" s="3">
        <v>0.86</v>
      </c>
      <c r="XEQ146" s="3">
        <v>0.8</v>
      </c>
      <c r="XER146" s="3">
        <v>0.77</v>
      </c>
      <c r="XES146" s="3">
        <v>0.72</v>
      </c>
      <c r="XET146" s="3">
        <v>0.67</v>
      </c>
      <c r="XEU146" s="3">
        <v>0.62</v>
      </c>
    </row>
    <row r="147" spans="2:2 16366:16375" ht="15.9" hidden="1" customHeight="1" x14ac:dyDescent="0.3">
      <c r="XEL147" s="3" t="s">
        <v>22</v>
      </c>
      <c r="XEM147" s="3" t="s">
        <v>26</v>
      </c>
      <c r="XEN147" s="3" t="s">
        <v>20</v>
      </c>
      <c r="XEO147" s="3">
        <v>7.4</v>
      </c>
      <c r="XEP147" s="3">
        <v>0.86</v>
      </c>
      <c r="XEQ147" s="3">
        <v>0.8</v>
      </c>
      <c r="XER147" s="3">
        <v>0.77</v>
      </c>
      <c r="XES147" s="3">
        <v>0.72</v>
      </c>
      <c r="XET147" s="3">
        <v>0.67</v>
      </c>
      <c r="XEU147" s="3">
        <v>0.62</v>
      </c>
    </row>
    <row r="148" spans="2:2 16366:16375" ht="15.9" hidden="1" customHeight="1" x14ac:dyDescent="0.3">
      <c r="B148" s="3" t="s">
        <v>46</v>
      </c>
      <c r="XEL148" s="3" t="s">
        <v>22</v>
      </c>
      <c r="XEM148" s="3" t="s">
        <v>26</v>
      </c>
      <c r="XEN148" s="3" t="s">
        <v>20</v>
      </c>
      <c r="XEO148" s="3">
        <v>7.5</v>
      </c>
      <c r="XEP148" s="3">
        <v>0.86</v>
      </c>
      <c r="XEQ148" s="3">
        <v>0.8</v>
      </c>
      <c r="XER148" s="3">
        <v>0.77</v>
      </c>
      <c r="XES148" s="3">
        <v>0.72</v>
      </c>
      <c r="XET148" s="3">
        <v>0.67</v>
      </c>
      <c r="XEU148" s="3">
        <v>0.62</v>
      </c>
    </row>
    <row r="149" spans="2:2 16366:16375" ht="15.9" hidden="1" customHeight="1" x14ac:dyDescent="0.3">
      <c r="B149" s="3" t="s">
        <v>47</v>
      </c>
      <c r="XEL149" s="3" t="s">
        <v>22</v>
      </c>
      <c r="XEM149" s="3" t="s">
        <v>26</v>
      </c>
      <c r="XEN149" s="3" t="s">
        <v>20</v>
      </c>
      <c r="XEO149" s="3">
        <v>7.6</v>
      </c>
      <c r="XEP149" s="3">
        <v>0.86</v>
      </c>
      <c r="XEQ149" s="3">
        <v>0.8</v>
      </c>
      <c r="XER149" s="3">
        <v>0.77</v>
      </c>
      <c r="XES149" s="3">
        <v>0.72</v>
      </c>
      <c r="XET149" s="3">
        <v>0.67</v>
      </c>
      <c r="XEU149" s="3">
        <v>0.62</v>
      </c>
    </row>
    <row r="150" spans="2:2 16366:16375" ht="15.9" hidden="1" customHeight="1" x14ac:dyDescent="0.3">
      <c r="B150" s="3" t="s">
        <v>48</v>
      </c>
      <c r="XEL150" s="3" t="s">
        <v>22</v>
      </c>
      <c r="XEM150" s="3" t="s">
        <v>26</v>
      </c>
      <c r="XEN150" s="3" t="s">
        <v>20</v>
      </c>
      <c r="XEO150" s="3">
        <v>7.7</v>
      </c>
      <c r="XEP150" s="3">
        <v>0.86</v>
      </c>
      <c r="XEQ150" s="3">
        <v>0.8</v>
      </c>
      <c r="XER150" s="3">
        <v>0.77</v>
      </c>
      <c r="XES150" s="3">
        <v>0.72</v>
      </c>
      <c r="XET150" s="3">
        <v>0.67</v>
      </c>
      <c r="XEU150" s="3">
        <v>0.62</v>
      </c>
    </row>
    <row r="151" spans="2:2 16366:16375" ht="15.9" hidden="1" customHeight="1" x14ac:dyDescent="0.3">
      <c r="B151" s="3" t="s">
        <v>49</v>
      </c>
      <c r="XEL151" s="3" t="s">
        <v>22</v>
      </c>
      <c r="XEM151" s="3" t="s">
        <v>26</v>
      </c>
      <c r="XEN151" s="3" t="s">
        <v>20</v>
      </c>
      <c r="XEO151" s="3">
        <v>7.8</v>
      </c>
      <c r="XEP151" s="3">
        <v>0.86</v>
      </c>
      <c r="XEQ151" s="3">
        <v>0.8</v>
      </c>
      <c r="XER151" s="3">
        <v>0.77</v>
      </c>
      <c r="XES151" s="3">
        <v>0.72</v>
      </c>
      <c r="XET151" s="3">
        <v>0.67</v>
      </c>
      <c r="XEU151" s="3">
        <v>0.62</v>
      </c>
    </row>
    <row r="152" spans="2:2 16366:16375" ht="15.9" hidden="1" customHeight="1" x14ac:dyDescent="0.3">
      <c r="B152" s="3" t="s">
        <v>50</v>
      </c>
      <c r="XEL152" s="3" t="s">
        <v>22</v>
      </c>
      <c r="XEM152" s="3" t="s">
        <v>26</v>
      </c>
      <c r="XEN152" s="3" t="s">
        <v>20</v>
      </c>
      <c r="XEO152" s="3">
        <v>7.9</v>
      </c>
      <c r="XEP152" s="3">
        <v>0.86</v>
      </c>
      <c r="XEQ152" s="3">
        <v>0.8</v>
      </c>
      <c r="XER152" s="3">
        <v>0.77</v>
      </c>
      <c r="XES152" s="3">
        <v>0.72</v>
      </c>
      <c r="XET152" s="3">
        <v>0.67</v>
      </c>
      <c r="XEU152" s="3">
        <v>0.62</v>
      </c>
    </row>
    <row r="153" spans="2:2 16366:16375" ht="15.9" hidden="1" customHeight="1" x14ac:dyDescent="0.3">
      <c r="B153" s="3" t="s">
        <v>51</v>
      </c>
      <c r="XEL153" s="3" t="s">
        <v>22</v>
      </c>
      <c r="XEM153" s="3" t="s">
        <v>26</v>
      </c>
      <c r="XEN153" s="3" t="s">
        <v>20</v>
      </c>
      <c r="XEO153" s="3">
        <v>8</v>
      </c>
      <c r="XEP153" s="3">
        <v>0.86</v>
      </c>
      <c r="XEQ153" s="3">
        <v>0.8</v>
      </c>
      <c r="XER153" s="3">
        <v>0.77</v>
      </c>
      <c r="XES153" s="3">
        <v>0.72</v>
      </c>
      <c r="XET153" s="3">
        <v>0.67</v>
      </c>
      <c r="XEU153" s="3">
        <v>0.62</v>
      </c>
    </row>
    <row r="154" spans="2:2 16366:16375" ht="15.9" hidden="1" customHeight="1" x14ac:dyDescent="0.3">
      <c r="XEL154" s="3" t="s">
        <v>22</v>
      </c>
      <c r="XEM154" s="3" t="s">
        <v>26</v>
      </c>
      <c r="XEN154" s="3" t="s">
        <v>20</v>
      </c>
      <c r="XEO154" s="3">
        <v>8.1</v>
      </c>
      <c r="XEP154" s="3">
        <v>0.86</v>
      </c>
      <c r="XEQ154" s="3">
        <v>0.8</v>
      </c>
      <c r="XER154" s="3">
        <v>0.77</v>
      </c>
      <c r="XES154" s="3">
        <v>0.72</v>
      </c>
      <c r="XET154" s="3">
        <v>0.67</v>
      </c>
      <c r="XEU154" s="3">
        <v>0.62</v>
      </c>
    </row>
    <row r="155" spans="2:2 16366:16375" ht="15.9" hidden="1" customHeight="1" x14ac:dyDescent="0.3">
      <c r="XEL155" s="3" t="s">
        <v>22</v>
      </c>
      <c r="XEM155" s="3" t="s">
        <v>26</v>
      </c>
      <c r="XEN155" s="3" t="s">
        <v>20</v>
      </c>
      <c r="XEO155" s="3">
        <v>8.1999999999999993</v>
      </c>
      <c r="XEP155" s="3">
        <v>0.86</v>
      </c>
      <c r="XEQ155" s="3">
        <v>0.8</v>
      </c>
      <c r="XER155" s="3">
        <v>0.77</v>
      </c>
      <c r="XES155" s="3">
        <v>0.72</v>
      </c>
      <c r="XET155" s="3">
        <v>0.67</v>
      </c>
      <c r="XEU155" s="3">
        <v>0.62</v>
      </c>
    </row>
    <row r="156" spans="2:2 16366:16375" ht="15.9" hidden="1" customHeight="1" x14ac:dyDescent="0.3">
      <c r="XEL156" s="3" t="s">
        <v>22</v>
      </c>
      <c r="XEM156" s="3" t="s">
        <v>26</v>
      </c>
      <c r="XEN156" s="3" t="s">
        <v>20</v>
      </c>
      <c r="XEO156" s="3">
        <v>8.3000000000000007</v>
      </c>
      <c r="XEP156" s="3">
        <v>0.86</v>
      </c>
      <c r="XEQ156" s="3">
        <v>0.8</v>
      </c>
      <c r="XER156" s="3">
        <v>0.77</v>
      </c>
      <c r="XES156" s="3">
        <v>0.72</v>
      </c>
      <c r="XET156" s="3">
        <v>0.67</v>
      </c>
      <c r="XEU156" s="3">
        <v>0.62</v>
      </c>
    </row>
    <row r="157" spans="2:2 16366:16375" ht="15.9" hidden="1" customHeight="1" x14ac:dyDescent="0.3">
      <c r="XEL157" s="3" t="s">
        <v>22</v>
      </c>
      <c r="XEM157" s="3" t="s">
        <v>26</v>
      </c>
      <c r="XEN157" s="3" t="s">
        <v>20</v>
      </c>
      <c r="XEO157" s="3">
        <v>8.4</v>
      </c>
      <c r="XEP157" s="3">
        <v>0.86</v>
      </c>
      <c r="XEQ157" s="3">
        <v>0.8</v>
      </c>
      <c r="XER157" s="3">
        <v>0.77</v>
      </c>
      <c r="XES157" s="3">
        <v>0.72</v>
      </c>
      <c r="XET157" s="3">
        <v>0.67</v>
      </c>
      <c r="XEU157" s="3">
        <v>0.62</v>
      </c>
    </row>
    <row r="158" spans="2:2 16366:16375" ht="15.9" hidden="1" customHeight="1" x14ac:dyDescent="0.3">
      <c r="XEL158" s="3" t="s">
        <v>22</v>
      </c>
      <c r="XEM158" s="3" t="s">
        <v>26</v>
      </c>
      <c r="XEN158" s="3" t="s">
        <v>20</v>
      </c>
      <c r="XEO158" s="3">
        <v>8.5</v>
      </c>
      <c r="XEP158" s="3">
        <v>0.86</v>
      </c>
      <c r="XEQ158" s="3">
        <v>0.8</v>
      </c>
      <c r="XER158" s="3">
        <v>0.77</v>
      </c>
      <c r="XES158" s="3">
        <v>0.72</v>
      </c>
      <c r="XET158" s="3">
        <v>0.67</v>
      </c>
      <c r="XEU158" s="3">
        <v>0.62</v>
      </c>
    </row>
    <row r="159" spans="2:2 16366:16375" ht="15.9" hidden="1" customHeight="1" x14ac:dyDescent="0.3">
      <c r="XEL159" s="3" t="s">
        <v>22</v>
      </c>
      <c r="XEM159" s="3" t="s">
        <v>26</v>
      </c>
      <c r="XEN159" s="3" t="s">
        <v>20</v>
      </c>
      <c r="XEO159" s="3">
        <v>8.6</v>
      </c>
      <c r="XEP159" s="3">
        <v>0.86</v>
      </c>
      <c r="XEQ159" s="3">
        <v>0.8</v>
      </c>
      <c r="XER159" s="3">
        <v>0.77</v>
      </c>
      <c r="XES159" s="3">
        <v>0.72</v>
      </c>
      <c r="XET159" s="3">
        <v>0.67</v>
      </c>
      <c r="XEU159" s="3">
        <v>0.62</v>
      </c>
    </row>
    <row r="160" spans="2:2 16366:16375" ht="15.9" hidden="1" customHeight="1" x14ac:dyDescent="0.3">
      <c r="XEL160" s="3" t="s">
        <v>22</v>
      </c>
      <c r="XEM160" s="3" t="s">
        <v>26</v>
      </c>
      <c r="XEN160" s="3" t="s">
        <v>20</v>
      </c>
      <c r="XEO160" s="3">
        <v>8.6999999999999993</v>
      </c>
      <c r="XEP160" s="3">
        <v>0.86</v>
      </c>
      <c r="XEQ160" s="3">
        <v>0.8</v>
      </c>
      <c r="XER160" s="3">
        <v>0.77</v>
      </c>
      <c r="XES160" s="3">
        <v>0.72</v>
      </c>
      <c r="XET160" s="3">
        <v>0.67</v>
      </c>
      <c r="XEU160" s="3">
        <v>0.62</v>
      </c>
    </row>
    <row r="161" spans="16366:16375" ht="15.9" hidden="1" customHeight="1" x14ac:dyDescent="0.3">
      <c r="XEL161" s="3" t="s">
        <v>22</v>
      </c>
      <c r="XEM161" s="3" t="s">
        <v>26</v>
      </c>
      <c r="XEN161" s="3" t="s">
        <v>20</v>
      </c>
      <c r="XEO161" s="3">
        <v>8.8000000000000007</v>
      </c>
      <c r="XEP161" s="3">
        <v>0.86</v>
      </c>
      <c r="XEQ161" s="3">
        <v>0.8</v>
      </c>
      <c r="XER161" s="3">
        <v>0.77</v>
      </c>
      <c r="XES161" s="3">
        <v>0.72</v>
      </c>
      <c r="XET161" s="3">
        <v>0.67</v>
      </c>
      <c r="XEU161" s="3">
        <v>0.62</v>
      </c>
    </row>
    <row r="162" spans="16366:16375" ht="15.9" hidden="1" customHeight="1" x14ac:dyDescent="0.3">
      <c r="XEL162" s="3" t="s">
        <v>22</v>
      </c>
      <c r="XEM162" s="3" t="s">
        <v>26</v>
      </c>
      <c r="XEN162" s="3" t="s">
        <v>20</v>
      </c>
      <c r="XEO162" s="3">
        <v>8.9</v>
      </c>
      <c r="XEP162" s="3">
        <v>0.86</v>
      </c>
      <c r="XEQ162" s="3">
        <v>0.8</v>
      </c>
      <c r="XER162" s="3">
        <v>0.77</v>
      </c>
      <c r="XES162" s="3">
        <v>0.72</v>
      </c>
      <c r="XET162" s="3">
        <v>0.67</v>
      </c>
      <c r="XEU162" s="3">
        <v>0.62</v>
      </c>
    </row>
    <row r="163" spans="16366:16375" ht="15.9" hidden="1" customHeight="1" x14ac:dyDescent="0.3">
      <c r="XEL163" s="3" t="s">
        <v>22</v>
      </c>
      <c r="XEM163" s="3" t="s">
        <v>26</v>
      </c>
      <c r="XEN163" s="3" t="s">
        <v>20</v>
      </c>
      <c r="XEO163" s="3">
        <v>9</v>
      </c>
      <c r="XEP163" s="3">
        <v>0.86</v>
      </c>
      <c r="XEQ163" s="3">
        <v>0.8</v>
      </c>
      <c r="XER163" s="3">
        <v>0.77</v>
      </c>
      <c r="XES163" s="3">
        <v>0.72</v>
      </c>
      <c r="XET163" s="3">
        <v>0.67</v>
      </c>
      <c r="XEU163" s="3">
        <v>0.62</v>
      </c>
    </row>
    <row r="164" spans="16366:16375" ht="15.9" hidden="1" customHeight="1" x14ac:dyDescent="0.3">
      <c r="XEL164" s="3" t="s">
        <v>22</v>
      </c>
      <c r="XEM164" s="3" t="s">
        <v>26</v>
      </c>
      <c r="XEN164" s="3" t="s">
        <v>20</v>
      </c>
      <c r="XEO164" s="3">
        <v>9.1</v>
      </c>
      <c r="XEP164" s="3">
        <v>0.86</v>
      </c>
      <c r="XEQ164" s="3">
        <v>0.8</v>
      </c>
      <c r="XER164" s="3">
        <v>0.77</v>
      </c>
      <c r="XES164" s="3">
        <v>0.72</v>
      </c>
      <c r="XET164" s="3">
        <v>0.67</v>
      </c>
      <c r="XEU164" s="3">
        <v>0.62</v>
      </c>
    </row>
    <row r="165" spans="16366:16375" ht="15.9" hidden="1" customHeight="1" x14ac:dyDescent="0.3">
      <c r="XEL165" s="3" t="s">
        <v>22</v>
      </c>
      <c r="XEM165" s="3" t="s">
        <v>26</v>
      </c>
      <c r="XEN165" s="3" t="s">
        <v>20</v>
      </c>
      <c r="XEO165" s="3">
        <v>9.1999999999999993</v>
      </c>
      <c r="XEP165" s="3">
        <v>0.86</v>
      </c>
      <c r="XEQ165" s="3">
        <v>0.8</v>
      </c>
      <c r="XER165" s="3">
        <v>0.77</v>
      </c>
      <c r="XES165" s="3">
        <v>0.72</v>
      </c>
      <c r="XET165" s="3">
        <v>0.67</v>
      </c>
      <c r="XEU165" s="3">
        <v>0.62</v>
      </c>
    </row>
    <row r="166" spans="16366:16375" ht="15.9" hidden="1" customHeight="1" x14ac:dyDescent="0.3">
      <c r="XEL166" s="3" t="s">
        <v>22</v>
      </c>
      <c r="XEM166" s="3" t="s">
        <v>26</v>
      </c>
      <c r="XEN166" s="3" t="s">
        <v>20</v>
      </c>
      <c r="XEO166" s="3">
        <v>9.3000000000000007</v>
      </c>
      <c r="XEP166" s="3">
        <v>0.86</v>
      </c>
      <c r="XEQ166" s="3">
        <v>0.8</v>
      </c>
      <c r="XER166" s="3">
        <v>0.77</v>
      </c>
      <c r="XES166" s="3">
        <v>0.72</v>
      </c>
      <c r="XET166" s="3">
        <v>0.67</v>
      </c>
      <c r="XEU166" s="3">
        <v>0.62</v>
      </c>
    </row>
    <row r="167" spans="16366:16375" ht="15.9" hidden="1" customHeight="1" x14ac:dyDescent="0.3">
      <c r="XEL167" s="3" t="s">
        <v>22</v>
      </c>
      <c r="XEM167" s="3" t="s">
        <v>26</v>
      </c>
      <c r="XEN167" s="3" t="s">
        <v>20</v>
      </c>
      <c r="XEO167" s="3">
        <v>9.4</v>
      </c>
      <c r="XEP167" s="3">
        <v>0.86</v>
      </c>
      <c r="XEQ167" s="3">
        <v>0.8</v>
      </c>
      <c r="XER167" s="3">
        <v>0.77</v>
      </c>
      <c r="XES167" s="3">
        <v>0.72</v>
      </c>
      <c r="XET167" s="3">
        <v>0.67</v>
      </c>
      <c r="XEU167" s="3">
        <v>0.62</v>
      </c>
    </row>
    <row r="168" spans="16366:16375" ht="15.9" hidden="1" customHeight="1" x14ac:dyDescent="0.3">
      <c r="XEL168" s="3" t="s">
        <v>22</v>
      </c>
      <c r="XEM168" s="3" t="s">
        <v>26</v>
      </c>
      <c r="XEN168" s="3" t="s">
        <v>20</v>
      </c>
      <c r="XEO168" s="3">
        <v>9.5</v>
      </c>
      <c r="XEP168" s="3">
        <v>0.86</v>
      </c>
      <c r="XEQ168" s="3">
        <v>0.8</v>
      </c>
      <c r="XER168" s="3">
        <v>0.77</v>
      </c>
      <c r="XES168" s="3">
        <v>0.72</v>
      </c>
      <c r="XET168" s="3">
        <v>0.67</v>
      </c>
      <c r="XEU168" s="3">
        <v>0.62</v>
      </c>
    </row>
    <row r="169" spans="16366:16375" ht="15.9" hidden="1" customHeight="1" x14ac:dyDescent="0.3">
      <c r="XEL169" s="3" t="s">
        <v>22</v>
      </c>
      <c r="XEM169" s="3" t="s">
        <v>26</v>
      </c>
      <c r="XEN169" s="3" t="s">
        <v>20</v>
      </c>
      <c r="XEO169" s="3">
        <v>9.6</v>
      </c>
      <c r="XEP169" s="3">
        <v>0.86</v>
      </c>
      <c r="XEQ169" s="3">
        <v>0.8</v>
      </c>
      <c r="XER169" s="3">
        <v>0.77</v>
      </c>
      <c r="XES169" s="3">
        <v>0.72</v>
      </c>
      <c r="XET169" s="3">
        <v>0.67</v>
      </c>
      <c r="XEU169" s="3">
        <v>0.62</v>
      </c>
    </row>
    <row r="170" spans="16366:16375" ht="15.9" hidden="1" customHeight="1" x14ac:dyDescent="0.3">
      <c r="XEL170" s="3" t="s">
        <v>22</v>
      </c>
      <c r="XEM170" s="3" t="s">
        <v>26</v>
      </c>
      <c r="XEN170" s="3" t="s">
        <v>20</v>
      </c>
      <c r="XEO170" s="3">
        <v>9.6999999999999993</v>
      </c>
      <c r="XEP170" s="3">
        <v>0.86</v>
      </c>
      <c r="XEQ170" s="3">
        <v>0.8</v>
      </c>
      <c r="XER170" s="3">
        <v>0.77</v>
      </c>
      <c r="XES170" s="3">
        <v>0.72</v>
      </c>
      <c r="XET170" s="3">
        <v>0.67</v>
      </c>
      <c r="XEU170" s="3">
        <v>0.62</v>
      </c>
    </row>
    <row r="171" spans="16366:16375" ht="15.9" hidden="1" customHeight="1" x14ac:dyDescent="0.3">
      <c r="XEL171" s="3" t="s">
        <v>22</v>
      </c>
      <c r="XEM171" s="3" t="s">
        <v>26</v>
      </c>
      <c r="XEN171" s="3" t="s">
        <v>20</v>
      </c>
      <c r="XEO171" s="3">
        <v>9.8000000000000007</v>
      </c>
      <c r="XEP171" s="3">
        <v>0.86</v>
      </c>
      <c r="XEQ171" s="3">
        <v>0.8</v>
      </c>
      <c r="XER171" s="3">
        <v>0.77</v>
      </c>
      <c r="XES171" s="3">
        <v>0.72</v>
      </c>
      <c r="XET171" s="3">
        <v>0.67</v>
      </c>
      <c r="XEU171" s="3">
        <v>0.62</v>
      </c>
    </row>
    <row r="172" spans="16366:16375" ht="15.9" hidden="1" customHeight="1" x14ac:dyDescent="0.3">
      <c r="XEL172" s="3" t="s">
        <v>22</v>
      </c>
      <c r="XEM172" s="3" t="s">
        <v>26</v>
      </c>
      <c r="XEN172" s="3" t="s">
        <v>20</v>
      </c>
      <c r="XEO172" s="3">
        <v>9.9</v>
      </c>
      <c r="XEP172" s="3">
        <v>0.86</v>
      </c>
      <c r="XEQ172" s="3">
        <v>0.8</v>
      </c>
      <c r="XER172" s="3">
        <v>0.77</v>
      </c>
      <c r="XES172" s="3">
        <v>0.72</v>
      </c>
      <c r="XET172" s="3">
        <v>0.67</v>
      </c>
      <c r="XEU172" s="3">
        <v>0.62</v>
      </c>
    </row>
    <row r="173" spans="16366:16375" ht="15.9" hidden="1" customHeight="1" x14ac:dyDescent="0.3">
      <c r="XEL173" s="3" t="s">
        <v>22</v>
      </c>
      <c r="XEM173" s="3" t="s">
        <v>26</v>
      </c>
      <c r="XEN173" s="3" t="s">
        <v>20</v>
      </c>
      <c r="XEO173" s="3">
        <v>10</v>
      </c>
      <c r="XEP173" s="3">
        <v>0.86</v>
      </c>
      <c r="XEQ173" s="3">
        <v>0.8</v>
      </c>
      <c r="XER173" s="3">
        <v>0.77</v>
      </c>
      <c r="XES173" s="3">
        <v>0.72</v>
      </c>
      <c r="XET173" s="3">
        <v>0.67</v>
      </c>
      <c r="XEU173" s="3">
        <v>0.62</v>
      </c>
    </row>
    <row r="174" spans="16366:16375" ht="15.9" hidden="1" customHeight="1" x14ac:dyDescent="0.3">
      <c r="XEL174" s="3" t="s">
        <v>22</v>
      </c>
      <c r="XEM174" s="3" t="s">
        <v>26</v>
      </c>
      <c r="XEN174" s="3" t="s">
        <v>20</v>
      </c>
      <c r="XEO174" s="3">
        <v>10.1</v>
      </c>
      <c r="XEP174" s="3">
        <v>0.86</v>
      </c>
      <c r="XEQ174" s="3">
        <v>0.8</v>
      </c>
      <c r="XER174" s="3">
        <v>0.77</v>
      </c>
      <c r="XES174" s="3">
        <v>0.72</v>
      </c>
      <c r="XET174" s="3">
        <v>0.67</v>
      </c>
      <c r="XEU174" s="3">
        <v>0.62</v>
      </c>
    </row>
    <row r="175" spans="16366:16375" ht="15.9" hidden="1" customHeight="1" x14ac:dyDescent="0.3">
      <c r="XEL175" s="3" t="s">
        <v>22</v>
      </c>
      <c r="XEM175" s="3" t="s">
        <v>26</v>
      </c>
      <c r="XEN175" s="3" t="s">
        <v>20</v>
      </c>
      <c r="XEO175" s="3">
        <v>10.199999999999999</v>
      </c>
      <c r="XEP175" s="3">
        <v>0.86</v>
      </c>
      <c r="XEQ175" s="3">
        <v>0.8</v>
      </c>
      <c r="XER175" s="3">
        <v>0.77</v>
      </c>
      <c r="XES175" s="3">
        <v>0.72</v>
      </c>
      <c r="XET175" s="3">
        <v>0.67</v>
      </c>
      <c r="XEU175" s="3">
        <v>0.62</v>
      </c>
    </row>
    <row r="176" spans="16366:16375" ht="15.9" hidden="1" customHeight="1" x14ac:dyDescent="0.3">
      <c r="XEL176" s="3" t="s">
        <v>22</v>
      </c>
      <c r="XEM176" s="3" t="s">
        <v>26</v>
      </c>
      <c r="XEN176" s="3" t="s">
        <v>20</v>
      </c>
      <c r="XEO176" s="3">
        <v>10.3</v>
      </c>
      <c r="XEP176" s="3">
        <v>0.86</v>
      </c>
      <c r="XEQ176" s="3">
        <v>0.8</v>
      </c>
      <c r="XER176" s="3">
        <v>0.77</v>
      </c>
      <c r="XES176" s="3">
        <v>0.72</v>
      </c>
      <c r="XET176" s="3">
        <v>0.67</v>
      </c>
      <c r="XEU176" s="3">
        <v>0.62</v>
      </c>
    </row>
    <row r="177" spans="16366:16375" ht="15.9" hidden="1" customHeight="1" x14ac:dyDescent="0.3">
      <c r="XEL177" s="3" t="s">
        <v>22</v>
      </c>
      <c r="XEM177" s="3" t="s">
        <v>26</v>
      </c>
      <c r="XEN177" s="3" t="s">
        <v>20</v>
      </c>
      <c r="XEO177" s="3">
        <v>10.4</v>
      </c>
      <c r="XEP177" s="3">
        <v>0.86</v>
      </c>
      <c r="XEQ177" s="3">
        <v>0.8</v>
      </c>
      <c r="XER177" s="3">
        <v>0.77</v>
      </c>
      <c r="XES177" s="3">
        <v>0.72</v>
      </c>
      <c r="XET177" s="3">
        <v>0.67</v>
      </c>
      <c r="XEU177" s="3">
        <v>0.62</v>
      </c>
    </row>
    <row r="178" spans="16366:16375" ht="15.9" hidden="1" customHeight="1" x14ac:dyDescent="0.3">
      <c r="XEL178" s="3" t="s">
        <v>22</v>
      </c>
      <c r="XEM178" s="3" t="s">
        <v>26</v>
      </c>
      <c r="XEN178" s="3" t="s">
        <v>20</v>
      </c>
      <c r="XEO178" s="3">
        <v>10.5</v>
      </c>
      <c r="XEP178" s="3">
        <v>0.86</v>
      </c>
      <c r="XEQ178" s="3">
        <v>0.8</v>
      </c>
      <c r="XER178" s="3">
        <v>0.77</v>
      </c>
      <c r="XES178" s="3">
        <v>0.72</v>
      </c>
      <c r="XET178" s="3">
        <v>0.67</v>
      </c>
      <c r="XEU178" s="3">
        <v>0.62</v>
      </c>
    </row>
    <row r="179" spans="16366:16375" ht="15.9" hidden="1" customHeight="1" x14ac:dyDescent="0.3">
      <c r="XEL179" s="3" t="s">
        <v>22</v>
      </c>
      <c r="XEM179" s="3" t="s">
        <v>26</v>
      </c>
      <c r="XEN179" s="3" t="s">
        <v>20</v>
      </c>
      <c r="XEO179" s="3">
        <v>10.6</v>
      </c>
      <c r="XEP179" s="3">
        <v>0.86</v>
      </c>
      <c r="XEQ179" s="3">
        <v>0.8</v>
      </c>
      <c r="XER179" s="3">
        <v>0.77</v>
      </c>
      <c r="XES179" s="3">
        <v>0.72</v>
      </c>
      <c r="XET179" s="3">
        <v>0.67</v>
      </c>
      <c r="XEU179" s="3">
        <v>0.62</v>
      </c>
    </row>
    <row r="180" spans="16366:16375" ht="15.9" hidden="1" customHeight="1" x14ac:dyDescent="0.3">
      <c r="XEL180" s="3" t="s">
        <v>22</v>
      </c>
      <c r="XEM180" s="3" t="s">
        <v>26</v>
      </c>
      <c r="XEN180" s="3" t="s">
        <v>20</v>
      </c>
      <c r="XEO180" s="3">
        <v>10.7</v>
      </c>
      <c r="XEP180" s="3">
        <v>0.86</v>
      </c>
      <c r="XEQ180" s="3">
        <v>0.8</v>
      </c>
      <c r="XER180" s="3">
        <v>0.77</v>
      </c>
      <c r="XES180" s="3">
        <v>0.72</v>
      </c>
      <c r="XET180" s="3">
        <v>0.67</v>
      </c>
      <c r="XEU180" s="3">
        <v>0.62</v>
      </c>
    </row>
    <row r="181" spans="16366:16375" ht="15.9" hidden="1" customHeight="1" x14ac:dyDescent="0.3">
      <c r="XEL181" s="3" t="s">
        <v>22</v>
      </c>
      <c r="XEM181" s="3" t="s">
        <v>26</v>
      </c>
      <c r="XEN181" s="3" t="s">
        <v>20</v>
      </c>
      <c r="XEO181" s="3">
        <v>10.8</v>
      </c>
      <c r="XEP181" s="3">
        <v>0.86</v>
      </c>
      <c r="XEQ181" s="3">
        <v>0.8</v>
      </c>
      <c r="XER181" s="3">
        <v>0.77</v>
      </c>
      <c r="XES181" s="3">
        <v>0.72</v>
      </c>
      <c r="XET181" s="3">
        <v>0.67</v>
      </c>
      <c r="XEU181" s="3">
        <v>0.62</v>
      </c>
    </row>
    <row r="182" spans="16366:16375" ht="15.9" hidden="1" customHeight="1" x14ac:dyDescent="0.3">
      <c r="XEL182" s="3" t="s">
        <v>22</v>
      </c>
      <c r="XEM182" s="3" t="s">
        <v>26</v>
      </c>
      <c r="XEN182" s="3" t="s">
        <v>20</v>
      </c>
      <c r="XEO182" s="3">
        <v>10.9</v>
      </c>
      <c r="XEP182" s="3">
        <v>0.86</v>
      </c>
      <c r="XEQ182" s="3">
        <v>0.8</v>
      </c>
      <c r="XER182" s="3">
        <v>0.77</v>
      </c>
      <c r="XES182" s="3">
        <v>0.72</v>
      </c>
      <c r="XET182" s="3">
        <v>0.67</v>
      </c>
      <c r="XEU182" s="3">
        <v>0.62</v>
      </c>
    </row>
    <row r="183" spans="16366:16375" ht="15.9" hidden="1" customHeight="1" x14ac:dyDescent="0.3">
      <c r="XEL183" s="3" t="s">
        <v>22</v>
      </c>
      <c r="XEM183" s="3" t="s">
        <v>26</v>
      </c>
      <c r="XEN183" s="3" t="s">
        <v>20</v>
      </c>
      <c r="XEO183" s="3">
        <v>11</v>
      </c>
      <c r="XEP183" s="3">
        <v>0.86</v>
      </c>
      <c r="XEQ183" s="3">
        <v>0.8</v>
      </c>
      <c r="XER183" s="3">
        <v>0.77</v>
      </c>
      <c r="XES183" s="3">
        <v>0.72</v>
      </c>
      <c r="XET183" s="3">
        <v>0.67</v>
      </c>
      <c r="XEU183" s="3">
        <v>0.62</v>
      </c>
    </row>
    <row r="184" spans="16366:16375" ht="15.9" hidden="1" customHeight="1" x14ac:dyDescent="0.3">
      <c r="XEL184" s="3" t="s">
        <v>22</v>
      </c>
      <c r="XEM184" s="3" t="s">
        <v>26</v>
      </c>
      <c r="XEN184" s="3" t="s">
        <v>20</v>
      </c>
      <c r="XEO184" s="3">
        <v>11.1</v>
      </c>
      <c r="XEP184" s="3">
        <v>0.86</v>
      </c>
      <c r="XEQ184" s="3">
        <v>0.8</v>
      </c>
      <c r="XER184" s="3">
        <v>0.77</v>
      </c>
      <c r="XES184" s="3">
        <v>0.72</v>
      </c>
      <c r="XET184" s="3">
        <v>0.67</v>
      </c>
      <c r="XEU184" s="3">
        <v>0.62</v>
      </c>
    </row>
    <row r="185" spans="16366:16375" ht="15.9" hidden="1" customHeight="1" x14ac:dyDescent="0.3">
      <c r="XEL185" s="3" t="s">
        <v>22</v>
      </c>
      <c r="XEM185" s="3" t="s">
        <v>26</v>
      </c>
      <c r="XEN185" s="3" t="s">
        <v>20</v>
      </c>
      <c r="XEO185" s="3">
        <v>11.2</v>
      </c>
      <c r="XEP185" s="3">
        <v>0.86</v>
      </c>
      <c r="XEQ185" s="3">
        <v>0.8</v>
      </c>
      <c r="XER185" s="3">
        <v>0.77</v>
      </c>
      <c r="XES185" s="3">
        <v>0.72</v>
      </c>
      <c r="XET185" s="3">
        <v>0.67</v>
      </c>
      <c r="XEU185" s="3">
        <v>0.62</v>
      </c>
    </row>
    <row r="186" spans="16366:16375" ht="15.9" hidden="1" customHeight="1" x14ac:dyDescent="0.3">
      <c r="XEL186" s="3" t="s">
        <v>22</v>
      </c>
      <c r="XEM186" s="3" t="s">
        <v>26</v>
      </c>
      <c r="XEN186" s="3" t="s">
        <v>20</v>
      </c>
      <c r="XEO186" s="3">
        <v>11.3</v>
      </c>
      <c r="XEP186" s="3">
        <v>0.86</v>
      </c>
      <c r="XEQ186" s="3">
        <v>0.8</v>
      </c>
      <c r="XER186" s="3">
        <v>0.77</v>
      </c>
      <c r="XES186" s="3">
        <v>0.72</v>
      </c>
      <c r="XET186" s="3">
        <v>0.67</v>
      </c>
      <c r="XEU186" s="3">
        <v>0.62</v>
      </c>
    </row>
    <row r="187" spans="16366:16375" ht="15.9" hidden="1" customHeight="1" x14ac:dyDescent="0.3">
      <c r="XEL187" s="3" t="s">
        <v>22</v>
      </c>
      <c r="XEM187" s="3" t="s">
        <v>26</v>
      </c>
      <c r="XEN187" s="3" t="s">
        <v>20</v>
      </c>
      <c r="XEO187" s="3">
        <v>11.4</v>
      </c>
      <c r="XEP187" s="3">
        <v>0.86</v>
      </c>
      <c r="XEQ187" s="3">
        <v>0.8</v>
      </c>
      <c r="XER187" s="3">
        <v>0.77</v>
      </c>
      <c r="XES187" s="3">
        <v>0.72</v>
      </c>
      <c r="XET187" s="3">
        <v>0.67</v>
      </c>
      <c r="XEU187" s="3">
        <v>0.62</v>
      </c>
    </row>
    <row r="188" spans="16366:16375" ht="15.9" hidden="1" customHeight="1" x14ac:dyDescent="0.3">
      <c r="XEL188" s="3" t="s">
        <v>22</v>
      </c>
      <c r="XEM188" s="3" t="s">
        <v>26</v>
      </c>
      <c r="XEN188" s="3" t="s">
        <v>20</v>
      </c>
      <c r="XEO188" s="3">
        <v>11.5</v>
      </c>
      <c r="XEP188" s="3">
        <v>0.86</v>
      </c>
      <c r="XEQ188" s="3">
        <v>0.8</v>
      </c>
      <c r="XER188" s="3">
        <v>0.77</v>
      </c>
      <c r="XES188" s="3">
        <v>0.72</v>
      </c>
      <c r="XET188" s="3">
        <v>0.67</v>
      </c>
      <c r="XEU188" s="3">
        <v>0.62</v>
      </c>
    </row>
    <row r="189" spans="16366:16375" ht="15.9" hidden="1" customHeight="1" x14ac:dyDescent="0.3">
      <c r="XEL189" s="3" t="s">
        <v>22</v>
      </c>
      <c r="XEM189" s="3" t="s">
        <v>26</v>
      </c>
      <c r="XEN189" s="3" t="s">
        <v>20</v>
      </c>
      <c r="XEO189" s="3">
        <v>11.6</v>
      </c>
      <c r="XEP189" s="3">
        <v>0.86</v>
      </c>
      <c r="XEQ189" s="3">
        <v>0.8</v>
      </c>
      <c r="XER189" s="3">
        <v>0.77</v>
      </c>
      <c r="XES189" s="3">
        <v>0.72</v>
      </c>
      <c r="XET189" s="3">
        <v>0.67</v>
      </c>
      <c r="XEU189" s="3">
        <v>0.62</v>
      </c>
    </row>
    <row r="190" spans="16366:16375" ht="15.9" hidden="1" customHeight="1" x14ac:dyDescent="0.3">
      <c r="XEL190" s="3" t="s">
        <v>22</v>
      </c>
      <c r="XEM190" s="3" t="s">
        <v>26</v>
      </c>
      <c r="XEN190" s="3" t="s">
        <v>20</v>
      </c>
      <c r="XEO190" s="3">
        <v>11.7</v>
      </c>
      <c r="XEP190" s="3">
        <v>0.86</v>
      </c>
      <c r="XEQ190" s="3">
        <v>0.8</v>
      </c>
      <c r="XER190" s="3">
        <v>0.77</v>
      </c>
      <c r="XES190" s="3">
        <v>0.72</v>
      </c>
      <c r="XET190" s="3">
        <v>0.67</v>
      </c>
      <c r="XEU190" s="3">
        <v>0.62</v>
      </c>
    </row>
    <row r="191" spans="16366:16375" ht="15.9" hidden="1" customHeight="1" x14ac:dyDescent="0.3">
      <c r="XEL191" s="3" t="s">
        <v>22</v>
      </c>
      <c r="XEM191" s="3" t="s">
        <v>26</v>
      </c>
      <c r="XEN191" s="3" t="s">
        <v>20</v>
      </c>
      <c r="XEO191" s="3">
        <v>11.8</v>
      </c>
      <c r="XEP191" s="3">
        <v>0.86</v>
      </c>
      <c r="XEQ191" s="3">
        <v>0.8</v>
      </c>
      <c r="XER191" s="3">
        <v>0.77</v>
      </c>
      <c r="XES191" s="3">
        <v>0.72</v>
      </c>
      <c r="XET191" s="3">
        <v>0.67</v>
      </c>
      <c r="XEU191" s="3">
        <v>0.62</v>
      </c>
    </row>
    <row r="192" spans="16366:16375" ht="15.9" hidden="1" customHeight="1" x14ac:dyDescent="0.3">
      <c r="XEL192" s="3" t="s">
        <v>22</v>
      </c>
      <c r="XEM192" s="3" t="s">
        <v>26</v>
      </c>
      <c r="XEN192" s="3" t="s">
        <v>20</v>
      </c>
      <c r="XEO192" s="3">
        <v>11.9</v>
      </c>
      <c r="XEP192" s="3">
        <v>0.86</v>
      </c>
      <c r="XEQ192" s="3">
        <v>0.8</v>
      </c>
      <c r="XER192" s="3">
        <v>0.77</v>
      </c>
      <c r="XES192" s="3">
        <v>0.72</v>
      </c>
      <c r="XET192" s="3">
        <v>0.67</v>
      </c>
      <c r="XEU192" s="3">
        <v>0.62</v>
      </c>
    </row>
    <row r="193" spans="16366:16375" ht="15.9" hidden="1" customHeight="1" x14ac:dyDescent="0.3">
      <c r="XEL193" s="3" t="s">
        <v>22</v>
      </c>
      <c r="XEM193" s="3" t="s">
        <v>26</v>
      </c>
      <c r="XEN193" s="3" t="s">
        <v>20</v>
      </c>
      <c r="XEO193" s="3">
        <v>12</v>
      </c>
      <c r="XEP193" s="3">
        <v>0.86</v>
      </c>
      <c r="XEQ193" s="3">
        <v>0.8</v>
      </c>
      <c r="XER193" s="3">
        <v>0.77</v>
      </c>
      <c r="XES193" s="3">
        <v>0.72</v>
      </c>
      <c r="XET193" s="3">
        <v>0.67</v>
      </c>
      <c r="XEU193" s="3">
        <v>0.62</v>
      </c>
    </row>
    <row r="194" spans="16366:16375" ht="15.9" hidden="1" customHeight="1" x14ac:dyDescent="0.3">
      <c r="XEL194" s="3" t="s">
        <v>22</v>
      </c>
      <c r="XEM194" s="3" t="s">
        <v>26</v>
      </c>
      <c r="XEN194" s="3" t="s">
        <v>20</v>
      </c>
      <c r="XEO194" s="3">
        <v>12.1</v>
      </c>
      <c r="XEP194" s="3">
        <v>0.86</v>
      </c>
      <c r="XEQ194" s="3">
        <v>0.8</v>
      </c>
      <c r="XER194" s="3">
        <v>0.77</v>
      </c>
      <c r="XES194" s="3">
        <v>0.72</v>
      </c>
      <c r="XET194" s="3">
        <v>0.67</v>
      </c>
      <c r="XEU194" s="3">
        <v>0.62</v>
      </c>
    </row>
    <row r="195" spans="16366:16375" ht="15.9" hidden="1" customHeight="1" x14ac:dyDescent="0.3">
      <c r="XEL195" s="3" t="s">
        <v>22</v>
      </c>
      <c r="XEM195" s="3" t="s">
        <v>26</v>
      </c>
      <c r="XEN195" s="3" t="s">
        <v>20</v>
      </c>
      <c r="XEO195" s="3">
        <v>12.2</v>
      </c>
      <c r="XEP195" s="3">
        <v>0.86</v>
      </c>
      <c r="XEQ195" s="3">
        <v>0.8</v>
      </c>
      <c r="XER195" s="3">
        <v>0.77</v>
      </c>
      <c r="XES195" s="3">
        <v>0.72</v>
      </c>
      <c r="XET195" s="3">
        <v>0.67</v>
      </c>
      <c r="XEU195" s="3">
        <v>0.62</v>
      </c>
    </row>
    <row r="196" spans="16366:16375" ht="15.9" hidden="1" customHeight="1" x14ac:dyDescent="0.3">
      <c r="XEL196" s="3" t="s">
        <v>22</v>
      </c>
      <c r="XEM196" s="3" t="s">
        <v>26</v>
      </c>
      <c r="XEN196" s="3" t="s">
        <v>20</v>
      </c>
      <c r="XEO196" s="3">
        <v>12.3</v>
      </c>
      <c r="XEP196" s="3">
        <v>0.86</v>
      </c>
      <c r="XEQ196" s="3">
        <v>0.8</v>
      </c>
      <c r="XER196" s="3">
        <v>0.77</v>
      </c>
      <c r="XES196" s="3">
        <v>0.72</v>
      </c>
      <c r="XET196" s="3">
        <v>0.67</v>
      </c>
      <c r="XEU196" s="3">
        <v>0.62</v>
      </c>
    </row>
    <row r="197" spans="16366:16375" ht="15.9" hidden="1" customHeight="1" x14ac:dyDescent="0.3">
      <c r="XEL197" s="3" t="s">
        <v>22</v>
      </c>
      <c r="XEM197" s="3" t="s">
        <v>26</v>
      </c>
      <c r="XEN197" s="3" t="s">
        <v>20</v>
      </c>
      <c r="XEO197" s="3">
        <v>12.4</v>
      </c>
      <c r="XEP197" s="3">
        <v>0.86</v>
      </c>
      <c r="XEQ197" s="3">
        <v>0.8</v>
      </c>
      <c r="XER197" s="3">
        <v>0.77</v>
      </c>
      <c r="XES197" s="3">
        <v>0.72</v>
      </c>
      <c r="XET197" s="3">
        <v>0.67</v>
      </c>
      <c r="XEU197" s="3">
        <v>0.62</v>
      </c>
    </row>
    <row r="198" spans="16366:16375" ht="15.9" hidden="1" customHeight="1" x14ac:dyDescent="0.3">
      <c r="XEL198" s="3" t="s">
        <v>22</v>
      </c>
      <c r="XEM198" s="3" t="s">
        <v>26</v>
      </c>
      <c r="XEN198" s="3" t="s">
        <v>20</v>
      </c>
      <c r="XEO198" s="3">
        <v>12.5</v>
      </c>
      <c r="XEP198" s="3">
        <v>0.86</v>
      </c>
      <c r="XEQ198" s="3">
        <v>0.8</v>
      </c>
      <c r="XER198" s="3">
        <v>0.77</v>
      </c>
      <c r="XES198" s="3">
        <v>0.72</v>
      </c>
      <c r="XET198" s="3">
        <v>0.67</v>
      </c>
      <c r="XEU198" s="3">
        <v>0.62</v>
      </c>
    </row>
    <row r="199" spans="16366:16375" ht="15.9" hidden="1" customHeight="1" x14ac:dyDescent="0.3">
      <c r="XEL199" s="3" t="s">
        <v>22</v>
      </c>
      <c r="XEM199" s="3" t="s">
        <v>26</v>
      </c>
      <c r="XEN199" s="3" t="s">
        <v>20</v>
      </c>
      <c r="XEO199" s="3">
        <v>12.6</v>
      </c>
      <c r="XEP199" s="3">
        <v>0.86</v>
      </c>
      <c r="XEQ199" s="3">
        <v>0.8</v>
      </c>
      <c r="XER199" s="3">
        <v>0.77</v>
      </c>
      <c r="XES199" s="3">
        <v>0.72</v>
      </c>
      <c r="XET199" s="3">
        <v>0.67</v>
      </c>
      <c r="XEU199" s="3">
        <v>0.62</v>
      </c>
    </row>
    <row r="200" spans="16366:16375" ht="15.9" hidden="1" customHeight="1" x14ac:dyDescent="0.3">
      <c r="XEL200" s="3" t="s">
        <v>22</v>
      </c>
      <c r="XEM200" s="3" t="s">
        <v>26</v>
      </c>
      <c r="XEN200" s="3" t="s">
        <v>20</v>
      </c>
      <c r="XEO200" s="3">
        <v>12.7</v>
      </c>
      <c r="XEP200" s="3">
        <v>0.86</v>
      </c>
      <c r="XEQ200" s="3">
        <v>0.8</v>
      </c>
      <c r="XER200" s="3">
        <v>0.77</v>
      </c>
      <c r="XES200" s="3">
        <v>0.72</v>
      </c>
      <c r="XET200" s="3">
        <v>0.67</v>
      </c>
      <c r="XEU200" s="3">
        <v>0.62</v>
      </c>
    </row>
    <row r="201" spans="16366:16375" ht="15.9" hidden="1" customHeight="1" x14ac:dyDescent="0.3">
      <c r="XEL201" s="3" t="s">
        <v>22</v>
      </c>
      <c r="XEM201" s="3" t="s">
        <v>26</v>
      </c>
      <c r="XEN201" s="3" t="s">
        <v>20</v>
      </c>
      <c r="XEO201" s="3">
        <v>12.8</v>
      </c>
      <c r="XEP201" s="3">
        <v>0.86</v>
      </c>
      <c r="XEQ201" s="3">
        <v>0.8</v>
      </c>
      <c r="XER201" s="3">
        <v>0.77</v>
      </c>
      <c r="XES201" s="3">
        <v>0.72</v>
      </c>
      <c r="XET201" s="3">
        <v>0.67</v>
      </c>
      <c r="XEU201" s="3">
        <v>0.62</v>
      </c>
    </row>
    <row r="202" spans="16366:16375" ht="15.9" hidden="1" customHeight="1" x14ac:dyDescent="0.3">
      <c r="XEL202" s="3" t="s">
        <v>22</v>
      </c>
      <c r="XEM202" s="3" t="s">
        <v>26</v>
      </c>
      <c r="XEN202" s="3" t="s">
        <v>20</v>
      </c>
      <c r="XEO202" s="3">
        <v>12.9</v>
      </c>
      <c r="XEP202" s="3">
        <v>0.86</v>
      </c>
      <c r="XEQ202" s="3">
        <v>0.8</v>
      </c>
      <c r="XER202" s="3">
        <v>0.77</v>
      </c>
      <c r="XES202" s="3">
        <v>0.72</v>
      </c>
      <c r="XET202" s="3">
        <v>0.67</v>
      </c>
      <c r="XEU202" s="3">
        <v>0.62</v>
      </c>
    </row>
    <row r="203" spans="16366:16375" ht="15.9" hidden="1" customHeight="1" x14ac:dyDescent="0.3">
      <c r="XEL203" s="3" t="s">
        <v>22</v>
      </c>
      <c r="XEM203" s="3" t="s">
        <v>26</v>
      </c>
      <c r="XEN203" s="3" t="s">
        <v>20</v>
      </c>
      <c r="XEO203" s="3">
        <v>13</v>
      </c>
      <c r="XEP203" s="3">
        <v>0.86</v>
      </c>
      <c r="XEQ203" s="3">
        <v>0.8</v>
      </c>
      <c r="XER203" s="3">
        <v>0.77</v>
      </c>
      <c r="XES203" s="3">
        <v>0.72</v>
      </c>
      <c r="XET203" s="3">
        <v>0.67</v>
      </c>
      <c r="XEU203" s="3">
        <v>0.62</v>
      </c>
    </row>
    <row r="204" spans="16366:16375" ht="15.9" hidden="1" customHeight="1" x14ac:dyDescent="0.3">
      <c r="XEL204" s="3" t="s">
        <v>22</v>
      </c>
      <c r="XEM204" s="3" t="s">
        <v>26</v>
      </c>
      <c r="XEN204" s="3" t="s">
        <v>20</v>
      </c>
      <c r="XEO204" s="3">
        <v>13.1</v>
      </c>
      <c r="XEP204" s="3">
        <v>0.86</v>
      </c>
      <c r="XEQ204" s="3">
        <v>0.8</v>
      </c>
      <c r="XER204" s="3">
        <v>0.77</v>
      </c>
      <c r="XES204" s="3">
        <v>0.72</v>
      </c>
      <c r="XET204" s="3">
        <v>0.67</v>
      </c>
      <c r="XEU204" s="3">
        <v>0.62</v>
      </c>
    </row>
    <row r="205" spans="16366:16375" ht="15.9" hidden="1" customHeight="1" x14ac:dyDescent="0.3">
      <c r="XEL205" s="3" t="s">
        <v>22</v>
      </c>
      <c r="XEM205" s="3" t="s">
        <v>26</v>
      </c>
      <c r="XEN205" s="3" t="s">
        <v>20</v>
      </c>
      <c r="XEO205" s="3">
        <v>13.2</v>
      </c>
      <c r="XEP205" s="3">
        <v>0.86</v>
      </c>
      <c r="XEQ205" s="3">
        <v>0.8</v>
      </c>
      <c r="XER205" s="3">
        <v>0.77</v>
      </c>
      <c r="XES205" s="3">
        <v>0.72</v>
      </c>
      <c r="XET205" s="3">
        <v>0.67</v>
      </c>
      <c r="XEU205" s="3">
        <v>0.62</v>
      </c>
    </row>
    <row r="206" spans="16366:16375" ht="15.9" hidden="1" customHeight="1" x14ac:dyDescent="0.3">
      <c r="XEL206" s="3" t="s">
        <v>22</v>
      </c>
      <c r="XEM206" s="3" t="s">
        <v>26</v>
      </c>
      <c r="XEN206" s="3" t="s">
        <v>20</v>
      </c>
      <c r="XEO206" s="3">
        <v>13.3</v>
      </c>
      <c r="XEP206" s="3">
        <v>0.86</v>
      </c>
      <c r="XEQ206" s="3">
        <v>0.8</v>
      </c>
      <c r="XER206" s="3">
        <v>0.77</v>
      </c>
      <c r="XES206" s="3">
        <v>0.72</v>
      </c>
      <c r="XET206" s="3">
        <v>0.67</v>
      </c>
      <c r="XEU206" s="3">
        <v>0.62</v>
      </c>
    </row>
    <row r="207" spans="16366:16375" ht="15.9" hidden="1" customHeight="1" x14ac:dyDescent="0.3">
      <c r="XEL207" s="3" t="s">
        <v>22</v>
      </c>
      <c r="XEM207" s="3" t="s">
        <v>26</v>
      </c>
      <c r="XEN207" s="3" t="s">
        <v>20</v>
      </c>
      <c r="XEO207" s="3">
        <v>13.4</v>
      </c>
      <c r="XEP207" s="3">
        <v>0.86</v>
      </c>
      <c r="XEQ207" s="3">
        <v>0.8</v>
      </c>
      <c r="XER207" s="3">
        <v>0.77</v>
      </c>
      <c r="XES207" s="3">
        <v>0.72</v>
      </c>
      <c r="XET207" s="3">
        <v>0.67</v>
      </c>
      <c r="XEU207" s="3">
        <v>0.62</v>
      </c>
    </row>
    <row r="208" spans="16366:16375" ht="15.9" hidden="1" customHeight="1" x14ac:dyDescent="0.3">
      <c r="XEL208" s="3" t="s">
        <v>22</v>
      </c>
      <c r="XEM208" s="3" t="s">
        <v>26</v>
      </c>
      <c r="XEN208" s="3" t="s">
        <v>20</v>
      </c>
      <c r="XEO208" s="3">
        <v>13.5</v>
      </c>
      <c r="XEP208" s="3">
        <v>0.86</v>
      </c>
      <c r="XEQ208" s="3">
        <v>0.8</v>
      </c>
      <c r="XER208" s="3">
        <v>0.77</v>
      </c>
      <c r="XES208" s="3">
        <v>0.72</v>
      </c>
      <c r="XET208" s="3">
        <v>0.67</v>
      </c>
      <c r="XEU208" s="3">
        <v>0.62</v>
      </c>
    </row>
    <row r="209" spans="16366:16375" ht="15.9" hidden="1" customHeight="1" x14ac:dyDescent="0.3">
      <c r="XEL209" s="3" t="s">
        <v>22</v>
      </c>
      <c r="XEM209" s="3" t="s">
        <v>26</v>
      </c>
      <c r="XEN209" s="3" t="s">
        <v>20</v>
      </c>
      <c r="XEO209" s="3">
        <v>13.6</v>
      </c>
      <c r="XEP209" s="3">
        <v>0.86</v>
      </c>
      <c r="XEQ209" s="3">
        <v>0.8</v>
      </c>
      <c r="XER209" s="3">
        <v>0.77</v>
      </c>
      <c r="XES209" s="3">
        <v>0.72</v>
      </c>
      <c r="XET209" s="3">
        <v>0.67</v>
      </c>
      <c r="XEU209" s="3">
        <v>0.62</v>
      </c>
    </row>
    <row r="210" spans="16366:16375" ht="15.9" hidden="1" customHeight="1" x14ac:dyDescent="0.3">
      <c r="XEL210" s="3" t="s">
        <v>22</v>
      </c>
      <c r="XEM210" s="3" t="s">
        <v>26</v>
      </c>
      <c r="XEN210" s="3" t="s">
        <v>20</v>
      </c>
      <c r="XEO210" s="3">
        <v>13.7</v>
      </c>
      <c r="XEP210" s="3">
        <v>0.86</v>
      </c>
      <c r="XEQ210" s="3">
        <v>0.8</v>
      </c>
      <c r="XER210" s="3">
        <v>0.77</v>
      </c>
      <c r="XES210" s="3">
        <v>0.72</v>
      </c>
      <c r="XET210" s="3">
        <v>0.67</v>
      </c>
      <c r="XEU210" s="3">
        <v>0.62</v>
      </c>
    </row>
    <row r="211" spans="16366:16375" ht="15.9" hidden="1" customHeight="1" x14ac:dyDescent="0.3">
      <c r="XEL211" s="3" t="s">
        <v>22</v>
      </c>
      <c r="XEM211" s="3" t="s">
        <v>26</v>
      </c>
      <c r="XEN211" s="3" t="s">
        <v>20</v>
      </c>
      <c r="XEO211" s="3">
        <v>13.8</v>
      </c>
      <c r="XEP211" s="3">
        <v>0.86</v>
      </c>
      <c r="XEQ211" s="3">
        <v>0.8</v>
      </c>
      <c r="XER211" s="3">
        <v>0.77</v>
      </c>
      <c r="XES211" s="3">
        <v>0.72</v>
      </c>
      <c r="XET211" s="3">
        <v>0.67</v>
      </c>
      <c r="XEU211" s="3">
        <v>0.62</v>
      </c>
    </row>
    <row r="212" spans="16366:16375" ht="15.9" hidden="1" customHeight="1" x14ac:dyDescent="0.3">
      <c r="XEL212" s="3" t="s">
        <v>22</v>
      </c>
      <c r="XEM212" s="3" t="s">
        <v>26</v>
      </c>
      <c r="XEN212" s="3" t="s">
        <v>20</v>
      </c>
      <c r="XEO212" s="3">
        <v>13.9</v>
      </c>
      <c r="XEP212" s="3">
        <v>0.86</v>
      </c>
      <c r="XEQ212" s="3">
        <v>0.8</v>
      </c>
      <c r="XER212" s="3">
        <v>0.77</v>
      </c>
      <c r="XES212" s="3">
        <v>0.72</v>
      </c>
      <c r="XET212" s="3">
        <v>0.67</v>
      </c>
      <c r="XEU212" s="3">
        <v>0.62</v>
      </c>
    </row>
    <row r="213" spans="16366:16375" ht="15.9" hidden="1" customHeight="1" x14ac:dyDescent="0.3">
      <c r="XEL213" s="3" t="s">
        <v>22</v>
      </c>
      <c r="XEM213" s="3" t="s">
        <v>26</v>
      </c>
      <c r="XEN213" s="3" t="s">
        <v>20</v>
      </c>
      <c r="XEO213" s="3">
        <v>14</v>
      </c>
      <c r="XEP213" s="3">
        <v>0.86</v>
      </c>
      <c r="XEQ213" s="3">
        <v>0.8</v>
      </c>
      <c r="XER213" s="3">
        <v>0.77</v>
      </c>
      <c r="XES213" s="3">
        <v>0.72</v>
      </c>
      <c r="XET213" s="3">
        <v>0.67</v>
      </c>
      <c r="XEU213" s="3">
        <v>0.62</v>
      </c>
    </row>
    <row r="214" spans="16366:16375" ht="15.9" hidden="1" customHeight="1" x14ac:dyDescent="0.3">
      <c r="XEL214" s="3" t="s">
        <v>22</v>
      </c>
      <c r="XEM214" s="3" t="s">
        <v>26</v>
      </c>
      <c r="XEN214" s="3" t="s">
        <v>20</v>
      </c>
      <c r="XEO214" s="3">
        <v>14.1</v>
      </c>
      <c r="XEP214" s="3">
        <v>0.86</v>
      </c>
      <c r="XEQ214" s="3">
        <v>0.8</v>
      </c>
      <c r="XER214" s="3">
        <v>0.77</v>
      </c>
      <c r="XES214" s="3">
        <v>0.72</v>
      </c>
      <c r="XET214" s="3">
        <v>0.67</v>
      </c>
      <c r="XEU214" s="3">
        <v>0.62</v>
      </c>
    </row>
    <row r="215" spans="16366:16375" ht="15.9" hidden="1" customHeight="1" x14ac:dyDescent="0.3">
      <c r="XEL215" s="3" t="s">
        <v>22</v>
      </c>
      <c r="XEM215" s="3" t="s">
        <v>26</v>
      </c>
      <c r="XEN215" s="3" t="s">
        <v>20</v>
      </c>
      <c r="XEO215" s="3">
        <v>14.2</v>
      </c>
      <c r="XEP215" s="3">
        <v>0.86</v>
      </c>
      <c r="XEQ215" s="3">
        <v>0.8</v>
      </c>
      <c r="XER215" s="3">
        <v>0.77</v>
      </c>
      <c r="XES215" s="3">
        <v>0.72</v>
      </c>
      <c r="XET215" s="3">
        <v>0.67</v>
      </c>
      <c r="XEU215" s="3">
        <v>0.62</v>
      </c>
    </row>
    <row r="216" spans="16366:16375" ht="15.9" hidden="1" customHeight="1" x14ac:dyDescent="0.3">
      <c r="XEL216" s="3" t="s">
        <v>22</v>
      </c>
      <c r="XEM216" s="3" t="s">
        <v>26</v>
      </c>
      <c r="XEN216" s="3" t="s">
        <v>20</v>
      </c>
      <c r="XEO216" s="3">
        <v>14.3</v>
      </c>
      <c r="XEP216" s="3">
        <v>0.86</v>
      </c>
      <c r="XEQ216" s="3">
        <v>0.8</v>
      </c>
      <c r="XER216" s="3">
        <v>0.77</v>
      </c>
      <c r="XES216" s="3">
        <v>0.72</v>
      </c>
      <c r="XET216" s="3">
        <v>0.67</v>
      </c>
      <c r="XEU216" s="3">
        <v>0.62</v>
      </c>
    </row>
    <row r="217" spans="16366:16375" ht="15.9" hidden="1" customHeight="1" x14ac:dyDescent="0.3">
      <c r="XEL217" s="3" t="s">
        <v>22</v>
      </c>
      <c r="XEM217" s="3" t="s">
        <v>26</v>
      </c>
      <c r="XEN217" s="3" t="s">
        <v>20</v>
      </c>
      <c r="XEO217" s="3">
        <v>14.4</v>
      </c>
      <c r="XEP217" s="3">
        <v>0.86</v>
      </c>
      <c r="XEQ217" s="3">
        <v>0.8</v>
      </c>
      <c r="XER217" s="3">
        <v>0.77</v>
      </c>
      <c r="XES217" s="3">
        <v>0.72</v>
      </c>
      <c r="XET217" s="3">
        <v>0.67</v>
      </c>
      <c r="XEU217" s="3">
        <v>0.62</v>
      </c>
    </row>
    <row r="218" spans="16366:16375" ht="15.9" hidden="1" customHeight="1" x14ac:dyDescent="0.3">
      <c r="XEL218" s="3" t="s">
        <v>22</v>
      </c>
      <c r="XEM218" s="3" t="s">
        <v>26</v>
      </c>
      <c r="XEN218" s="3" t="s">
        <v>20</v>
      </c>
      <c r="XEO218" s="3">
        <v>14.5</v>
      </c>
      <c r="XEP218" s="3">
        <v>0.86</v>
      </c>
      <c r="XEQ218" s="3">
        <v>0.8</v>
      </c>
      <c r="XER218" s="3">
        <v>0.77</v>
      </c>
      <c r="XES218" s="3">
        <v>0.72</v>
      </c>
      <c r="XET218" s="3">
        <v>0.67</v>
      </c>
      <c r="XEU218" s="3">
        <v>0.62</v>
      </c>
    </row>
    <row r="219" spans="16366:16375" ht="15.9" hidden="1" customHeight="1" x14ac:dyDescent="0.3">
      <c r="XEL219" s="3" t="s">
        <v>22</v>
      </c>
      <c r="XEM219" s="3" t="s">
        <v>26</v>
      </c>
      <c r="XEN219" s="3" t="s">
        <v>20</v>
      </c>
      <c r="XEO219" s="3">
        <v>14.6</v>
      </c>
      <c r="XEP219" s="3">
        <v>0.86</v>
      </c>
      <c r="XEQ219" s="3">
        <v>0.8</v>
      </c>
      <c r="XER219" s="3">
        <v>0.77</v>
      </c>
      <c r="XES219" s="3">
        <v>0.72</v>
      </c>
      <c r="XET219" s="3">
        <v>0.67</v>
      </c>
      <c r="XEU219" s="3">
        <v>0.62</v>
      </c>
    </row>
    <row r="220" spans="16366:16375" ht="15.9" hidden="1" customHeight="1" x14ac:dyDescent="0.3">
      <c r="XEL220" s="3" t="s">
        <v>22</v>
      </c>
      <c r="XEM220" s="3" t="s">
        <v>26</v>
      </c>
      <c r="XEN220" s="3" t="s">
        <v>20</v>
      </c>
      <c r="XEO220" s="3">
        <v>14.7</v>
      </c>
      <c r="XEP220" s="3">
        <v>0.86</v>
      </c>
      <c r="XEQ220" s="3">
        <v>0.8</v>
      </c>
      <c r="XER220" s="3">
        <v>0.77</v>
      </c>
      <c r="XES220" s="3">
        <v>0.72</v>
      </c>
      <c r="XET220" s="3">
        <v>0.67</v>
      </c>
      <c r="XEU220" s="3">
        <v>0.62</v>
      </c>
    </row>
    <row r="221" spans="16366:16375" ht="15.9" hidden="1" customHeight="1" x14ac:dyDescent="0.3">
      <c r="XEL221" s="3" t="s">
        <v>22</v>
      </c>
      <c r="XEM221" s="3" t="s">
        <v>26</v>
      </c>
      <c r="XEN221" s="3" t="s">
        <v>20</v>
      </c>
      <c r="XEO221" s="3">
        <v>14.8</v>
      </c>
      <c r="XEP221" s="3">
        <v>0.86</v>
      </c>
      <c r="XEQ221" s="3">
        <v>0.8</v>
      </c>
      <c r="XER221" s="3">
        <v>0.77</v>
      </c>
      <c r="XES221" s="3">
        <v>0.72</v>
      </c>
      <c r="XET221" s="3">
        <v>0.67</v>
      </c>
      <c r="XEU221" s="3">
        <v>0.62</v>
      </c>
    </row>
    <row r="222" spans="16366:16375" ht="15.9" hidden="1" customHeight="1" x14ac:dyDescent="0.3">
      <c r="XEL222" s="3" t="s">
        <v>22</v>
      </c>
      <c r="XEM222" s="3" t="s">
        <v>26</v>
      </c>
      <c r="XEN222" s="3" t="s">
        <v>20</v>
      </c>
      <c r="XEO222" s="3">
        <v>14.9</v>
      </c>
      <c r="XEP222" s="3">
        <v>0.86</v>
      </c>
      <c r="XEQ222" s="3">
        <v>0.8</v>
      </c>
      <c r="XER222" s="3">
        <v>0.77</v>
      </c>
      <c r="XES222" s="3">
        <v>0.72</v>
      </c>
      <c r="XET222" s="3">
        <v>0.67</v>
      </c>
      <c r="XEU222" s="3">
        <v>0.62</v>
      </c>
    </row>
    <row r="223" spans="16366:16375" ht="15.9" hidden="1" customHeight="1" x14ac:dyDescent="0.3">
      <c r="XEL223" s="3" t="s">
        <v>22</v>
      </c>
      <c r="XEM223" s="3" t="s">
        <v>26</v>
      </c>
      <c r="XEN223" s="3" t="s">
        <v>20</v>
      </c>
      <c r="XEO223" s="3">
        <v>15</v>
      </c>
      <c r="XEP223" s="3">
        <v>0.86</v>
      </c>
      <c r="XEQ223" s="3">
        <v>0.8</v>
      </c>
      <c r="XER223" s="3">
        <v>0.77</v>
      </c>
      <c r="XES223" s="3">
        <v>0.72</v>
      </c>
      <c r="XET223" s="3">
        <v>0.67</v>
      </c>
      <c r="XEU223" s="3">
        <v>0.62</v>
      </c>
    </row>
    <row r="224" spans="16366:16375" ht="15.9" hidden="1" customHeight="1" x14ac:dyDescent="0.3">
      <c r="XEL224" s="3" t="s">
        <v>22</v>
      </c>
      <c r="XEM224" s="3" t="s">
        <v>26</v>
      </c>
      <c r="XEN224" s="3" t="s">
        <v>20</v>
      </c>
      <c r="XEO224" s="3">
        <v>15.1</v>
      </c>
      <c r="XEP224" s="3">
        <v>0.86</v>
      </c>
      <c r="XEQ224" s="3">
        <v>0.8</v>
      </c>
      <c r="XER224" s="3">
        <v>0.77</v>
      </c>
      <c r="XES224" s="3">
        <v>0.72</v>
      </c>
      <c r="XET224" s="3">
        <v>0.67</v>
      </c>
      <c r="XEU224" s="3">
        <v>0.62</v>
      </c>
    </row>
    <row r="225" spans="16366:16375" ht="15.9" hidden="1" customHeight="1" x14ac:dyDescent="0.3">
      <c r="XEL225" s="3" t="s">
        <v>22</v>
      </c>
      <c r="XEM225" s="3" t="s">
        <v>26</v>
      </c>
      <c r="XEN225" s="3" t="s">
        <v>20</v>
      </c>
      <c r="XEO225" s="3">
        <v>15.2</v>
      </c>
      <c r="XEP225" s="3">
        <v>0.86</v>
      </c>
      <c r="XEQ225" s="3">
        <v>0.8</v>
      </c>
      <c r="XER225" s="3">
        <v>0.77</v>
      </c>
      <c r="XES225" s="3">
        <v>0.72</v>
      </c>
      <c r="XET225" s="3">
        <v>0.67</v>
      </c>
      <c r="XEU225" s="3">
        <v>0.62</v>
      </c>
    </row>
    <row r="226" spans="16366:16375" ht="15.9" hidden="1" customHeight="1" x14ac:dyDescent="0.3">
      <c r="XEL226" s="3" t="s">
        <v>22</v>
      </c>
      <c r="XEM226" s="3" t="s">
        <v>26</v>
      </c>
      <c r="XEN226" s="3" t="s">
        <v>20</v>
      </c>
      <c r="XEO226" s="3">
        <v>15.3</v>
      </c>
      <c r="XEP226" s="3">
        <v>0.86</v>
      </c>
      <c r="XEQ226" s="3">
        <v>0.8</v>
      </c>
      <c r="XER226" s="3">
        <v>0.77</v>
      </c>
      <c r="XES226" s="3">
        <v>0.72</v>
      </c>
      <c r="XET226" s="3">
        <v>0.67</v>
      </c>
      <c r="XEU226" s="3">
        <v>0.62</v>
      </c>
    </row>
    <row r="227" spans="16366:16375" ht="15.9" hidden="1" customHeight="1" x14ac:dyDescent="0.3">
      <c r="XEL227" s="3" t="s">
        <v>22</v>
      </c>
      <c r="XEM227" s="3" t="s">
        <v>26</v>
      </c>
      <c r="XEN227" s="3" t="s">
        <v>20</v>
      </c>
      <c r="XEO227" s="3">
        <v>15.4</v>
      </c>
      <c r="XEP227" s="3">
        <v>0.86</v>
      </c>
      <c r="XEQ227" s="3">
        <v>0.8</v>
      </c>
      <c r="XER227" s="3">
        <v>0.77</v>
      </c>
      <c r="XES227" s="3">
        <v>0.72</v>
      </c>
      <c r="XET227" s="3">
        <v>0.67</v>
      </c>
      <c r="XEU227" s="3">
        <v>0.62</v>
      </c>
    </row>
    <row r="228" spans="16366:16375" ht="15.9" hidden="1" customHeight="1" x14ac:dyDescent="0.3">
      <c r="XEL228" s="3" t="s">
        <v>22</v>
      </c>
      <c r="XEM228" s="3" t="s">
        <v>26</v>
      </c>
      <c r="XEN228" s="3" t="s">
        <v>20</v>
      </c>
      <c r="XEO228" s="3">
        <v>15.5</v>
      </c>
      <c r="XEP228" s="3">
        <v>0.86</v>
      </c>
      <c r="XEQ228" s="3">
        <v>0.8</v>
      </c>
      <c r="XER228" s="3">
        <v>0.77</v>
      </c>
      <c r="XES228" s="3">
        <v>0.72</v>
      </c>
      <c r="XET228" s="3">
        <v>0.67</v>
      </c>
      <c r="XEU228" s="3">
        <v>0.62</v>
      </c>
    </row>
    <row r="229" spans="16366:16375" ht="15.9" hidden="1" customHeight="1" x14ac:dyDescent="0.3">
      <c r="XEL229" s="3" t="s">
        <v>22</v>
      </c>
      <c r="XEM229" s="3" t="s">
        <v>26</v>
      </c>
      <c r="XEN229" s="3" t="s">
        <v>20</v>
      </c>
      <c r="XEO229" s="3">
        <v>15.6</v>
      </c>
      <c r="XEP229" s="3">
        <v>0.86</v>
      </c>
      <c r="XEQ229" s="3">
        <v>0.8</v>
      </c>
      <c r="XER229" s="3">
        <v>0.77</v>
      </c>
      <c r="XES229" s="3">
        <v>0.72</v>
      </c>
      <c r="XET229" s="3">
        <v>0.67</v>
      </c>
      <c r="XEU229" s="3">
        <v>0.62</v>
      </c>
    </row>
    <row r="230" spans="16366:16375" ht="15.9" hidden="1" customHeight="1" x14ac:dyDescent="0.3">
      <c r="XEL230" s="3" t="s">
        <v>22</v>
      </c>
      <c r="XEM230" s="3" t="s">
        <v>26</v>
      </c>
      <c r="XEN230" s="3" t="s">
        <v>20</v>
      </c>
      <c r="XEO230" s="3">
        <v>15.7</v>
      </c>
      <c r="XEP230" s="3">
        <v>0.86</v>
      </c>
      <c r="XEQ230" s="3">
        <v>0.8</v>
      </c>
      <c r="XER230" s="3">
        <v>0.77</v>
      </c>
      <c r="XES230" s="3">
        <v>0.72</v>
      </c>
      <c r="XET230" s="3">
        <v>0.67</v>
      </c>
      <c r="XEU230" s="3">
        <v>0.62</v>
      </c>
    </row>
    <row r="231" spans="16366:16375" ht="15.9" hidden="1" customHeight="1" x14ac:dyDescent="0.3">
      <c r="XEL231" s="3" t="s">
        <v>22</v>
      </c>
      <c r="XEM231" s="3" t="s">
        <v>26</v>
      </c>
      <c r="XEN231" s="3" t="s">
        <v>20</v>
      </c>
      <c r="XEO231" s="3">
        <v>15.8</v>
      </c>
      <c r="XEP231" s="3">
        <v>0.86</v>
      </c>
      <c r="XEQ231" s="3">
        <v>0.8</v>
      </c>
      <c r="XER231" s="3">
        <v>0.77</v>
      </c>
      <c r="XES231" s="3">
        <v>0.72</v>
      </c>
      <c r="XET231" s="3">
        <v>0.67</v>
      </c>
      <c r="XEU231" s="3">
        <v>0.62</v>
      </c>
    </row>
    <row r="232" spans="16366:16375" ht="15.9" hidden="1" customHeight="1" x14ac:dyDescent="0.3">
      <c r="XEL232" s="3" t="s">
        <v>22</v>
      </c>
      <c r="XEM232" s="3" t="s">
        <v>26</v>
      </c>
      <c r="XEN232" s="3" t="s">
        <v>20</v>
      </c>
      <c r="XEO232" s="3">
        <v>15.9</v>
      </c>
      <c r="XEP232" s="3">
        <v>0.86</v>
      </c>
      <c r="XEQ232" s="3">
        <v>0.8</v>
      </c>
      <c r="XER232" s="3">
        <v>0.77</v>
      </c>
      <c r="XES232" s="3">
        <v>0.72</v>
      </c>
      <c r="XET232" s="3">
        <v>0.67</v>
      </c>
      <c r="XEU232" s="3">
        <v>0.62</v>
      </c>
    </row>
    <row r="233" spans="16366:16375" ht="15.9" hidden="1" customHeight="1" x14ac:dyDescent="0.3">
      <c r="XEL233" s="3" t="s">
        <v>22</v>
      </c>
      <c r="XEM233" s="3" t="s">
        <v>26</v>
      </c>
      <c r="XEN233" s="3" t="s">
        <v>20</v>
      </c>
      <c r="XEO233" s="3">
        <v>16</v>
      </c>
      <c r="XEP233" s="3">
        <v>0.86</v>
      </c>
      <c r="XEQ233" s="3">
        <v>0.8</v>
      </c>
      <c r="XER233" s="3">
        <v>0.77</v>
      </c>
      <c r="XES233" s="3">
        <v>0.72</v>
      </c>
      <c r="XET233" s="3">
        <v>0.67</v>
      </c>
      <c r="XEU233" s="3">
        <v>0.62</v>
      </c>
    </row>
    <row r="234" spans="16366:16375" ht="15.9" hidden="1" customHeight="1" x14ac:dyDescent="0.3">
      <c r="XEL234" s="3" t="s">
        <v>22</v>
      </c>
      <c r="XEM234" s="3" t="s">
        <v>26</v>
      </c>
      <c r="XEN234" s="3" t="s">
        <v>20</v>
      </c>
      <c r="XEO234" s="3">
        <v>16.100000000000001</v>
      </c>
      <c r="XEP234" s="3">
        <v>0.86</v>
      </c>
      <c r="XEQ234" s="3">
        <v>0.8</v>
      </c>
      <c r="XER234" s="3">
        <v>0.77</v>
      </c>
      <c r="XES234" s="3">
        <v>0.72</v>
      </c>
      <c r="XET234" s="3">
        <v>0.67</v>
      </c>
      <c r="XEU234" s="3">
        <v>0.62</v>
      </c>
    </row>
    <row r="235" spans="16366:16375" ht="15.9" hidden="1" customHeight="1" x14ac:dyDescent="0.3">
      <c r="XEL235" s="3" t="s">
        <v>22</v>
      </c>
      <c r="XEM235" s="3" t="s">
        <v>26</v>
      </c>
      <c r="XEN235" s="3" t="s">
        <v>20</v>
      </c>
      <c r="XEO235" s="3">
        <v>16.2</v>
      </c>
      <c r="XEP235" s="3">
        <v>0.86</v>
      </c>
      <c r="XEQ235" s="3">
        <v>0.8</v>
      </c>
      <c r="XER235" s="3">
        <v>0.77</v>
      </c>
      <c r="XES235" s="3">
        <v>0.72</v>
      </c>
      <c r="XET235" s="3">
        <v>0.67</v>
      </c>
      <c r="XEU235" s="3">
        <v>0.62</v>
      </c>
    </row>
    <row r="236" spans="16366:16375" ht="15.9" hidden="1" customHeight="1" x14ac:dyDescent="0.3">
      <c r="XEL236" s="3" t="s">
        <v>22</v>
      </c>
      <c r="XEM236" s="3" t="s">
        <v>26</v>
      </c>
      <c r="XEN236" s="3" t="s">
        <v>20</v>
      </c>
      <c r="XEO236" s="3">
        <v>16.3</v>
      </c>
      <c r="XEP236" s="3">
        <v>0.86</v>
      </c>
      <c r="XEQ236" s="3">
        <v>0.8</v>
      </c>
      <c r="XER236" s="3">
        <v>0.77</v>
      </c>
      <c r="XES236" s="3">
        <v>0.72</v>
      </c>
      <c r="XET236" s="3">
        <v>0.67</v>
      </c>
      <c r="XEU236" s="3">
        <v>0.62</v>
      </c>
    </row>
    <row r="237" spans="16366:16375" ht="15.9" hidden="1" customHeight="1" x14ac:dyDescent="0.3">
      <c r="XEL237" s="3" t="s">
        <v>22</v>
      </c>
      <c r="XEM237" s="3" t="s">
        <v>26</v>
      </c>
      <c r="XEN237" s="3" t="s">
        <v>20</v>
      </c>
      <c r="XEO237" s="3">
        <v>16.399999999999999</v>
      </c>
      <c r="XEP237" s="3">
        <v>0.86</v>
      </c>
      <c r="XEQ237" s="3">
        <v>0.8</v>
      </c>
      <c r="XER237" s="3">
        <v>0.77</v>
      </c>
      <c r="XES237" s="3">
        <v>0.72</v>
      </c>
      <c r="XET237" s="3">
        <v>0.67</v>
      </c>
      <c r="XEU237" s="3">
        <v>0.62</v>
      </c>
    </row>
    <row r="238" spans="16366:16375" ht="15.9" hidden="1" customHeight="1" x14ac:dyDescent="0.3">
      <c r="XEL238" s="3" t="s">
        <v>22</v>
      </c>
      <c r="XEM238" s="3" t="s">
        <v>26</v>
      </c>
      <c r="XEN238" s="3" t="s">
        <v>20</v>
      </c>
      <c r="XEO238" s="3">
        <v>16.5</v>
      </c>
      <c r="XEP238" s="3">
        <v>0.86</v>
      </c>
      <c r="XEQ238" s="3">
        <v>0.8</v>
      </c>
      <c r="XER238" s="3">
        <v>0.77</v>
      </c>
      <c r="XES238" s="3">
        <v>0.72</v>
      </c>
      <c r="XET238" s="3">
        <v>0.67</v>
      </c>
      <c r="XEU238" s="3">
        <v>0.62</v>
      </c>
    </row>
    <row r="239" spans="16366:16375" ht="15.9" hidden="1" customHeight="1" x14ac:dyDescent="0.3">
      <c r="XEL239" s="3" t="s">
        <v>22</v>
      </c>
      <c r="XEM239" s="3" t="s">
        <v>26</v>
      </c>
      <c r="XEN239" s="3" t="s">
        <v>20</v>
      </c>
      <c r="XEO239" s="3">
        <v>16.600000000000001</v>
      </c>
      <c r="XEP239" s="3">
        <v>0.86</v>
      </c>
      <c r="XEQ239" s="3">
        <v>0.8</v>
      </c>
      <c r="XER239" s="3">
        <v>0.77</v>
      </c>
      <c r="XES239" s="3">
        <v>0.72</v>
      </c>
      <c r="XET239" s="3">
        <v>0.67</v>
      </c>
      <c r="XEU239" s="3">
        <v>0.62</v>
      </c>
    </row>
    <row r="240" spans="16366:16375" ht="15.9" hidden="1" customHeight="1" x14ac:dyDescent="0.3">
      <c r="XEL240" s="3" t="s">
        <v>22</v>
      </c>
      <c r="XEM240" s="3" t="s">
        <v>26</v>
      </c>
      <c r="XEN240" s="3" t="s">
        <v>20</v>
      </c>
      <c r="XEO240" s="3">
        <v>16.7</v>
      </c>
      <c r="XEP240" s="3">
        <v>0.86</v>
      </c>
      <c r="XEQ240" s="3">
        <v>0.8</v>
      </c>
      <c r="XER240" s="3">
        <v>0.77</v>
      </c>
      <c r="XES240" s="3">
        <v>0.72</v>
      </c>
      <c r="XET240" s="3">
        <v>0.67</v>
      </c>
      <c r="XEU240" s="3">
        <v>0.62</v>
      </c>
    </row>
    <row r="241" spans="16366:16375" ht="15.9" hidden="1" customHeight="1" x14ac:dyDescent="0.3">
      <c r="XEL241" s="3" t="s">
        <v>22</v>
      </c>
      <c r="XEM241" s="3" t="s">
        <v>26</v>
      </c>
      <c r="XEN241" s="3" t="s">
        <v>20</v>
      </c>
      <c r="XEO241" s="3">
        <v>16.8</v>
      </c>
      <c r="XEP241" s="3">
        <v>0.86</v>
      </c>
      <c r="XEQ241" s="3">
        <v>0.8</v>
      </c>
      <c r="XER241" s="3">
        <v>0.77</v>
      </c>
      <c r="XES241" s="3">
        <v>0.72</v>
      </c>
      <c r="XET241" s="3">
        <v>0.67</v>
      </c>
      <c r="XEU241" s="3">
        <v>0.62</v>
      </c>
    </row>
    <row r="242" spans="16366:16375" ht="15.9" hidden="1" customHeight="1" x14ac:dyDescent="0.3">
      <c r="XEL242" s="3" t="s">
        <v>22</v>
      </c>
      <c r="XEM242" s="3" t="s">
        <v>26</v>
      </c>
      <c r="XEN242" s="3" t="s">
        <v>20</v>
      </c>
      <c r="XEO242" s="3">
        <v>16.899999999999999</v>
      </c>
      <c r="XEP242" s="3">
        <v>0.86</v>
      </c>
      <c r="XEQ242" s="3">
        <v>0.8</v>
      </c>
      <c r="XER242" s="3">
        <v>0.77</v>
      </c>
      <c r="XES242" s="3">
        <v>0.72</v>
      </c>
      <c r="XET242" s="3">
        <v>0.67</v>
      </c>
      <c r="XEU242" s="3">
        <v>0.62</v>
      </c>
    </row>
    <row r="243" spans="16366:16375" ht="15.9" hidden="1" customHeight="1" x14ac:dyDescent="0.3">
      <c r="XEL243" s="3" t="s">
        <v>22</v>
      </c>
      <c r="XEM243" s="3" t="s">
        <v>26</v>
      </c>
      <c r="XEN243" s="3" t="s">
        <v>20</v>
      </c>
      <c r="XEO243" s="3">
        <v>17</v>
      </c>
      <c r="XEP243" s="3">
        <v>0.86</v>
      </c>
      <c r="XEQ243" s="3">
        <v>0.8</v>
      </c>
      <c r="XER243" s="3">
        <v>0.77</v>
      </c>
      <c r="XES243" s="3">
        <v>0.72</v>
      </c>
      <c r="XET243" s="3">
        <v>0.67</v>
      </c>
      <c r="XEU243" s="3">
        <v>0.62</v>
      </c>
    </row>
    <row r="244" spans="16366:16375" ht="15.9" hidden="1" customHeight="1" x14ac:dyDescent="0.3">
      <c r="XEL244" s="3" t="s">
        <v>22</v>
      </c>
      <c r="XEM244" s="3" t="s">
        <v>26</v>
      </c>
      <c r="XEN244" s="3" t="s">
        <v>20</v>
      </c>
      <c r="XEO244" s="3">
        <v>17.100000000000001</v>
      </c>
      <c r="XEP244" s="3">
        <v>0.86</v>
      </c>
      <c r="XEQ244" s="3">
        <v>0.8</v>
      </c>
      <c r="XER244" s="3">
        <v>0.77</v>
      </c>
      <c r="XES244" s="3">
        <v>0.72</v>
      </c>
      <c r="XET244" s="3">
        <v>0.67</v>
      </c>
      <c r="XEU244" s="3">
        <v>0.62</v>
      </c>
    </row>
    <row r="245" spans="16366:16375" ht="15.9" hidden="1" customHeight="1" x14ac:dyDescent="0.3">
      <c r="XEL245" s="3" t="s">
        <v>22</v>
      </c>
      <c r="XEM245" s="3" t="s">
        <v>26</v>
      </c>
      <c r="XEN245" s="3" t="s">
        <v>20</v>
      </c>
      <c r="XEO245" s="3">
        <v>17.2</v>
      </c>
      <c r="XEP245" s="3">
        <v>0.86</v>
      </c>
      <c r="XEQ245" s="3">
        <v>0.8</v>
      </c>
      <c r="XER245" s="3">
        <v>0.77</v>
      </c>
      <c r="XES245" s="3">
        <v>0.72</v>
      </c>
      <c r="XET245" s="3">
        <v>0.67</v>
      </c>
      <c r="XEU245" s="3">
        <v>0.62</v>
      </c>
    </row>
    <row r="246" spans="16366:16375" ht="15.9" hidden="1" customHeight="1" x14ac:dyDescent="0.3">
      <c r="XEL246" s="3" t="s">
        <v>22</v>
      </c>
      <c r="XEM246" s="3" t="s">
        <v>26</v>
      </c>
      <c r="XEN246" s="3" t="s">
        <v>20</v>
      </c>
      <c r="XEO246" s="3">
        <v>17.3</v>
      </c>
      <c r="XEP246" s="3">
        <v>0.86</v>
      </c>
      <c r="XEQ246" s="3">
        <v>0.8</v>
      </c>
      <c r="XER246" s="3">
        <v>0.77</v>
      </c>
      <c r="XES246" s="3">
        <v>0.72</v>
      </c>
      <c r="XET246" s="3">
        <v>0.67</v>
      </c>
      <c r="XEU246" s="3">
        <v>0.62</v>
      </c>
    </row>
    <row r="247" spans="16366:16375" ht="15.9" hidden="1" customHeight="1" x14ac:dyDescent="0.3">
      <c r="XEL247" s="3" t="s">
        <v>22</v>
      </c>
      <c r="XEM247" s="3" t="s">
        <v>26</v>
      </c>
      <c r="XEN247" s="3" t="s">
        <v>20</v>
      </c>
      <c r="XEO247" s="3">
        <v>17.399999999999999</v>
      </c>
      <c r="XEP247" s="3">
        <v>0.86</v>
      </c>
      <c r="XEQ247" s="3">
        <v>0.8</v>
      </c>
      <c r="XER247" s="3">
        <v>0.77</v>
      </c>
      <c r="XES247" s="3">
        <v>0.72</v>
      </c>
      <c r="XET247" s="3">
        <v>0.67</v>
      </c>
      <c r="XEU247" s="3">
        <v>0.62</v>
      </c>
    </row>
    <row r="248" spans="16366:16375" ht="15.9" hidden="1" customHeight="1" x14ac:dyDescent="0.3">
      <c r="XEL248" s="3" t="s">
        <v>22</v>
      </c>
      <c r="XEM248" s="3" t="s">
        <v>26</v>
      </c>
      <c r="XEN248" s="3" t="s">
        <v>20</v>
      </c>
      <c r="XEO248" s="3">
        <v>17.5</v>
      </c>
      <c r="XEP248" s="3">
        <v>0.86</v>
      </c>
      <c r="XEQ248" s="3">
        <v>0.8</v>
      </c>
      <c r="XER248" s="3">
        <v>0.77</v>
      </c>
      <c r="XES248" s="3">
        <v>0.72</v>
      </c>
      <c r="XET248" s="3">
        <v>0.67</v>
      </c>
      <c r="XEU248" s="3">
        <v>0.62</v>
      </c>
    </row>
    <row r="249" spans="16366:16375" ht="15.9" hidden="1" customHeight="1" x14ac:dyDescent="0.3">
      <c r="XEL249" s="3" t="s">
        <v>22</v>
      </c>
      <c r="XEM249" s="3" t="s">
        <v>26</v>
      </c>
      <c r="XEN249" s="3" t="s">
        <v>20</v>
      </c>
      <c r="XEO249" s="3">
        <v>17.600000000000001</v>
      </c>
      <c r="XEP249" s="3">
        <v>0.86</v>
      </c>
      <c r="XEQ249" s="3">
        <v>0.8</v>
      </c>
      <c r="XER249" s="3">
        <v>0.77</v>
      </c>
      <c r="XES249" s="3">
        <v>0.72</v>
      </c>
      <c r="XET249" s="3">
        <v>0.67</v>
      </c>
      <c r="XEU249" s="3">
        <v>0.62</v>
      </c>
    </row>
    <row r="250" spans="16366:16375" ht="15.9" hidden="1" customHeight="1" x14ac:dyDescent="0.3">
      <c r="XEL250" s="3" t="s">
        <v>22</v>
      </c>
      <c r="XEM250" s="3" t="s">
        <v>26</v>
      </c>
      <c r="XEN250" s="3" t="s">
        <v>20</v>
      </c>
      <c r="XEO250" s="3">
        <v>17.7</v>
      </c>
      <c r="XEP250" s="3">
        <v>0.86</v>
      </c>
      <c r="XEQ250" s="3">
        <v>0.8</v>
      </c>
      <c r="XER250" s="3">
        <v>0.77</v>
      </c>
      <c r="XES250" s="3">
        <v>0.72</v>
      </c>
      <c r="XET250" s="3">
        <v>0.67</v>
      </c>
      <c r="XEU250" s="3">
        <v>0.62</v>
      </c>
    </row>
    <row r="251" spans="16366:16375" ht="15.9" hidden="1" customHeight="1" x14ac:dyDescent="0.3">
      <c r="XEL251" s="3" t="s">
        <v>22</v>
      </c>
      <c r="XEM251" s="3" t="s">
        <v>26</v>
      </c>
      <c r="XEN251" s="3" t="s">
        <v>20</v>
      </c>
      <c r="XEO251" s="3">
        <v>17.8</v>
      </c>
      <c r="XEP251" s="3">
        <v>0.86</v>
      </c>
      <c r="XEQ251" s="3">
        <v>0.8</v>
      </c>
      <c r="XER251" s="3">
        <v>0.77</v>
      </c>
      <c r="XES251" s="3">
        <v>0.72</v>
      </c>
      <c r="XET251" s="3">
        <v>0.67</v>
      </c>
      <c r="XEU251" s="3">
        <v>0.62</v>
      </c>
    </row>
    <row r="252" spans="16366:16375" ht="15.9" hidden="1" customHeight="1" x14ac:dyDescent="0.3">
      <c r="XEL252" s="3" t="s">
        <v>22</v>
      </c>
      <c r="XEM252" s="3" t="s">
        <v>26</v>
      </c>
      <c r="XEN252" s="3" t="s">
        <v>20</v>
      </c>
      <c r="XEO252" s="3">
        <v>17.899999999999999</v>
      </c>
      <c r="XEP252" s="3">
        <v>0.86</v>
      </c>
      <c r="XEQ252" s="3">
        <v>0.8</v>
      </c>
      <c r="XER252" s="3">
        <v>0.77</v>
      </c>
      <c r="XES252" s="3">
        <v>0.72</v>
      </c>
      <c r="XET252" s="3">
        <v>0.67</v>
      </c>
      <c r="XEU252" s="3">
        <v>0.62</v>
      </c>
    </row>
    <row r="253" spans="16366:16375" ht="15.9" hidden="1" customHeight="1" x14ac:dyDescent="0.3">
      <c r="XEL253" s="3" t="s">
        <v>22</v>
      </c>
      <c r="XEM253" s="3" t="s">
        <v>26</v>
      </c>
      <c r="XEN253" s="3" t="s">
        <v>20</v>
      </c>
      <c r="XEO253" s="3">
        <v>18</v>
      </c>
      <c r="XEP253" s="3">
        <v>0.86</v>
      </c>
      <c r="XEQ253" s="3">
        <v>0.8</v>
      </c>
      <c r="XER253" s="3">
        <v>0.77</v>
      </c>
      <c r="XES253" s="3">
        <v>0.72</v>
      </c>
      <c r="XET253" s="3">
        <v>0.67</v>
      </c>
      <c r="XEU253" s="3">
        <v>0.62</v>
      </c>
    </row>
    <row r="254" spans="16366:16375" ht="15.9" hidden="1" customHeight="1" x14ac:dyDescent="0.3">
      <c r="XEL254" s="3" t="s">
        <v>22</v>
      </c>
      <c r="XEM254" s="3" t="s">
        <v>26</v>
      </c>
      <c r="XEN254" s="3" t="s">
        <v>20</v>
      </c>
      <c r="XEO254" s="3">
        <v>18.100000000000001</v>
      </c>
      <c r="XEP254" s="3">
        <v>0.86</v>
      </c>
      <c r="XEQ254" s="3">
        <v>0.8</v>
      </c>
      <c r="XER254" s="3">
        <v>0.77</v>
      </c>
      <c r="XES254" s="3">
        <v>0.72</v>
      </c>
      <c r="XET254" s="3">
        <v>0.67</v>
      </c>
      <c r="XEU254" s="3">
        <v>0.62</v>
      </c>
    </row>
    <row r="255" spans="16366:16375" ht="15.9" hidden="1" customHeight="1" x14ac:dyDescent="0.3">
      <c r="XEL255" s="3" t="s">
        <v>22</v>
      </c>
      <c r="XEM255" s="3" t="s">
        <v>26</v>
      </c>
      <c r="XEN255" s="3" t="s">
        <v>20</v>
      </c>
      <c r="XEO255" s="3">
        <v>18.2</v>
      </c>
      <c r="XEP255" s="3">
        <v>0.86</v>
      </c>
      <c r="XEQ255" s="3">
        <v>0.8</v>
      </c>
      <c r="XER255" s="3">
        <v>0.77</v>
      </c>
      <c r="XES255" s="3">
        <v>0.72</v>
      </c>
      <c r="XET255" s="3">
        <v>0.67</v>
      </c>
      <c r="XEU255" s="3">
        <v>0.62</v>
      </c>
    </row>
    <row r="256" spans="16366:16375" ht="15.9" hidden="1" customHeight="1" x14ac:dyDescent="0.3">
      <c r="XEL256" s="3" t="s">
        <v>22</v>
      </c>
      <c r="XEM256" s="3" t="s">
        <v>26</v>
      </c>
      <c r="XEN256" s="3" t="s">
        <v>20</v>
      </c>
      <c r="XEO256" s="3">
        <v>18.3</v>
      </c>
      <c r="XEP256" s="3">
        <v>0.86</v>
      </c>
      <c r="XEQ256" s="3">
        <v>0.8</v>
      </c>
      <c r="XER256" s="3">
        <v>0.77</v>
      </c>
      <c r="XES256" s="3">
        <v>0.72</v>
      </c>
      <c r="XET256" s="3">
        <v>0.67</v>
      </c>
      <c r="XEU256" s="3">
        <v>0.62</v>
      </c>
    </row>
    <row r="257" spans="16366:16375" ht="15.9" hidden="1" customHeight="1" x14ac:dyDescent="0.3">
      <c r="XEL257" s="3" t="s">
        <v>22</v>
      </c>
      <c r="XEM257" s="3" t="s">
        <v>26</v>
      </c>
      <c r="XEN257" s="3" t="s">
        <v>20</v>
      </c>
      <c r="XEO257" s="3">
        <v>18.399999999999999</v>
      </c>
      <c r="XEP257" s="3">
        <v>0.86</v>
      </c>
      <c r="XEQ257" s="3">
        <v>0.8</v>
      </c>
      <c r="XER257" s="3">
        <v>0.77</v>
      </c>
      <c r="XES257" s="3">
        <v>0.72</v>
      </c>
      <c r="XET257" s="3">
        <v>0.67</v>
      </c>
      <c r="XEU257" s="3">
        <v>0.62</v>
      </c>
    </row>
    <row r="258" spans="16366:16375" ht="15.9" hidden="1" customHeight="1" x14ac:dyDescent="0.3">
      <c r="XEL258" s="3" t="s">
        <v>22</v>
      </c>
      <c r="XEM258" s="3" t="s">
        <v>26</v>
      </c>
      <c r="XEN258" s="3" t="s">
        <v>20</v>
      </c>
      <c r="XEO258" s="3">
        <v>18.5</v>
      </c>
      <c r="XEP258" s="3">
        <v>0.86</v>
      </c>
      <c r="XEQ258" s="3">
        <v>0.8</v>
      </c>
      <c r="XER258" s="3">
        <v>0.77</v>
      </c>
      <c r="XES258" s="3">
        <v>0.72</v>
      </c>
      <c r="XET258" s="3">
        <v>0.67</v>
      </c>
      <c r="XEU258" s="3">
        <v>0.62</v>
      </c>
    </row>
    <row r="259" spans="16366:16375" ht="15.9" hidden="1" customHeight="1" x14ac:dyDescent="0.3">
      <c r="XEL259" s="3" t="s">
        <v>22</v>
      </c>
      <c r="XEM259" s="3" t="s">
        <v>26</v>
      </c>
      <c r="XEN259" s="3" t="s">
        <v>20</v>
      </c>
      <c r="XEO259" s="3">
        <v>18.600000000000001</v>
      </c>
      <c r="XEP259" s="3">
        <v>0.86</v>
      </c>
      <c r="XEQ259" s="3">
        <v>0.8</v>
      </c>
      <c r="XER259" s="3">
        <v>0.77</v>
      </c>
      <c r="XES259" s="3">
        <v>0.72</v>
      </c>
      <c r="XET259" s="3">
        <v>0.67</v>
      </c>
      <c r="XEU259" s="3">
        <v>0.62</v>
      </c>
    </row>
    <row r="260" spans="16366:16375" ht="15.9" hidden="1" customHeight="1" x14ac:dyDescent="0.3">
      <c r="XEL260" s="3" t="s">
        <v>22</v>
      </c>
      <c r="XEM260" s="3" t="s">
        <v>26</v>
      </c>
      <c r="XEN260" s="3" t="s">
        <v>20</v>
      </c>
      <c r="XEO260" s="3">
        <v>18.7</v>
      </c>
      <c r="XEP260" s="3">
        <v>0.86</v>
      </c>
      <c r="XEQ260" s="3">
        <v>0.8</v>
      </c>
      <c r="XER260" s="3">
        <v>0.77</v>
      </c>
      <c r="XES260" s="3">
        <v>0.72</v>
      </c>
      <c r="XET260" s="3">
        <v>0.67</v>
      </c>
      <c r="XEU260" s="3">
        <v>0.62</v>
      </c>
    </row>
    <row r="261" spans="16366:16375" ht="15.9" hidden="1" customHeight="1" x14ac:dyDescent="0.3">
      <c r="XEL261" s="3" t="s">
        <v>22</v>
      </c>
      <c r="XEM261" s="3" t="s">
        <v>26</v>
      </c>
      <c r="XEN261" s="3" t="s">
        <v>20</v>
      </c>
      <c r="XEO261" s="3">
        <v>18.8</v>
      </c>
      <c r="XEP261" s="3">
        <v>0.86</v>
      </c>
      <c r="XEQ261" s="3">
        <v>0.8</v>
      </c>
      <c r="XER261" s="3">
        <v>0.77</v>
      </c>
      <c r="XES261" s="3">
        <v>0.72</v>
      </c>
      <c r="XET261" s="3">
        <v>0.67</v>
      </c>
      <c r="XEU261" s="3">
        <v>0.62</v>
      </c>
    </row>
    <row r="262" spans="16366:16375" ht="15.9" hidden="1" customHeight="1" x14ac:dyDescent="0.3">
      <c r="XEL262" s="3" t="s">
        <v>22</v>
      </c>
      <c r="XEM262" s="3" t="s">
        <v>26</v>
      </c>
      <c r="XEN262" s="3" t="s">
        <v>20</v>
      </c>
      <c r="XEO262" s="3">
        <v>18.899999999999999</v>
      </c>
      <c r="XEP262" s="3">
        <v>0.86</v>
      </c>
      <c r="XEQ262" s="3">
        <v>0.8</v>
      </c>
      <c r="XER262" s="3">
        <v>0.77</v>
      </c>
      <c r="XES262" s="3">
        <v>0.72</v>
      </c>
      <c r="XET262" s="3">
        <v>0.67</v>
      </c>
      <c r="XEU262" s="3">
        <v>0.62</v>
      </c>
    </row>
    <row r="263" spans="16366:16375" ht="15.9" hidden="1" customHeight="1" x14ac:dyDescent="0.3">
      <c r="XEL263" s="3" t="s">
        <v>22</v>
      </c>
      <c r="XEM263" s="3" t="s">
        <v>26</v>
      </c>
      <c r="XEN263" s="3" t="s">
        <v>20</v>
      </c>
      <c r="XEO263" s="3">
        <v>19</v>
      </c>
      <c r="XEP263" s="3">
        <v>0.86</v>
      </c>
      <c r="XEQ263" s="3">
        <v>0.8</v>
      </c>
      <c r="XER263" s="3">
        <v>0.77</v>
      </c>
      <c r="XES263" s="3">
        <v>0.72</v>
      </c>
      <c r="XET263" s="3">
        <v>0.67</v>
      </c>
      <c r="XEU263" s="3">
        <v>0.62</v>
      </c>
    </row>
    <row r="264" spans="16366:16375" ht="15.9" hidden="1" customHeight="1" x14ac:dyDescent="0.3">
      <c r="XEL264" s="3" t="s">
        <v>22</v>
      </c>
      <c r="XEM264" s="3" t="s">
        <v>26</v>
      </c>
      <c r="XEN264" s="3" t="s">
        <v>20</v>
      </c>
      <c r="XEO264" s="3">
        <v>19.100000000000001</v>
      </c>
      <c r="XEP264" s="3">
        <v>0.86</v>
      </c>
      <c r="XEQ264" s="3">
        <v>0.8</v>
      </c>
      <c r="XER264" s="3">
        <v>0.77</v>
      </c>
      <c r="XES264" s="3">
        <v>0.72</v>
      </c>
      <c r="XET264" s="3">
        <v>0.67</v>
      </c>
      <c r="XEU264" s="3">
        <v>0.62</v>
      </c>
    </row>
    <row r="265" spans="16366:16375" ht="15.9" hidden="1" customHeight="1" x14ac:dyDescent="0.3">
      <c r="XEL265" s="3" t="s">
        <v>22</v>
      </c>
      <c r="XEM265" s="3" t="s">
        <v>26</v>
      </c>
      <c r="XEN265" s="3" t="s">
        <v>20</v>
      </c>
      <c r="XEO265" s="3">
        <v>19.2</v>
      </c>
      <c r="XEP265" s="3">
        <v>0.86</v>
      </c>
      <c r="XEQ265" s="3">
        <v>0.8</v>
      </c>
      <c r="XER265" s="3">
        <v>0.77</v>
      </c>
      <c r="XES265" s="3">
        <v>0.72</v>
      </c>
      <c r="XET265" s="3">
        <v>0.67</v>
      </c>
      <c r="XEU265" s="3">
        <v>0.62</v>
      </c>
    </row>
    <row r="266" spans="16366:16375" ht="15.9" hidden="1" customHeight="1" x14ac:dyDescent="0.3">
      <c r="XEL266" s="3" t="s">
        <v>22</v>
      </c>
      <c r="XEM266" s="3" t="s">
        <v>26</v>
      </c>
      <c r="XEN266" s="3" t="s">
        <v>20</v>
      </c>
      <c r="XEO266" s="3">
        <v>19.3</v>
      </c>
      <c r="XEP266" s="3">
        <v>0.86</v>
      </c>
      <c r="XEQ266" s="3">
        <v>0.8</v>
      </c>
      <c r="XER266" s="3">
        <v>0.77</v>
      </c>
      <c r="XES266" s="3">
        <v>0.72</v>
      </c>
      <c r="XET266" s="3">
        <v>0.67</v>
      </c>
      <c r="XEU266" s="3">
        <v>0.62</v>
      </c>
    </row>
    <row r="267" spans="16366:16375" ht="15.9" hidden="1" customHeight="1" x14ac:dyDescent="0.3">
      <c r="XEL267" s="3" t="s">
        <v>22</v>
      </c>
      <c r="XEM267" s="3" t="s">
        <v>26</v>
      </c>
      <c r="XEN267" s="3" t="s">
        <v>20</v>
      </c>
      <c r="XEO267" s="3">
        <v>19.399999999999999</v>
      </c>
      <c r="XEP267" s="3">
        <v>0.86</v>
      </c>
      <c r="XEQ267" s="3">
        <v>0.8</v>
      </c>
      <c r="XER267" s="3">
        <v>0.77</v>
      </c>
      <c r="XES267" s="3">
        <v>0.72</v>
      </c>
      <c r="XET267" s="3">
        <v>0.67</v>
      </c>
      <c r="XEU267" s="3">
        <v>0.62</v>
      </c>
    </row>
    <row r="268" spans="16366:16375" ht="15.9" hidden="1" customHeight="1" x14ac:dyDescent="0.3">
      <c r="XEL268" s="3" t="s">
        <v>22</v>
      </c>
      <c r="XEM268" s="3" t="s">
        <v>26</v>
      </c>
      <c r="XEN268" s="3" t="s">
        <v>20</v>
      </c>
      <c r="XEO268" s="3">
        <v>19.5</v>
      </c>
      <c r="XEP268" s="3">
        <v>0.86</v>
      </c>
      <c r="XEQ268" s="3">
        <v>0.8</v>
      </c>
      <c r="XER268" s="3">
        <v>0.77</v>
      </c>
      <c r="XES268" s="3">
        <v>0.72</v>
      </c>
      <c r="XET268" s="3">
        <v>0.67</v>
      </c>
      <c r="XEU268" s="3">
        <v>0.62</v>
      </c>
    </row>
    <row r="269" spans="16366:16375" ht="15.9" hidden="1" customHeight="1" x14ac:dyDescent="0.3">
      <c r="XEL269" s="3" t="s">
        <v>22</v>
      </c>
      <c r="XEM269" s="3" t="s">
        <v>26</v>
      </c>
      <c r="XEN269" s="3" t="s">
        <v>20</v>
      </c>
      <c r="XEO269" s="3">
        <v>19.600000000000001</v>
      </c>
      <c r="XEP269" s="3">
        <v>0.86</v>
      </c>
      <c r="XEQ269" s="3">
        <v>0.8</v>
      </c>
      <c r="XER269" s="3">
        <v>0.77</v>
      </c>
      <c r="XES269" s="3">
        <v>0.72</v>
      </c>
      <c r="XET269" s="3">
        <v>0.67</v>
      </c>
      <c r="XEU269" s="3">
        <v>0.62</v>
      </c>
    </row>
    <row r="270" spans="16366:16375" ht="15.9" hidden="1" customHeight="1" x14ac:dyDescent="0.3">
      <c r="XEL270" s="3" t="s">
        <v>22</v>
      </c>
      <c r="XEM270" s="3" t="s">
        <v>26</v>
      </c>
      <c r="XEN270" s="3" t="s">
        <v>20</v>
      </c>
      <c r="XEO270" s="3">
        <v>19.7</v>
      </c>
      <c r="XEP270" s="3">
        <v>0.86</v>
      </c>
      <c r="XEQ270" s="3">
        <v>0.8</v>
      </c>
      <c r="XER270" s="3">
        <v>0.77</v>
      </c>
      <c r="XES270" s="3">
        <v>0.72</v>
      </c>
      <c r="XET270" s="3">
        <v>0.67</v>
      </c>
      <c r="XEU270" s="3">
        <v>0.62</v>
      </c>
    </row>
    <row r="271" spans="16366:16375" ht="15.9" hidden="1" customHeight="1" x14ac:dyDescent="0.3">
      <c r="XEL271" s="3" t="s">
        <v>22</v>
      </c>
      <c r="XEM271" s="3" t="s">
        <v>26</v>
      </c>
      <c r="XEN271" s="3" t="s">
        <v>20</v>
      </c>
      <c r="XEO271" s="3">
        <v>19.8</v>
      </c>
      <c r="XEP271" s="3">
        <v>0.86</v>
      </c>
      <c r="XEQ271" s="3">
        <v>0.8</v>
      </c>
      <c r="XER271" s="3">
        <v>0.77</v>
      </c>
      <c r="XES271" s="3">
        <v>0.72</v>
      </c>
      <c r="XET271" s="3">
        <v>0.67</v>
      </c>
      <c r="XEU271" s="3">
        <v>0.62</v>
      </c>
    </row>
    <row r="272" spans="16366:16375" ht="15.9" hidden="1" customHeight="1" x14ac:dyDescent="0.3">
      <c r="XEL272" s="3" t="s">
        <v>22</v>
      </c>
      <c r="XEM272" s="3" t="s">
        <v>26</v>
      </c>
      <c r="XEN272" s="3" t="s">
        <v>20</v>
      </c>
      <c r="XEO272" s="3">
        <v>19.899999999999999</v>
      </c>
      <c r="XEP272" s="3">
        <v>0.86</v>
      </c>
      <c r="XEQ272" s="3">
        <v>0.8</v>
      </c>
      <c r="XER272" s="3">
        <v>0.77</v>
      </c>
      <c r="XES272" s="3">
        <v>0.72</v>
      </c>
      <c r="XET272" s="3">
        <v>0.67</v>
      </c>
      <c r="XEU272" s="3">
        <v>0.62</v>
      </c>
    </row>
    <row r="273" spans="16366:16375" ht="15.9" hidden="1" customHeight="1" x14ac:dyDescent="0.3">
      <c r="XEL273" s="3" t="s">
        <v>22</v>
      </c>
      <c r="XEM273" s="3" t="s">
        <v>26</v>
      </c>
      <c r="XEN273" s="3" t="s">
        <v>20</v>
      </c>
      <c r="XEO273" s="3">
        <v>20</v>
      </c>
      <c r="XEP273" s="3">
        <v>0.86</v>
      </c>
      <c r="XEQ273" s="3">
        <v>0.8</v>
      </c>
      <c r="XER273" s="3">
        <v>0.77</v>
      </c>
      <c r="XES273" s="3">
        <v>0.72</v>
      </c>
      <c r="XET273" s="3">
        <v>0.67</v>
      </c>
      <c r="XEU273" s="3">
        <v>0.62</v>
      </c>
    </row>
    <row r="274" spans="16366:16375" ht="15.9" hidden="1" customHeight="1" x14ac:dyDescent="0.3">
      <c r="XEL274" s="3" t="s">
        <v>22</v>
      </c>
      <c r="XEM274" s="3" t="s">
        <v>26</v>
      </c>
      <c r="XEN274" s="3" t="s">
        <v>20</v>
      </c>
      <c r="XEO274" s="3">
        <v>20.100000000000001</v>
      </c>
      <c r="XEP274" s="3">
        <v>0.86</v>
      </c>
      <c r="XEQ274" s="3">
        <v>0.8</v>
      </c>
      <c r="XER274" s="3">
        <v>0.77</v>
      </c>
      <c r="XES274" s="3">
        <v>0.72</v>
      </c>
      <c r="XET274" s="3">
        <v>0.67</v>
      </c>
      <c r="XEU274" s="3">
        <v>0.62</v>
      </c>
    </row>
    <row r="275" spans="16366:16375" ht="15.9" hidden="1" customHeight="1" x14ac:dyDescent="0.3">
      <c r="XEL275" s="3" t="s">
        <v>22</v>
      </c>
      <c r="XEM275" s="3" t="s">
        <v>26</v>
      </c>
      <c r="XEN275" s="3" t="s">
        <v>20</v>
      </c>
      <c r="XEO275" s="3">
        <v>20.2</v>
      </c>
      <c r="XEP275" s="3">
        <v>0.86</v>
      </c>
      <c r="XEQ275" s="3">
        <v>0.8</v>
      </c>
      <c r="XER275" s="3">
        <v>0.77</v>
      </c>
      <c r="XES275" s="3">
        <v>0.72</v>
      </c>
      <c r="XET275" s="3">
        <v>0.67</v>
      </c>
      <c r="XEU275" s="3">
        <v>0.62</v>
      </c>
    </row>
    <row r="276" spans="16366:16375" ht="15.9" hidden="1" customHeight="1" x14ac:dyDescent="0.3">
      <c r="XEL276" s="3" t="s">
        <v>22</v>
      </c>
      <c r="XEM276" s="3" t="s">
        <v>26</v>
      </c>
      <c r="XEN276" s="3" t="s">
        <v>20</v>
      </c>
      <c r="XEO276" s="3">
        <v>20.3</v>
      </c>
      <c r="XEP276" s="3">
        <v>0.86</v>
      </c>
      <c r="XEQ276" s="3">
        <v>0.8</v>
      </c>
      <c r="XER276" s="3">
        <v>0.77</v>
      </c>
      <c r="XES276" s="3">
        <v>0.72</v>
      </c>
      <c r="XET276" s="3">
        <v>0.67</v>
      </c>
      <c r="XEU276" s="3">
        <v>0.62</v>
      </c>
    </row>
    <row r="277" spans="16366:16375" ht="15.9" hidden="1" customHeight="1" x14ac:dyDescent="0.3">
      <c r="XEL277" s="3" t="s">
        <v>22</v>
      </c>
      <c r="XEM277" s="3" t="s">
        <v>26</v>
      </c>
      <c r="XEN277" s="3" t="s">
        <v>20</v>
      </c>
      <c r="XEO277" s="3">
        <v>20.399999999999999</v>
      </c>
      <c r="XEP277" s="3">
        <v>0.86</v>
      </c>
      <c r="XEQ277" s="3">
        <v>0.8</v>
      </c>
      <c r="XER277" s="3">
        <v>0.77</v>
      </c>
      <c r="XES277" s="3">
        <v>0.72</v>
      </c>
      <c r="XET277" s="3">
        <v>0.67</v>
      </c>
      <c r="XEU277" s="3">
        <v>0.62</v>
      </c>
    </row>
    <row r="278" spans="16366:16375" ht="15.9" hidden="1" customHeight="1" x14ac:dyDescent="0.3">
      <c r="XEL278" s="3" t="s">
        <v>22</v>
      </c>
      <c r="XEM278" s="3" t="s">
        <v>26</v>
      </c>
      <c r="XEN278" s="3" t="s">
        <v>20</v>
      </c>
      <c r="XEO278" s="3">
        <v>20.5</v>
      </c>
      <c r="XEP278" s="3">
        <v>0.86</v>
      </c>
      <c r="XEQ278" s="3">
        <v>0.8</v>
      </c>
      <c r="XER278" s="3">
        <v>0.77</v>
      </c>
      <c r="XES278" s="3">
        <v>0.72</v>
      </c>
      <c r="XET278" s="3">
        <v>0.67</v>
      </c>
      <c r="XEU278" s="3">
        <v>0.62</v>
      </c>
    </row>
    <row r="279" spans="16366:16375" ht="15.9" hidden="1" customHeight="1" x14ac:dyDescent="0.3">
      <c r="XEL279" s="3" t="s">
        <v>22</v>
      </c>
      <c r="XEM279" s="3" t="s">
        <v>26</v>
      </c>
      <c r="XEN279" s="3" t="s">
        <v>20</v>
      </c>
      <c r="XEO279" s="3">
        <v>20.6</v>
      </c>
      <c r="XEP279" s="3">
        <v>0.86</v>
      </c>
      <c r="XEQ279" s="3">
        <v>0.8</v>
      </c>
      <c r="XER279" s="3">
        <v>0.77</v>
      </c>
      <c r="XES279" s="3">
        <v>0.72</v>
      </c>
      <c r="XET279" s="3">
        <v>0.67</v>
      </c>
      <c r="XEU279" s="3">
        <v>0.62</v>
      </c>
    </row>
    <row r="280" spans="16366:16375" ht="15.9" hidden="1" customHeight="1" x14ac:dyDescent="0.3">
      <c r="XEL280" s="3" t="s">
        <v>22</v>
      </c>
      <c r="XEM280" s="3" t="s">
        <v>26</v>
      </c>
      <c r="XEN280" s="3" t="s">
        <v>20</v>
      </c>
      <c r="XEO280" s="3">
        <v>20.7</v>
      </c>
      <c r="XEP280" s="3">
        <v>0.86</v>
      </c>
      <c r="XEQ280" s="3">
        <v>0.8</v>
      </c>
      <c r="XER280" s="3">
        <v>0.77</v>
      </c>
      <c r="XES280" s="3">
        <v>0.72</v>
      </c>
      <c r="XET280" s="3">
        <v>0.67</v>
      </c>
      <c r="XEU280" s="3">
        <v>0.62</v>
      </c>
    </row>
    <row r="281" spans="16366:16375" ht="15.9" hidden="1" customHeight="1" x14ac:dyDescent="0.3">
      <c r="XEL281" s="3" t="s">
        <v>22</v>
      </c>
      <c r="XEM281" s="3" t="s">
        <v>26</v>
      </c>
      <c r="XEN281" s="3" t="s">
        <v>20</v>
      </c>
      <c r="XEO281" s="3">
        <v>20.8</v>
      </c>
      <c r="XEP281" s="3">
        <v>0.86</v>
      </c>
      <c r="XEQ281" s="3">
        <v>0.8</v>
      </c>
      <c r="XER281" s="3">
        <v>0.77</v>
      </c>
      <c r="XES281" s="3">
        <v>0.72</v>
      </c>
      <c r="XET281" s="3">
        <v>0.67</v>
      </c>
      <c r="XEU281" s="3">
        <v>0.62</v>
      </c>
    </row>
    <row r="282" spans="16366:16375" ht="15.9" hidden="1" customHeight="1" x14ac:dyDescent="0.3">
      <c r="XEL282" s="3" t="s">
        <v>22</v>
      </c>
      <c r="XEM282" s="3" t="s">
        <v>26</v>
      </c>
      <c r="XEN282" s="3" t="s">
        <v>20</v>
      </c>
      <c r="XEO282" s="3">
        <v>20.9</v>
      </c>
      <c r="XEP282" s="3">
        <v>0.86</v>
      </c>
      <c r="XEQ282" s="3">
        <v>0.8</v>
      </c>
      <c r="XER282" s="3">
        <v>0.77</v>
      </c>
      <c r="XES282" s="3">
        <v>0.72</v>
      </c>
      <c r="XET282" s="3">
        <v>0.67</v>
      </c>
      <c r="XEU282" s="3">
        <v>0.62</v>
      </c>
    </row>
    <row r="283" spans="16366:16375" ht="15.9" hidden="1" customHeight="1" x14ac:dyDescent="0.3">
      <c r="XEL283" s="3" t="s">
        <v>22</v>
      </c>
      <c r="XEM283" s="3" t="s">
        <v>26</v>
      </c>
      <c r="XEN283" s="3" t="s">
        <v>20</v>
      </c>
      <c r="XEO283" s="3">
        <v>21</v>
      </c>
      <c r="XEP283" s="3">
        <v>0.86</v>
      </c>
      <c r="XEQ283" s="3">
        <v>0.8</v>
      </c>
      <c r="XER283" s="3">
        <v>0.77</v>
      </c>
      <c r="XES283" s="3">
        <v>0.72</v>
      </c>
      <c r="XET283" s="3">
        <v>0.67</v>
      </c>
      <c r="XEU283" s="3">
        <v>0.62</v>
      </c>
    </row>
    <row r="284" spans="16366:16375" ht="15.9" hidden="1" customHeight="1" x14ac:dyDescent="0.3">
      <c r="XEL284" s="3" t="s">
        <v>22</v>
      </c>
      <c r="XEM284" s="3" t="s">
        <v>26</v>
      </c>
      <c r="XEN284" s="3" t="s">
        <v>20</v>
      </c>
      <c r="XEO284" s="3">
        <v>21.1</v>
      </c>
      <c r="XEP284" s="3">
        <v>0.86</v>
      </c>
      <c r="XEQ284" s="3">
        <v>0.8</v>
      </c>
      <c r="XER284" s="3">
        <v>0.77</v>
      </c>
      <c r="XES284" s="3">
        <v>0.72</v>
      </c>
      <c r="XET284" s="3">
        <v>0.67</v>
      </c>
      <c r="XEU284" s="3">
        <v>0.62</v>
      </c>
    </row>
    <row r="285" spans="16366:16375" ht="15.9" hidden="1" customHeight="1" x14ac:dyDescent="0.3">
      <c r="XEL285" s="3" t="s">
        <v>22</v>
      </c>
      <c r="XEM285" s="3" t="s">
        <v>26</v>
      </c>
      <c r="XEN285" s="3" t="s">
        <v>20</v>
      </c>
      <c r="XEO285" s="3">
        <v>21.2</v>
      </c>
      <c r="XEP285" s="3">
        <v>0.86</v>
      </c>
      <c r="XEQ285" s="3">
        <v>0.8</v>
      </c>
      <c r="XER285" s="3">
        <v>0.77</v>
      </c>
      <c r="XES285" s="3">
        <v>0.72</v>
      </c>
      <c r="XET285" s="3">
        <v>0.67</v>
      </c>
      <c r="XEU285" s="3">
        <v>0.62</v>
      </c>
    </row>
    <row r="286" spans="16366:16375" ht="15.9" hidden="1" customHeight="1" x14ac:dyDescent="0.3">
      <c r="XEL286" s="3" t="s">
        <v>22</v>
      </c>
      <c r="XEM286" s="3" t="s">
        <v>26</v>
      </c>
      <c r="XEN286" s="3" t="s">
        <v>20</v>
      </c>
      <c r="XEO286" s="3">
        <v>21.3</v>
      </c>
      <c r="XEP286" s="3">
        <v>0.86</v>
      </c>
      <c r="XEQ286" s="3">
        <v>0.8</v>
      </c>
      <c r="XER286" s="3">
        <v>0.77</v>
      </c>
      <c r="XES286" s="3">
        <v>0.72</v>
      </c>
      <c r="XET286" s="3">
        <v>0.67</v>
      </c>
      <c r="XEU286" s="3">
        <v>0.62</v>
      </c>
    </row>
    <row r="287" spans="16366:16375" ht="15.9" hidden="1" customHeight="1" x14ac:dyDescent="0.3">
      <c r="XEL287" s="3" t="s">
        <v>22</v>
      </c>
      <c r="XEM287" s="3" t="s">
        <v>26</v>
      </c>
      <c r="XEN287" s="3" t="s">
        <v>20</v>
      </c>
      <c r="XEO287" s="3">
        <v>21.4</v>
      </c>
      <c r="XEP287" s="3">
        <v>0.86</v>
      </c>
      <c r="XEQ287" s="3">
        <v>0.8</v>
      </c>
      <c r="XER287" s="3">
        <v>0.77</v>
      </c>
      <c r="XES287" s="3">
        <v>0.72</v>
      </c>
      <c r="XET287" s="3">
        <v>0.67</v>
      </c>
      <c r="XEU287" s="3">
        <v>0.62</v>
      </c>
    </row>
    <row r="288" spans="16366:16375" ht="15.9" hidden="1" customHeight="1" x14ac:dyDescent="0.3">
      <c r="XEL288" s="3" t="s">
        <v>22</v>
      </c>
      <c r="XEM288" s="3" t="s">
        <v>26</v>
      </c>
      <c r="XEN288" s="3" t="s">
        <v>20</v>
      </c>
      <c r="XEO288" s="3">
        <v>21.5</v>
      </c>
      <c r="XEP288" s="3">
        <v>0.86</v>
      </c>
      <c r="XEQ288" s="3">
        <v>0.8</v>
      </c>
      <c r="XER288" s="3">
        <v>0.77</v>
      </c>
      <c r="XES288" s="3">
        <v>0.72</v>
      </c>
      <c r="XET288" s="3">
        <v>0.67</v>
      </c>
      <c r="XEU288" s="3">
        <v>0.62</v>
      </c>
    </row>
    <row r="289" spans="16366:16375" ht="15.9" hidden="1" customHeight="1" x14ac:dyDescent="0.3">
      <c r="XEL289" s="3" t="s">
        <v>22</v>
      </c>
      <c r="XEM289" s="3" t="s">
        <v>26</v>
      </c>
      <c r="XEN289" s="3" t="s">
        <v>20</v>
      </c>
      <c r="XEO289" s="3">
        <v>21.6</v>
      </c>
      <c r="XEP289" s="3">
        <v>0.86</v>
      </c>
      <c r="XEQ289" s="3">
        <v>0.8</v>
      </c>
      <c r="XER289" s="3">
        <v>0.77</v>
      </c>
      <c r="XES289" s="3">
        <v>0.72</v>
      </c>
      <c r="XET289" s="3">
        <v>0.67</v>
      </c>
      <c r="XEU289" s="3">
        <v>0.62</v>
      </c>
    </row>
    <row r="290" spans="16366:16375" ht="15.9" hidden="1" customHeight="1" x14ac:dyDescent="0.3">
      <c r="XEL290" s="3" t="s">
        <v>22</v>
      </c>
      <c r="XEM290" s="3" t="s">
        <v>26</v>
      </c>
      <c r="XEN290" s="3" t="s">
        <v>20</v>
      </c>
      <c r="XEO290" s="3">
        <v>21.7</v>
      </c>
      <c r="XEP290" s="3">
        <v>0.86</v>
      </c>
      <c r="XEQ290" s="3">
        <v>0.8</v>
      </c>
      <c r="XER290" s="3">
        <v>0.77</v>
      </c>
      <c r="XES290" s="3">
        <v>0.72</v>
      </c>
      <c r="XET290" s="3">
        <v>0.67</v>
      </c>
      <c r="XEU290" s="3">
        <v>0.62</v>
      </c>
    </row>
    <row r="291" spans="16366:16375" ht="15.9" hidden="1" customHeight="1" x14ac:dyDescent="0.3">
      <c r="XEL291" s="3" t="s">
        <v>22</v>
      </c>
      <c r="XEM291" s="3" t="s">
        <v>26</v>
      </c>
      <c r="XEN291" s="3" t="s">
        <v>20</v>
      </c>
      <c r="XEO291" s="3">
        <v>21.8</v>
      </c>
      <c r="XEP291" s="3">
        <v>0.86</v>
      </c>
      <c r="XEQ291" s="3">
        <v>0.8</v>
      </c>
      <c r="XER291" s="3">
        <v>0.77</v>
      </c>
      <c r="XES291" s="3">
        <v>0.72</v>
      </c>
      <c r="XET291" s="3">
        <v>0.67</v>
      </c>
      <c r="XEU291" s="3">
        <v>0.62</v>
      </c>
    </row>
    <row r="292" spans="16366:16375" ht="15.9" hidden="1" customHeight="1" x14ac:dyDescent="0.3">
      <c r="XEL292" s="3" t="s">
        <v>22</v>
      </c>
      <c r="XEM292" s="3" t="s">
        <v>26</v>
      </c>
      <c r="XEN292" s="3" t="s">
        <v>20</v>
      </c>
      <c r="XEO292" s="3">
        <v>21.9</v>
      </c>
      <c r="XEP292" s="3">
        <v>0.86</v>
      </c>
      <c r="XEQ292" s="3">
        <v>0.8</v>
      </c>
      <c r="XER292" s="3">
        <v>0.77</v>
      </c>
      <c r="XES292" s="3">
        <v>0.72</v>
      </c>
      <c r="XET292" s="3">
        <v>0.67</v>
      </c>
      <c r="XEU292" s="3">
        <v>0.62</v>
      </c>
    </row>
    <row r="293" spans="16366:16375" ht="15.9" hidden="1" customHeight="1" x14ac:dyDescent="0.3">
      <c r="XEL293" s="3" t="s">
        <v>22</v>
      </c>
      <c r="XEM293" s="3" t="s">
        <v>26</v>
      </c>
      <c r="XEN293" s="3" t="s">
        <v>20</v>
      </c>
      <c r="XEO293" s="3">
        <v>22</v>
      </c>
      <c r="XEP293" s="3">
        <v>0.86</v>
      </c>
      <c r="XEQ293" s="3">
        <v>0.8</v>
      </c>
      <c r="XER293" s="3">
        <v>0.77</v>
      </c>
      <c r="XES293" s="3">
        <v>0.72</v>
      </c>
      <c r="XET293" s="3">
        <v>0.67</v>
      </c>
      <c r="XEU293" s="3">
        <v>0.62</v>
      </c>
    </row>
    <row r="294" spans="16366:16375" ht="15.9" hidden="1" customHeight="1" x14ac:dyDescent="0.3">
      <c r="XEL294" s="3" t="s">
        <v>22</v>
      </c>
      <c r="XEM294" s="3" t="s">
        <v>26</v>
      </c>
      <c r="XEN294" s="3" t="s">
        <v>20</v>
      </c>
      <c r="XEO294" s="3">
        <v>22.1</v>
      </c>
      <c r="XEP294" s="3">
        <v>0.86</v>
      </c>
      <c r="XEQ294" s="3">
        <v>0.8</v>
      </c>
      <c r="XER294" s="3">
        <v>0.77</v>
      </c>
      <c r="XES294" s="3">
        <v>0.72</v>
      </c>
      <c r="XET294" s="3">
        <v>0.67</v>
      </c>
      <c r="XEU294" s="3">
        <v>0.62</v>
      </c>
    </row>
    <row r="295" spans="16366:16375" ht="15.9" hidden="1" customHeight="1" x14ac:dyDescent="0.3">
      <c r="XEL295" s="3" t="s">
        <v>22</v>
      </c>
      <c r="XEM295" s="3" t="s">
        <v>26</v>
      </c>
      <c r="XEN295" s="3" t="s">
        <v>20</v>
      </c>
      <c r="XEO295" s="3">
        <v>22.2</v>
      </c>
      <c r="XEP295" s="3">
        <v>0.86</v>
      </c>
      <c r="XEQ295" s="3">
        <v>0.8</v>
      </c>
      <c r="XER295" s="3">
        <v>0.77</v>
      </c>
      <c r="XES295" s="3">
        <v>0.72</v>
      </c>
      <c r="XET295" s="3">
        <v>0.67</v>
      </c>
      <c r="XEU295" s="3">
        <v>0.62</v>
      </c>
    </row>
    <row r="296" spans="16366:16375" ht="15.9" hidden="1" customHeight="1" x14ac:dyDescent="0.3">
      <c r="XEL296" s="3" t="s">
        <v>22</v>
      </c>
      <c r="XEM296" s="3" t="s">
        <v>26</v>
      </c>
      <c r="XEN296" s="3" t="s">
        <v>20</v>
      </c>
      <c r="XEO296" s="3">
        <v>22.3</v>
      </c>
      <c r="XEP296" s="3">
        <v>0.86</v>
      </c>
      <c r="XEQ296" s="3">
        <v>0.8</v>
      </c>
      <c r="XER296" s="3">
        <v>0.77</v>
      </c>
      <c r="XES296" s="3">
        <v>0.72</v>
      </c>
      <c r="XET296" s="3">
        <v>0.67</v>
      </c>
      <c r="XEU296" s="3">
        <v>0.62</v>
      </c>
    </row>
    <row r="297" spans="16366:16375" ht="15.9" hidden="1" customHeight="1" x14ac:dyDescent="0.3">
      <c r="XEL297" s="3" t="s">
        <v>22</v>
      </c>
      <c r="XEM297" s="3" t="s">
        <v>26</v>
      </c>
      <c r="XEN297" s="3" t="s">
        <v>20</v>
      </c>
      <c r="XEO297" s="3">
        <v>22.4</v>
      </c>
      <c r="XEP297" s="3">
        <v>0.86</v>
      </c>
      <c r="XEQ297" s="3">
        <v>0.8</v>
      </c>
      <c r="XER297" s="3">
        <v>0.77</v>
      </c>
      <c r="XES297" s="3">
        <v>0.72</v>
      </c>
      <c r="XET297" s="3">
        <v>0.67</v>
      </c>
      <c r="XEU297" s="3">
        <v>0.62</v>
      </c>
    </row>
    <row r="298" spans="16366:16375" ht="15.9" hidden="1" customHeight="1" x14ac:dyDescent="0.3">
      <c r="XEL298" s="3" t="s">
        <v>22</v>
      </c>
      <c r="XEM298" s="3" t="s">
        <v>26</v>
      </c>
      <c r="XEN298" s="3" t="s">
        <v>20</v>
      </c>
      <c r="XEO298" s="3">
        <v>22.5</v>
      </c>
      <c r="XEP298" s="3">
        <v>0.86</v>
      </c>
      <c r="XEQ298" s="3">
        <v>0.8</v>
      </c>
      <c r="XER298" s="3">
        <v>0.77</v>
      </c>
      <c r="XES298" s="3">
        <v>0.72</v>
      </c>
      <c r="XET298" s="3">
        <v>0.67</v>
      </c>
      <c r="XEU298" s="3">
        <v>0.62</v>
      </c>
    </row>
    <row r="299" spans="16366:16375" ht="15.9" hidden="1" customHeight="1" x14ac:dyDescent="0.3">
      <c r="XEL299" s="3" t="s">
        <v>22</v>
      </c>
      <c r="XEM299" s="3" t="s">
        <v>26</v>
      </c>
      <c r="XEN299" s="3" t="s">
        <v>20</v>
      </c>
      <c r="XEO299" s="3">
        <v>22.6</v>
      </c>
      <c r="XEP299" s="3">
        <v>0.86</v>
      </c>
      <c r="XEQ299" s="3">
        <v>0.8</v>
      </c>
      <c r="XER299" s="3">
        <v>0.77</v>
      </c>
      <c r="XES299" s="3">
        <v>0.72</v>
      </c>
      <c r="XET299" s="3">
        <v>0.67</v>
      </c>
      <c r="XEU299" s="3">
        <v>0.62</v>
      </c>
    </row>
    <row r="300" spans="16366:16375" ht="15.9" hidden="1" customHeight="1" x14ac:dyDescent="0.3">
      <c r="XEL300" s="3" t="s">
        <v>22</v>
      </c>
      <c r="XEM300" s="3" t="s">
        <v>26</v>
      </c>
      <c r="XEN300" s="3" t="s">
        <v>20</v>
      </c>
      <c r="XEO300" s="3">
        <v>22.7</v>
      </c>
      <c r="XEP300" s="3">
        <v>0.86</v>
      </c>
      <c r="XEQ300" s="3">
        <v>0.8</v>
      </c>
      <c r="XER300" s="3">
        <v>0.77</v>
      </c>
      <c r="XES300" s="3">
        <v>0.72</v>
      </c>
      <c r="XET300" s="3">
        <v>0.67</v>
      </c>
      <c r="XEU300" s="3">
        <v>0.62</v>
      </c>
    </row>
    <row r="301" spans="16366:16375" ht="15.9" hidden="1" customHeight="1" x14ac:dyDescent="0.3">
      <c r="XEL301" s="3" t="s">
        <v>22</v>
      </c>
      <c r="XEM301" s="3" t="s">
        <v>26</v>
      </c>
      <c r="XEN301" s="3" t="s">
        <v>20</v>
      </c>
      <c r="XEO301" s="3">
        <v>22.8</v>
      </c>
      <c r="XEP301" s="3">
        <v>0.86</v>
      </c>
      <c r="XEQ301" s="3">
        <v>0.8</v>
      </c>
      <c r="XER301" s="3">
        <v>0.77</v>
      </c>
      <c r="XES301" s="3">
        <v>0.72</v>
      </c>
      <c r="XET301" s="3">
        <v>0.67</v>
      </c>
      <c r="XEU301" s="3">
        <v>0.62</v>
      </c>
    </row>
    <row r="302" spans="16366:16375" ht="15.9" hidden="1" customHeight="1" x14ac:dyDescent="0.3">
      <c r="XEL302" s="3" t="s">
        <v>22</v>
      </c>
      <c r="XEM302" s="3" t="s">
        <v>26</v>
      </c>
      <c r="XEN302" s="3" t="s">
        <v>20</v>
      </c>
      <c r="XEO302" s="3">
        <v>22.9</v>
      </c>
      <c r="XEP302" s="3">
        <v>0.86</v>
      </c>
      <c r="XEQ302" s="3">
        <v>0.8</v>
      </c>
      <c r="XER302" s="3">
        <v>0.77</v>
      </c>
      <c r="XES302" s="3">
        <v>0.72</v>
      </c>
      <c r="XET302" s="3">
        <v>0.67</v>
      </c>
      <c r="XEU302" s="3">
        <v>0.62</v>
      </c>
    </row>
    <row r="303" spans="16366:16375" ht="15.9" hidden="1" customHeight="1" x14ac:dyDescent="0.3">
      <c r="XEL303" s="3" t="s">
        <v>22</v>
      </c>
      <c r="XEM303" s="3" t="s">
        <v>26</v>
      </c>
      <c r="XEN303" s="3" t="s">
        <v>20</v>
      </c>
      <c r="XEO303" s="3">
        <v>23</v>
      </c>
      <c r="XEP303" s="3">
        <v>0.86</v>
      </c>
      <c r="XEQ303" s="3">
        <v>0.8</v>
      </c>
      <c r="XER303" s="3">
        <v>0.77</v>
      </c>
      <c r="XES303" s="3">
        <v>0.72</v>
      </c>
      <c r="XET303" s="3">
        <v>0.67</v>
      </c>
      <c r="XEU303" s="3">
        <v>0.62</v>
      </c>
    </row>
    <row r="304" spans="16366:16375" ht="15.9" hidden="1" customHeight="1" x14ac:dyDescent="0.3">
      <c r="XEL304" s="3" t="s">
        <v>22</v>
      </c>
      <c r="XEM304" s="3" t="s">
        <v>26</v>
      </c>
      <c r="XEN304" s="3" t="s">
        <v>20</v>
      </c>
      <c r="XEO304" s="3">
        <v>23.1</v>
      </c>
      <c r="XEP304" s="3">
        <v>0.86</v>
      </c>
      <c r="XEQ304" s="3">
        <v>0.8</v>
      </c>
      <c r="XER304" s="3">
        <v>0.77</v>
      </c>
      <c r="XES304" s="3">
        <v>0.72</v>
      </c>
      <c r="XET304" s="3">
        <v>0.67</v>
      </c>
      <c r="XEU304" s="3">
        <v>0.62</v>
      </c>
    </row>
    <row r="305" spans="16366:16375" ht="15.9" hidden="1" customHeight="1" x14ac:dyDescent="0.3">
      <c r="XEL305" s="3" t="s">
        <v>22</v>
      </c>
      <c r="XEM305" s="3" t="s">
        <v>26</v>
      </c>
      <c r="XEN305" s="3" t="s">
        <v>20</v>
      </c>
      <c r="XEO305" s="3">
        <v>23.2</v>
      </c>
      <c r="XEP305" s="3">
        <v>0.86</v>
      </c>
      <c r="XEQ305" s="3">
        <v>0.8</v>
      </c>
      <c r="XER305" s="3">
        <v>0.77</v>
      </c>
      <c r="XES305" s="3">
        <v>0.72</v>
      </c>
      <c r="XET305" s="3">
        <v>0.67</v>
      </c>
      <c r="XEU305" s="3">
        <v>0.62</v>
      </c>
    </row>
    <row r="306" spans="16366:16375" ht="15.9" hidden="1" customHeight="1" x14ac:dyDescent="0.3">
      <c r="XEL306" s="3" t="s">
        <v>22</v>
      </c>
      <c r="XEM306" s="3" t="s">
        <v>26</v>
      </c>
      <c r="XEN306" s="3" t="s">
        <v>20</v>
      </c>
      <c r="XEO306" s="3">
        <v>23.3</v>
      </c>
      <c r="XEP306" s="3">
        <v>0.86</v>
      </c>
      <c r="XEQ306" s="3">
        <v>0.8</v>
      </c>
      <c r="XER306" s="3">
        <v>0.77</v>
      </c>
      <c r="XES306" s="3">
        <v>0.72</v>
      </c>
      <c r="XET306" s="3">
        <v>0.67</v>
      </c>
      <c r="XEU306" s="3">
        <v>0.62</v>
      </c>
    </row>
    <row r="307" spans="16366:16375" ht="15.9" hidden="1" customHeight="1" x14ac:dyDescent="0.3">
      <c r="XEL307" s="3" t="s">
        <v>22</v>
      </c>
      <c r="XEM307" s="3" t="s">
        <v>26</v>
      </c>
      <c r="XEN307" s="3" t="s">
        <v>20</v>
      </c>
      <c r="XEO307" s="3">
        <v>23.4</v>
      </c>
      <c r="XEP307" s="3">
        <v>0.86</v>
      </c>
      <c r="XEQ307" s="3">
        <v>0.8</v>
      </c>
      <c r="XER307" s="3">
        <v>0.77</v>
      </c>
      <c r="XES307" s="3">
        <v>0.72</v>
      </c>
      <c r="XET307" s="3">
        <v>0.67</v>
      </c>
      <c r="XEU307" s="3">
        <v>0.62</v>
      </c>
    </row>
    <row r="308" spans="16366:16375" ht="15.9" hidden="1" customHeight="1" x14ac:dyDescent="0.3">
      <c r="XEL308" s="3" t="s">
        <v>22</v>
      </c>
      <c r="XEM308" s="3" t="s">
        <v>26</v>
      </c>
      <c r="XEN308" s="3" t="s">
        <v>20</v>
      </c>
      <c r="XEO308" s="3">
        <v>23.5</v>
      </c>
      <c r="XEP308" s="3">
        <v>0.86</v>
      </c>
      <c r="XEQ308" s="3">
        <v>0.8</v>
      </c>
      <c r="XER308" s="3">
        <v>0.77</v>
      </c>
      <c r="XES308" s="3">
        <v>0.72</v>
      </c>
      <c r="XET308" s="3">
        <v>0.67</v>
      </c>
      <c r="XEU308" s="3">
        <v>0.62</v>
      </c>
    </row>
    <row r="309" spans="16366:16375" ht="15.9" hidden="1" customHeight="1" x14ac:dyDescent="0.3">
      <c r="XEL309" s="3" t="s">
        <v>22</v>
      </c>
      <c r="XEM309" s="3" t="s">
        <v>26</v>
      </c>
      <c r="XEN309" s="3" t="s">
        <v>20</v>
      </c>
      <c r="XEO309" s="3">
        <v>23.6</v>
      </c>
      <c r="XEP309" s="3">
        <v>0.86</v>
      </c>
      <c r="XEQ309" s="3">
        <v>0.8</v>
      </c>
      <c r="XER309" s="3">
        <v>0.77</v>
      </c>
      <c r="XES309" s="3">
        <v>0.72</v>
      </c>
      <c r="XET309" s="3">
        <v>0.67</v>
      </c>
      <c r="XEU309" s="3">
        <v>0.62</v>
      </c>
    </row>
    <row r="310" spans="16366:16375" ht="15.9" hidden="1" customHeight="1" x14ac:dyDescent="0.3">
      <c r="XEL310" s="3" t="s">
        <v>22</v>
      </c>
      <c r="XEM310" s="3" t="s">
        <v>26</v>
      </c>
      <c r="XEN310" s="3" t="s">
        <v>20</v>
      </c>
      <c r="XEO310" s="3">
        <v>23.7</v>
      </c>
      <c r="XEP310" s="3">
        <v>0.86</v>
      </c>
      <c r="XEQ310" s="3">
        <v>0.8</v>
      </c>
      <c r="XER310" s="3">
        <v>0.77</v>
      </c>
      <c r="XES310" s="3">
        <v>0.72</v>
      </c>
      <c r="XET310" s="3">
        <v>0.67</v>
      </c>
      <c r="XEU310" s="3">
        <v>0.62</v>
      </c>
    </row>
    <row r="311" spans="16366:16375" ht="15.9" hidden="1" customHeight="1" x14ac:dyDescent="0.3">
      <c r="XEL311" s="3" t="s">
        <v>22</v>
      </c>
      <c r="XEM311" s="3" t="s">
        <v>26</v>
      </c>
      <c r="XEN311" s="3" t="s">
        <v>20</v>
      </c>
      <c r="XEO311" s="3">
        <v>23.8</v>
      </c>
      <c r="XEP311" s="3">
        <v>0.86</v>
      </c>
      <c r="XEQ311" s="3">
        <v>0.8</v>
      </c>
      <c r="XER311" s="3">
        <v>0.77</v>
      </c>
      <c r="XES311" s="3">
        <v>0.72</v>
      </c>
      <c r="XET311" s="3">
        <v>0.67</v>
      </c>
      <c r="XEU311" s="3">
        <v>0.62</v>
      </c>
    </row>
    <row r="312" spans="16366:16375" ht="15.9" hidden="1" customHeight="1" x14ac:dyDescent="0.3">
      <c r="XEL312" s="3" t="s">
        <v>22</v>
      </c>
      <c r="XEM312" s="3" t="s">
        <v>26</v>
      </c>
      <c r="XEN312" s="3" t="s">
        <v>20</v>
      </c>
      <c r="XEO312" s="3">
        <v>23.9</v>
      </c>
      <c r="XEP312" s="3">
        <v>0.86</v>
      </c>
      <c r="XEQ312" s="3">
        <v>0.8</v>
      </c>
      <c r="XER312" s="3">
        <v>0.77</v>
      </c>
      <c r="XES312" s="3">
        <v>0.72</v>
      </c>
      <c r="XET312" s="3">
        <v>0.67</v>
      </c>
      <c r="XEU312" s="3">
        <v>0.62</v>
      </c>
    </row>
    <row r="313" spans="16366:16375" ht="15.9" hidden="1" customHeight="1" x14ac:dyDescent="0.3">
      <c r="XEL313" s="3" t="s">
        <v>22</v>
      </c>
      <c r="XEM313" s="3" t="s">
        <v>26</v>
      </c>
      <c r="XEN313" s="3" t="s">
        <v>20</v>
      </c>
      <c r="XEO313" s="3">
        <v>24</v>
      </c>
      <c r="XEP313" s="3">
        <v>0.86</v>
      </c>
      <c r="XEQ313" s="3">
        <v>0.8</v>
      </c>
      <c r="XER313" s="3">
        <v>0.77</v>
      </c>
      <c r="XES313" s="3">
        <v>0.72</v>
      </c>
      <c r="XET313" s="3">
        <v>0.67</v>
      </c>
      <c r="XEU313" s="3">
        <v>0.62</v>
      </c>
    </row>
    <row r="314" spans="16366:16375" ht="15.9" hidden="1" customHeight="1" x14ac:dyDescent="0.3">
      <c r="XEL314" s="3" t="s">
        <v>22</v>
      </c>
      <c r="XEM314" s="3" t="s">
        <v>26</v>
      </c>
      <c r="XEN314" s="3" t="s">
        <v>20</v>
      </c>
      <c r="XEO314" s="3">
        <v>24.1</v>
      </c>
      <c r="XEP314" s="3">
        <v>0.86</v>
      </c>
      <c r="XEQ314" s="3">
        <v>0.8</v>
      </c>
      <c r="XER314" s="3">
        <v>0.77</v>
      </c>
      <c r="XES314" s="3">
        <v>0.72</v>
      </c>
      <c r="XET314" s="3">
        <v>0.67</v>
      </c>
      <c r="XEU314" s="3">
        <v>0.62</v>
      </c>
    </row>
    <row r="315" spans="16366:16375" ht="15.9" hidden="1" customHeight="1" x14ac:dyDescent="0.3">
      <c r="XEL315" s="3" t="s">
        <v>22</v>
      </c>
      <c r="XEM315" s="3" t="s">
        <v>26</v>
      </c>
      <c r="XEN315" s="3" t="s">
        <v>20</v>
      </c>
      <c r="XEO315" s="3">
        <v>24.2</v>
      </c>
      <c r="XEP315" s="3">
        <v>0.86</v>
      </c>
      <c r="XEQ315" s="3">
        <v>0.8</v>
      </c>
      <c r="XER315" s="3">
        <v>0.77</v>
      </c>
      <c r="XES315" s="3">
        <v>0.72</v>
      </c>
      <c r="XET315" s="3">
        <v>0.67</v>
      </c>
      <c r="XEU315" s="3">
        <v>0.62</v>
      </c>
    </row>
    <row r="316" spans="16366:16375" ht="15.9" hidden="1" customHeight="1" x14ac:dyDescent="0.3">
      <c r="XEL316" s="3" t="s">
        <v>22</v>
      </c>
      <c r="XEM316" s="3" t="s">
        <v>26</v>
      </c>
      <c r="XEN316" s="3" t="s">
        <v>20</v>
      </c>
      <c r="XEO316" s="3">
        <v>24.3</v>
      </c>
      <c r="XEP316" s="3">
        <v>0.86</v>
      </c>
      <c r="XEQ316" s="3">
        <v>0.8</v>
      </c>
      <c r="XER316" s="3">
        <v>0.77</v>
      </c>
      <c r="XES316" s="3">
        <v>0.72</v>
      </c>
      <c r="XET316" s="3">
        <v>0.67</v>
      </c>
      <c r="XEU316" s="3">
        <v>0.62</v>
      </c>
    </row>
    <row r="317" spans="16366:16375" ht="15.9" hidden="1" customHeight="1" x14ac:dyDescent="0.3">
      <c r="XEL317" s="3" t="s">
        <v>22</v>
      </c>
      <c r="XEM317" s="3" t="s">
        <v>26</v>
      </c>
      <c r="XEN317" s="3" t="s">
        <v>20</v>
      </c>
      <c r="XEO317" s="3">
        <v>24.4</v>
      </c>
      <c r="XEP317" s="3">
        <v>0.86</v>
      </c>
      <c r="XEQ317" s="3">
        <v>0.8</v>
      </c>
      <c r="XER317" s="3">
        <v>0.77</v>
      </c>
      <c r="XES317" s="3">
        <v>0.72</v>
      </c>
      <c r="XET317" s="3">
        <v>0.67</v>
      </c>
      <c r="XEU317" s="3">
        <v>0.62</v>
      </c>
    </row>
    <row r="318" spans="16366:16375" ht="15.9" hidden="1" customHeight="1" x14ac:dyDescent="0.3">
      <c r="XEL318" s="3" t="s">
        <v>22</v>
      </c>
      <c r="XEM318" s="3" t="s">
        <v>26</v>
      </c>
      <c r="XEN318" s="3" t="s">
        <v>20</v>
      </c>
      <c r="XEO318" s="3">
        <v>24.5</v>
      </c>
      <c r="XEP318" s="3">
        <v>0.86</v>
      </c>
      <c r="XEQ318" s="3">
        <v>0.8</v>
      </c>
      <c r="XER318" s="3">
        <v>0.77</v>
      </c>
      <c r="XES318" s="3">
        <v>0.72</v>
      </c>
      <c r="XET318" s="3">
        <v>0.67</v>
      </c>
      <c r="XEU318" s="3">
        <v>0.62</v>
      </c>
    </row>
    <row r="319" spans="16366:16375" ht="15.9" hidden="1" customHeight="1" x14ac:dyDescent="0.3">
      <c r="XEL319" s="3" t="s">
        <v>22</v>
      </c>
      <c r="XEM319" s="3" t="s">
        <v>26</v>
      </c>
      <c r="XEN319" s="3" t="s">
        <v>20</v>
      </c>
      <c r="XEO319" s="3">
        <v>24.6</v>
      </c>
      <c r="XEP319" s="3">
        <v>0.86</v>
      </c>
      <c r="XEQ319" s="3">
        <v>0.8</v>
      </c>
      <c r="XER319" s="3">
        <v>0.77</v>
      </c>
      <c r="XES319" s="3">
        <v>0.72</v>
      </c>
      <c r="XET319" s="3">
        <v>0.67</v>
      </c>
      <c r="XEU319" s="3">
        <v>0.62</v>
      </c>
    </row>
    <row r="320" spans="16366:16375" ht="15.9" hidden="1" customHeight="1" x14ac:dyDescent="0.3">
      <c r="XEL320" s="3" t="s">
        <v>22</v>
      </c>
      <c r="XEM320" s="3" t="s">
        <v>26</v>
      </c>
      <c r="XEN320" s="3" t="s">
        <v>20</v>
      </c>
      <c r="XEO320" s="3">
        <v>24.7</v>
      </c>
      <c r="XEP320" s="3">
        <v>0.86</v>
      </c>
      <c r="XEQ320" s="3">
        <v>0.8</v>
      </c>
      <c r="XER320" s="3">
        <v>0.77</v>
      </c>
      <c r="XES320" s="3">
        <v>0.72</v>
      </c>
      <c r="XET320" s="3">
        <v>0.67</v>
      </c>
      <c r="XEU320" s="3">
        <v>0.62</v>
      </c>
    </row>
    <row r="321" spans="16366:16375" ht="15.9" hidden="1" customHeight="1" x14ac:dyDescent="0.3">
      <c r="XEL321" s="3" t="s">
        <v>22</v>
      </c>
      <c r="XEM321" s="3" t="s">
        <v>26</v>
      </c>
      <c r="XEN321" s="3" t="s">
        <v>20</v>
      </c>
      <c r="XEO321" s="3">
        <v>24.8</v>
      </c>
      <c r="XEP321" s="3">
        <v>0.86</v>
      </c>
      <c r="XEQ321" s="3">
        <v>0.8</v>
      </c>
      <c r="XER321" s="3">
        <v>0.77</v>
      </c>
      <c r="XES321" s="3">
        <v>0.72</v>
      </c>
      <c r="XET321" s="3">
        <v>0.67</v>
      </c>
      <c r="XEU321" s="3">
        <v>0.62</v>
      </c>
    </row>
    <row r="322" spans="16366:16375" ht="15.9" hidden="1" customHeight="1" x14ac:dyDescent="0.3">
      <c r="XEL322" s="3" t="s">
        <v>22</v>
      </c>
      <c r="XEM322" s="3" t="s">
        <v>26</v>
      </c>
      <c r="XEN322" s="3" t="s">
        <v>20</v>
      </c>
      <c r="XEO322" s="3">
        <v>24.9</v>
      </c>
      <c r="XEP322" s="3">
        <v>0.86</v>
      </c>
      <c r="XEQ322" s="3">
        <v>0.8</v>
      </c>
      <c r="XER322" s="3">
        <v>0.77</v>
      </c>
      <c r="XES322" s="3">
        <v>0.72</v>
      </c>
      <c r="XET322" s="3">
        <v>0.67</v>
      </c>
      <c r="XEU322" s="3">
        <v>0.62</v>
      </c>
    </row>
    <row r="323" spans="16366:16375" ht="15.9" hidden="1" customHeight="1" x14ac:dyDescent="0.3">
      <c r="XEL323" s="3" t="s">
        <v>22</v>
      </c>
      <c r="XEM323" s="3" t="s">
        <v>26</v>
      </c>
      <c r="XEN323" s="3" t="s">
        <v>20</v>
      </c>
      <c r="XEO323" s="3">
        <v>25</v>
      </c>
      <c r="XEP323" s="3">
        <v>0.86</v>
      </c>
      <c r="XEQ323" s="3">
        <v>0.8</v>
      </c>
      <c r="XER323" s="3">
        <v>0.77</v>
      </c>
      <c r="XES323" s="3">
        <v>0.72</v>
      </c>
      <c r="XET323" s="3">
        <v>0.67</v>
      </c>
      <c r="XEU323" s="3">
        <v>0.62</v>
      </c>
    </row>
    <row r="324" spans="16366:16375" ht="15.9" hidden="1" customHeight="1" x14ac:dyDescent="0.3">
      <c r="XEL324" s="3" t="s">
        <v>22</v>
      </c>
      <c r="XEM324" s="3" t="s">
        <v>26</v>
      </c>
      <c r="XEN324" s="3" t="s">
        <v>20</v>
      </c>
      <c r="XEO324" s="3">
        <v>25.1</v>
      </c>
      <c r="XEP324" s="3">
        <v>0.86</v>
      </c>
      <c r="XEQ324" s="3">
        <v>0.8</v>
      </c>
      <c r="XER324" s="3">
        <v>0.77</v>
      </c>
      <c r="XES324" s="3">
        <v>0.72</v>
      </c>
      <c r="XET324" s="3">
        <v>0.67</v>
      </c>
      <c r="XEU324" s="3">
        <v>0.62</v>
      </c>
    </row>
    <row r="325" spans="16366:16375" ht="15.9" hidden="1" customHeight="1" x14ac:dyDescent="0.3">
      <c r="XEL325" s="3" t="s">
        <v>22</v>
      </c>
      <c r="XEM325" s="3" t="s">
        <v>26</v>
      </c>
      <c r="XEN325" s="3" t="s">
        <v>20</v>
      </c>
      <c r="XEO325" s="3">
        <v>25.2</v>
      </c>
      <c r="XEP325" s="3">
        <v>0.86</v>
      </c>
      <c r="XEQ325" s="3">
        <v>0.8</v>
      </c>
      <c r="XER325" s="3">
        <v>0.77</v>
      </c>
      <c r="XES325" s="3">
        <v>0.72</v>
      </c>
      <c r="XET325" s="3">
        <v>0.67</v>
      </c>
      <c r="XEU325" s="3">
        <v>0.62</v>
      </c>
    </row>
    <row r="326" spans="16366:16375" ht="15.9" hidden="1" customHeight="1" x14ac:dyDescent="0.3">
      <c r="XEL326" s="3" t="s">
        <v>22</v>
      </c>
      <c r="XEM326" s="3" t="s">
        <v>26</v>
      </c>
      <c r="XEN326" s="3" t="s">
        <v>20</v>
      </c>
      <c r="XEO326" s="3">
        <v>25.3</v>
      </c>
      <c r="XEP326" s="3">
        <v>0.86</v>
      </c>
      <c r="XEQ326" s="3">
        <v>0.8</v>
      </c>
      <c r="XER326" s="3">
        <v>0.77</v>
      </c>
      <c r="XES326" s="3">
        <v>0.72</v>
      </c>
      <c r="XET326" s="3">
        <v>0.67</v>
      </c>
      <c r="XEU326" s="3">
        <v>0.62</v>
      </c>
    </row>
    <row r="327" spans="16366:16375" ht="15.9" hidden="1" customHeight="1" x14ac:dyDescent="0.3">
      <c r="XEL327" s="3" t="s">
        <v>22</v>
      </c>
      <c r="XEM327" s="3" t="s">
        <v>26</v>
      </c>
      <c r="XEN327" s="3" t="s">
        <v>20</v>
      </c>
      <c r="XEO327" s="3">
        <v>25.4</v>
      </c>
      <c r="XEP327" s="3">
        <v>0.86</v>
      </c>
      <c r="XEQ327" s="3">
        <v>0.8</v>
      </c>
      <c r="XER327" s="3">
        <v>0.77</v>
      </c>
      <c r="XES327" s="3">
        <v>0.72</v>
      </c>
      <c r="XET327" s="3">
        <v>0.67</v>
      </c>
      <c r="XEU327" s="3">
        <v>0.62</v>
      </c>
    </row>
    <row r="328" spans="16366:16375" ht="15.9" hidden="1" customHeight="1" x14ac:dyDescent="0.3">
      <c r="XEL328" s="3" t="s">
        <v>22</v>
      </c>
      <c r="XEM328" s="3" t="s">
        <v>26</v>
      </c>
      <c r="XEN328" s="3" t="s">
        <v>20</v>
      </c>
      <c r="XEO328" s="3">
        <v>25.5</v>
      </c>
      <c r="XEP328" s="3">
        <v>0.86</v>
      </c>
      <c r="XEQ328" s="3">
        <v>0.8</v>
      </c>
      <c r="XER328" s="3">
        <v>0.77</v>
      </c>
      <c r="XES328" s="3">
        <v>0.72</v>
      </c>
      <c r="XET328" s="3">
        <v>0.67</v>
      </c>
      <c r="XEU328" s="3">
        <v>0.62</v>
      </c>
    </row>
    <row r="329" spans="16366:16375" ht="15.9" hidden="1" customHeight="1" x14ac:dyDescent="0.3">
      <c r="XEL329" s="3" t="s">
        <v>22</v>
      </c>
      <c r="XEM329" s="3" t="s">
        <v>26</v>
      </c>
      <c r="XEN329" s="3" t="s">
        <v>20</v>
      </c>
      <c r="XEO329" s="3">
        <v>25.6</v>
      </c>
      <c r="XEP329" s="3">
        <v>0.86</v>
      </c>
      <c r="XEQ329" s="3">
        <v>0.8</v>
      </c>
      <c r="XER329" s="3">
        <v>0.77</v>
      </c>
      <c r="XES329" s="3">
        <v>0.72</v>
      </c>
      <c r="XET329" s="3">
        <v>0.67</v>
      </c>
      <c r="XEU329" s="3">
        <v>0.62</v>
      </c>
    </row>
    <row r="330" spans="16366:16375" ht="15.9" hidden="1" customHeight="1" x14ac:dyDescent="0.3">
      <c r="XEL330" s="3" t="s">
        <v>22</v>
      </c>
      <c r="XEM330" s="3" t="s">
        <v>26</v>
      </c>
      <c r="XEN330" s="3" t="s">
        <v>20</v>
      </c>
      <c r="XEO330" s="3">
        <v>25.7</v>
      </c>
      <c r="XEP330" s="3">
        <v>0.86</v>
      </c>
      <c r="XEQ330" s="3">
        <v>0.8</v>
      </c>
      <c r="XER330" s="3">
        <v>0.77</v>
      </c>
      <c r="XES330" s="3">
        <v>0.72</v>
      </c>
      <c r="XET330" s="3">
        <v>0.67</v>
      </c>
      <c r="XEU330" s="3">
        <v>0.62</v>
      </c>
    </row>
    <row r="331" spans="16366:16375" ht="15.9" hidden="1" customHeight="1" x14ac:dyDescent="0.3">
      <c r="XEL331" s="3" t="s">
        <v>22</v>
      </c>
      <c r="XEM331" s="3" t="s">
        <v>26</v>
      </c>
      <c r="XEN331" s="3" t="s">
        <v>20</v>
      </c>
      <c r="XEO331" s="3">
        <v>25.8</v>
      </c>
      <c r="XEP331" s="3">
        <v>0.86</v>
      </c>
      <c r="XEQ331" s="3">
        <v>0.8</v>
      </c>
      <c r="XER331" s="3">
        <v>0.77</v>
      </c>
      <c r="XES331" s="3">
        <v>0.72</v>
      </c>
      <c r="XET331" s="3">
        <v>0.67</v>
      </c>
      <c r="XEU331" s="3">
        <v>0.62</v>
      </c>
    </row>
    <row r="332" spans="16366:16375" ht="15.9" hidden="1" customHeight="1" x14ac:dyDescent="0.3">
      <c r="XEL332" s="3" t="s">
        <v>22</v>
      </c>
      <c r="XEM332" s="3" t="s">
        <v>26</v>
      </c>
      <c r="XEN332" s="3" t="s">
        <v>20</v>
      </c>
      <c r="XEO332" s="3">
        <v>25.9</v>
      </c>
      <c r="XEP332" s="3">
        <v>0.86</v>
      </c>
      <c r="XEQ332" s="3">
        <v>0.8</v>
      </c>
      <c r="XER332" s="3">
        <v>0.77</v>
      </c>
      <c r="XES332" s="3">
        <v>0.72</v>
      </c>
      <c r="XET332" s="3">
        <v>0.67</v>
      </c>
      <c r="XEU332" s="3">
        <v>0.62</v>
      </c>
    </row>
    <row r="333" spans="16366:16375" ht="15.9" hidden="1" customHeight="1" x14ac:dyDescent="0.3">
      <c r="XEL333" s="3" t="s">
        <v>22</v>
      </c>
      <c r="XEM333" s="3" t="s">
        <v>26</v>
      </c>
      <c r="XEN333" s="3" t="s">
        <v>20</v>
      </c>
      <c r="XEO333" s="3">
        <v>26</v>
      </c>
      <c r="XEP333" s="3">
        <v>0.86</v>
      </c>
      <c r="XEQ333" s="3">
        <v>0.8</v>
      </c>
      <c r="XER333" s="3">
        <v>0.77</v>
      </c>
      <c r="XES333" s="3">
        <v>0.72</v>
      </c>
      <c r="XET333" s="3">
        <v>0.67</v>
      </c>
      <c r="XEU333" s="3">
        <v>0.62</v>
      </c>
    </row>
    <row r="334" spans="16366:16375" ht="15.9" hidden="1" customHeight="1" x14ac:dyDescent="0.3">
      <c r="XEL334" s="3" t="s">
        <v>22</v>
      </c>
      <c r="XEM334" s="3" t="s">
        <v>26</v>
      </c>
      <c r="XEN334" s="3" t="s">
        <v>20</v>
      </c>
      <c r="XEO334" s="3">
        <v>26.1</v>
      </c>
      <c r="XEP334" s="3">
        <v>0.86</v>
      </c>
      <c r="XEQ334" s="3">
        <v>0.8</v>
      </c>
      <c r="XER334" s="3">
        <v>0.77</v>
      </c>
      <c r="XES334" s="3">
        <v>0.72</v>
      </c>
      <c r="XET334" s="3">
        <v>0.67</v>
      </c>
      <c r="XEU334" s="3">
        <v>0.62</v>
      </c>
    </row>
    <row r="335" spans="16366:16375" ht="15.9" hidden="1" customHeight="1" x14ac:dyDescent="0.3">
      <c r="XEL335" s="3" t="s">
        <v>22</v>
      </c>
      <c r="XEM335" s="3" t="s">
        <v>26</v>
      </c>
      <c r="XEN335" s="3" t="s">
        <v>20</v>
      </c>
      <c r="XEO335" s="3">
        <v>26.2</v>
      </c>
      <c r="XEP335" s="3">
        <v>0.86</v>
      </c>
      <c r="XEQ335" s="3">
        <v>0.8</v>
      </c>
      <c r="XER335" s="3">
        <v>0.77</v>
      </c>
      <c r="XES335" s="3">
        <v>0.72</v>
      </c>
      <c r="XET335" s="3">
        <v>0.67</v>
      </c>
      <c r="XEU335" s="3">
        <v>0.62</v>
      </c>
    </row>
    <row r="336" spans="16366:16375" ht="15.9" hidden="1" customHeight="1" x14ac:dyDescent="0.3">
      <c r="XEL336" s="3" t="s">
        <v>22</v>
      </c>
      <c r="XEM336" s="3" t="s">
        <v>26</v>
      </c>
      <c r="XEN336" s="3" t="s">
        <v>20</v>
      </c>
      <c r="XEO336" s="3">
        <v>26.3</v>
      </c>
      <c r="XEP336" s="3">
        <v>0.86</v>
      </c>
      <c r="XEQ336" s="3">
        <v>0.8</v>
      </c>
      <c r="XER336" s="3">
        <v>0.77</v>
      </c>
      <c r="XES336" s="3">
        <v>0.72</v>
      </c>
      <c r="XET336" s="3">
        <v>0.67</v>
      </c>
      <c r="XEU336" s="3">
        <v>0.62</v>
      </c>
    </row>
    <row r="337" spans="16366:16375" ht="15.9" hidden="1" customHeight="1" x14ac:dyDescent="0.3">
      <c r="XEL337" s="3" t="s">
        <v>22</v>
      </c>
      <c r="XEM337" s="3" t="s">
        <v>26</v>
      </c>
      <c r="XEN337" s="3" t="s">
        <v>20</v>
      </c>
      <c r="XEO337" s="3">
        <v>26.4</v>
      </c>
      <c r="XEP337" s="3">
        <v>0.86</v>
      </c>
      <c r="XEQ337" s="3">
        <v>0.8</v>
      </c>
      <c r="XER337" s="3">
        <v>0.77</v>
      </c>
      <c r="XES337" s="3">
        <v>0.72</v>
      </c>
      <c r="XET337" s="3">
        <v>0.67</v>
      </c>
      <c r="XEU337" s="3">
        <v>0.62</v>
      </c>
    </row>
    <row r="338" spans="16366:16375" ht="15.9" hidden="1" customHeight="1" x14ac:dyDescent="0.3">
      <c r="XEL338" s="3" t="s">
        <v>22</v>
      </c>
      <c r="XEM338" s="3" t="s">
        <v>26</v>
      </c>
      <c r="XEN338" s="3" t="s">
        <v>20</v>
      </c>
      <c r="XEO338" s="3">
        <v>26.5</v>
      </c>
      <c r="XEP338" s="3">
        <v>0.86</v>
      </c>
      <c r="XEQ338" s="3">
        <v>0.8</v>
      </c>
      <c r="XER338" s="3">
        <v>0.77</v>
      </c>
      <c r="XES338" s="3">
        <v>0.72</v>
      </c>
      <c r="XET338" s="3">
        <v>0.67</v>
      </c>
      <c r="XEU338" s="3">
        <v>0.62</v>
      </c>
    </row>
    <row r="339" spans="16366:16375" ht="15.9" hidden="1" customHeight="1" x14ac:dyDescent="0.3">
      <c r="XEL339" s="3" t="s">
        <v>22</v>
      </c>
      <c r="XEM339" s="3" t="s">
        <v>26</v>
      </c>
      <c r="XEN339" s="3" t="s">
        <v>20</v>
      </c>
      <c r="XEO339" s="3">
        <v>26.6</v>
      </c>
      <c r="XEP339" s="3">
        <v>0.86</v>
      </c>
      <c r="XEQ339" s="3">
        <v>0.8</v>
      </c>
      <c r="XER339" s="3">
        <v>0.77</v>
      </c>
      <c r="XES339" s="3">
        <v>0.72</v>
      </c>
      <c r="XET339" s="3">
        <v>0.67</v>
      </c>
      <c r="XEU339" s="3">
        <v>0.62</v>
      </c>
    </row>
    <row r="340" spans="16366:16375" ht="15.9" hidden="1" customHeight="1" x14ac:dyDescent="0.3">
      <c r="XEL340" s="3" t="s">
        <v>22</v>
      </c>
      <c r="XEM340" s="3" t="s">
        <v>26</v>
      </c>
      <c r="XEN340" s="3" t="s">
        <v>20</v>
      </c>
      <c r="XEO340" s="3">
        <v>26.7</v>
      </c>
      <c r="XEP340" s="3">
        <v>0.86</v>
      </c>
      <c r="XEQ340" s="3">
        <v>0.8</v>
      </c>
      <c r="XER340" s="3">
        <v>0.77</v>
      </c>
      <c r="XES340" s="3">
        <v>0.72</v>
      </c>
      <c r="XET340" s="3">
        <v>0.67</v>
      </c>
      <c r="XEU340" s="3">
        <v>0.62</v>
      </c>
    </row>
    <row r="341" spans="16366:16375" ht="15.9" hidden="1" customHeight="1" x14ac:dyDescent="0.3">
      <c r="XEL341" s="3" t="s">
        <v>22</v>
      </c>
      <c r="XEM341" s="3" t="s">
        <v>26</v>
      </c>
      <c r="XEN341" s="3" t="s">
        <v>20</v>
      </c>
      <c r="XEO341" s="3">
        <v>26.8</v>
      </c>
      <c r="XEP341" s="3">
        <v>0.86</v>
      </c>
      <c r="XEQ341" s="3">
        <v>0.8</v>
      </c>
      <c r="XER341" s="3">
        <v>0.77</v>
      </c>
      <c r="XES341" s="3">
        <v>0.72</v>
      </c>
      <c r="XET341" s="3">
        <v>0.67</v>
      </c>
      <c r="XEU341" s="3">
        <v>0.62</v>
      </c>
    </row>
    <row r="342" spans="16366:16375" ht="15.9" hidden="1" customHeight="1" x14ac:dyDescent="0.3">
      <c r="XEL342" s="3" t="s">
        <v>22</v>
      </c>
      <c r="XEM342" s="3" t="s">
        <v>26</v>
      </c>
      <c r="XEN342" s="3" t="s">
        <v>20</v>
      </c>
      <c r="XEO342" s="3">
        <v>26.9</v>
      </c>
      <c r="XEP342" s="3">
        <v>0.86</v>
      </c>
      <c r="XEQ342" s="3">
        <v>0.8</v>
      </c>
      <c r="XER342" s="3">
        <v>0.77</v>
      </c>
      <c r="XES342" s="3">
        <v>0.72</v>
      </c>
      <c r="XET342" s="3">
        <v>0.67</v>
      </c>
      <c r="XEU342" s="3">
        <v>0.62</v>
      </c>
    </row>
    <row r="343" spans="16366:16375" ht="15.9" hidden="1" customHeight="1" x14ac:dyDescent="0.3">
      <c r="XEL343" s="3" t="s">
        <v>22</v>
      </c>
      <c r="XEM343" s="3" t="s">
        <v>26</v>
      </c>
      <c r="XEN343" s="3" t="s">
        <v>20</v>
      </c>
      <c r="XEO343" s="3">
        <v>27</v>
      </c>
      <c r="XEP343" s="3">
        <v>0.86</v>
      </c>
      <c r="XEQ343" s="3">
        <v>0.8</v>
      </c>
      <c r="XER343" s="3">
        <v>0.77</v>
      </c>
      <c r="XES343" s="3">
        <v>0.72</v>
      </c>
      <c r="XET343" s="3">
        <v>0.67</v>
      </c>
      <c r="XEU343" s="3">
        <v>0.62</v>
      </c>
    </row>
    <row r="344" spans="16366:16375" ht="15.9" hidden="1" customHeight="1" x14ac:dyDescent="0.3">
      <c r="XEL344" s="3" t="s">
        <v>22</v>
      </c>
      <c r="XEM344" s="3" t="s">
        <v>26</v>
      </c>
      <c r="XEN344" s="3" t="s">
        <v>20</v>
      </c>
      <c r="XEO344" s="3">
        <v>27.1</v>
      </c>
      <c r="XEP344" s="3">
        <v>0.86</v>
      </c>
      <c r="XEQ344" s="3">
        <v>0.8</v>
      </c>
      <c r="XER344" s="3">
        <v>0.77</v>
      </c>
      <c r="XES344" s="3">
        <v>0.72</v>
      </c>
      <c r="XET344" s="3">
        <v>0.67</v>
      </c>
      <c r="XEU344" s="3">
        <v>0.62</v>
      </c>
    </row>
    <row r="345" spans="16366:16375" ht="15.9" hidden="1" customHeight="1" x14ac:dyDescent="0.3">
      <c r="XEL345" s="3" t="s">
        <v>22</v>
      </c>
      <c r="XEM345" s="3" t="s">
        <v>26</v>
      </c>
      <c r="XEN345" s="3" t="s">
        <v>20</v>
      </c>
      <c r="XEO345" s="3">
        <v>27.2</v>
      </c>
      <c r="XEP345" s="3">
        <v>0.86</v>
      </c>
      <c r="XEQ345" s="3">
        <v>0.8</v>
      </c>
      <c r="XER345" s="3">
        <v>0.77</v>
      </c>
      <c r="XES345" s="3">
        <v>0.72</v>
      </c>
      <c r="XET345" s="3">
        <v>0.67</v>
      </c>
      <c r="XEU345" s="3">
        <v>0.62</v>
      </c>
    </row>
    <row r="346" spans="16366:16375" ht="15.9" hidden="1" customHeight="1" x14ac:dyDescent="0.3">
      <c r="XEL346" s="3" t="s">
        <v>22</v>
      </c>
      <c r="XEM346" s="3" t="s">
        <v>26</v>
      </c>
      <c r="XEN346" s="3" t="s">
        <v>20</v>
      </c>
      <c r="XEO346" s="3">
        <v>27.3</v>
      </c>
      <c r="XEP346" s="3">
        <v>0.86</v>
      </c>
      <c r="XEQ346" s="3">
        <v>0.8</v>
      </c>
      <c r="XER346" s="3">
        <v>0.77</v>
      </c>
      <c r="XES346" s="3">
        <v>0.72</v>
      </c>
      <c r="XET346" s="3">
        <v>0.67</v>
      </c>
      <c r="XEU346" s="3">
        <v>0.62</v>
      </c>
    </row>
    <row r="347" spans="16366:16375" ht="15.9" hidden="1" customHeight="1" x14ac:dyDescent="0.3">
      <c r="XEL347" s="3" t="s">
        <v>22</v>
      </c>
      <c r="XEM347" s="3" t="s">
        <v>26</v>
      </c>
      <c r="XEN347" s="3" t="s">
        <v>20</v>
      </c>
      <c r="XEO347" s="3">
        <v>27.4</v>
      </c>
      <c r="XEP347" s="3">
        <v>0.86</v>
      </c>
      <c r="XEQ347" s="3">
        <v>0.8</v>
      </c>
      <c r="XER347" s="3">
        <v>0.77</v>
      </c>
      <c r="XES347" s="3">
        <v>0.72</v>
      </c>
      <c r="XET347" s="3">
        <v>0.67</v>
      </c>
      <c r="XEU347" s="3">
        <v>0.62</v>
      </c>
    </row>
    <row r="348" spans="16366:16375" ht="15.9" hidden="1" customHeight="1" x14ac:dyDescent="0.3">
      <c r="XEL348" s="3" t="s">
        <v>22</v>
      </c>
      <c r="XEM348" s="3" t="s">
        <v>26</v>
      </c>
      <c r="XEN348" s="3" t="s">
        <v>20</v>
      </c>
      <c r="XEO348" s="3">
        <v>27.5</v>
      </c>
      <c r="XEP348" s="3">
        <v>0.86</v>
      </c>
      <c r="XEQ348" s="3">
        <v>0.8</v>
      </c>
      <c r="XER348" s="3">
        <v>0.77</v>
      </c>
      <c r="XES348" s="3">
        <v>0.72</v>
      </c>
      <c r="XET348" s="3">
        <v>0.67</v>
      </c>
      <c r="XEU348" s="3">
        <v>0.62</v>
      </c>
    </row>
    <row r="349" spans="16366:16375" ht="15.9" hidden="1" customHeight="1" x14ac:dyDescent="0.3">
      <c r="XEL349" s="3" t="s">
        <v>22</v>
      </c>
      <c r="XEM349" s="3" t="s">
        <v>26</v>
      </c>
      <c r="XEN349" s="3" t="s">
        <v>20</v>
      </c>
      <c r="XEO349" s="3">
        <v>27.6</v>
      </c>
      <c r="XEP349" s="3">
        <v>0.86</v>
      </c>
      <c r="XEQ349" s="3">
        <v>0.8</v>
      </c>
      <c r="XER349" s="3">
        <v>0.77</v>
      </c>
      <c r="XES349" s="3">
        <v>0.72</v>
      </c>
      <c r="XET349" s="3">
        <v>0.67</v>
      </c>
      <c r="XEU349" s="3">
        <v>0.62</v>
      </c>
    </row>
    <row r="350" spans="16366:16375" ht="15.9" hidden="1" customHeight="1" x14ac:dyDescent="0.3">
      <c r="XEL350" s="3" t="s">
        <v>22</v>
      </c>
      <c r="XEM350" s="3" t="s">
        <v>26</v>
      </c>
      <c r="XEN350" s="3" t="s">
        <v>20</v>
      </c>
      <c r="XEO350" s="3">
        <v>27.7</v>
      </c>
      <c r="XEP350" s="3">
        <v>0.86</v>
      </c>
      <c r="XEQ350" s="3">
        <v>0.8</v>
      </c>
      <c r="XER350" s="3">
        <v>0.77</v>
      </c>
      <c r="XES350" s="3">
        <v>0.72</v>
      </c>
      <c r="XET350" s="3">
        <v>0.67</v>
      </c>
      <c r="XEU350" s="3">
        <v>0.62</v>
      </c>
    </row>
    <row r="351" spans="16366:16375" ht="15.9" hidden="1" customHeight="1" x14ac:dyDescent="0.3">
      <c r="XEL351" s="3" t="s">
        <v>22</v>
      </c>
      <c r="XEM351" s="3" t="s">
        <v>26</v>
      </c>
      <c r="XEN351" s="3" t="s">
        <v>20</v>
      </c>
      <c r="XEO351" s="3">
        <v>27.8</v>
      </c>
      <c r="XEP351" s="3">
        <v>0.86</v>
      </c>
      <c r="XEQ351" s="3">
        <v>0.8</v>
      </c>
      <c r="XER351" s="3">
        <v>0.77</v>
      </c>
      <c r="XES351" s="3">
        <v>0.72</v>
      </c>
      <c r="XET351" s="3">
        <v>0.67</v>
      </c>
      <c r="XEU351" s="3">
        <v>0.62</v>
      </c>
    </row>
    <row r="352" spans="16366:16375" ht="15.9" hidden="1" customHeight="1" x14ac:dyDescent="0.3">
      <c r="XEL352" s="3" t="s">
        <v>22</v>
      </c>
      <c r="XEM352" s="3" t="s">
        <v>26</v>
      </c>
      <c r="XEN352" s="3" t="s">
        <v>20</v>
      </c>
      <c r="XEO352" s="3">
        <v>27.9</v>
      </c>
      <c r="XEP352" s="3">
        <v>0.86</v>
      </c>
      <c r="XEQ352" s="3">
        <v>0.8</v>
      </c>
      <c r="XER352" s="3">
        <v>0.77</v>
      </c>
      <c r="XES352" s="3">
        <v>0.72</v>
      </c>
      <c r="XET352" s="3">
        <v>0.67</v>
      </c>
      <c r="XEU352" s="3">
        <v>0.62</v>
      </c>
    </row>
    <row r="353" spans="16366:16375" ht="15.9" hidden="1" customHeight="1" x14ac:dyDescent="0.3">
      <c r="XEL353" s="3" t="s">
        <v>22</v>
      </c>
      <c r="XEM353" s="3" t="s">
        <v>26</v>
      </c>
      <c r="XEN353" s="3" t="s">
        <v>20</v>
      </c>
      <c r="XEO353" s="3">
        <v>28</v>
      </c>
      <c r="XEP353" s="3">
        <v>0.86</v>
      </c>
      <c r="XEQ353" s="3">
        <v>0.8</v>
      </c>
      <c r="XER353" s="3">
        <v>0.77</v>
      </c>
      <c r="XES353" s="3">
        <v>0.72</v>
      </c>
      <c r="XET353" s="3">
        <v>0.67</v>
      </c>
      <c r="XEU353" s="3">
        <v>0.62</v>
      </c>
    </row>
    <row r="354" spans="16366:16375" ht="15.9" hidden="1" customHeight="1" x14ac:dyDescent="0.3">
      <c r="XEL354" s="3" t="s">
        <v>22</v>
      </c>
      <c r="XEM354" s="3" t="s">
        <v>26</v>
      </c>
      <c r="XEN354" s="3" t="s">
        <v>20</v>
      </c>
      <c r="XEO354" s="3">
        <v>28.1</v>
      </c>
      <c r="XEP354" s="3">
        <v>0.86</v>
      </c>
      <c r="XEQ354" s="3">
        <v>0.8</v>
      </c>
      <c r="XER354" s="3">
        <v>0.77</v>
      </c>
      <c r="XES354" s="3">
        <v>0.72</v>
      </c>
      <c r="XET354" s="3">
        <v>0.67</v>
      </c>
      <c r="XEU354" s="3">
        <v>0.62</v>
      </c>
    </row>
    <row r="355" spans="16366:16375" ht="15.9" hidden="1" customHeight="1" x14ac:dyDescent="0.3">
      <c r="XEL355" s="3" t="s">
        <v>22</v>
      </c>
      <c r="XEM355" s="3" t="s">
        <v>26</v>
      </c>
      <c r="XEN355" s="3" t="s">
        <v>20</v>
      </c>
      <c r="XEO355" s="3">
        <v>28.2</v>
      </c>
      <c r="XEP355" s="3">
        <v>0.86</v>
      </c>
      <c r="XEQ355" s="3">
        <v>0.8</v>
      </c>
      <c r="XER355" s="3">
        <v>0.77</v>
      </c>
      <c r="XES355" s="3">
        <v>0.72</v>
      </c>
      <c r="XET355" s="3">
        <v>0.67</v>
      </c>
      <c r="XEU355" s="3">
        <v>0.62</v>
      </c>
    </row>
    <row r="356" spans="16366:16375" ht="15.9" hidden="1" customHeight="1" x14ac:dyDescent="0.3">
      <c r="XEL356" s="3" t="s">
        <v>22</v>
      </c>
      <c r="XEM356" s="3" t="s">
        <v>26</v>
      </c>
      <c r="XEN356" s="3" t="s">
        <v>20</v>
      </c>
      <c r="XEO356" s="3">
        <v>28.3</v>
      </c>
      <c r="XEP356" s="3">
        <v>0.86</v>
      </c>
      <c r="XEQ356" s="3">
        <v>0.8</v>
      </c>
      <c r="XER356" s="3">
        <v>0.77</v>
      </c>
      <c r="XES356" s="3">
        <v>0.72</v>
      </c>
      <c r="XET356" s="3">
        <v>0.67</v>
      </c>
      <c r="XEU356" s="3">
        <v>0.62</v>
      </c>
    </row>
    <row r="357" spans="16366:16375" ht="15.9" hidden="1" customHeight="1" x14ac:dyDescent="0.3">
      <c r="XEL357" s="3" t="s">
        <v>22</v>
      </c>
      <c r="XEM357" s="3" t="s">
        <v>26</v>
      </c>
      <c r="XEN357" s="3" t="s">
        <v>20</v>
      </c>
      <c r="XEO357" s="3">
        <v>28.4</v>
      </c>
      <c r="XEP357" s="3">
        <v>0.86</v>
      </c>
      <c r="XEQ357" s="3">
        <v>0.8</v>
      </c>
      <c r="XER357" s="3">
        <v>0.77</v>
      </c>
      <c r="XES357" s="3">
        <v>0.72</v>
      </c>
      <c r="XET357" s="3">
        <v>0.67</v>
      </c>
      <c r="XEU357" s="3">
        <v>0.62</v>
      </c>
    </row>
    <row r="358" spans="16366:16375" ht="15.9" hidden="1" customHeight="1" x14ac:dyDescent="0.3">
      <c r="XEL358" s="3" t="s">
        <v>22</v>
      </c>
      <c r="XEM358" s="3" t="s">
        <v>26</v>
      </c>
      <c r="XEN358" s="3" t="s">
        <v>20</v>
      </c>
      <c r="XEO358" s="3">
        <v>28.5</v>
      </c>
      <c r="XEP358" s="3">
        <v>0.86</v>
      </c>
      <c r="XEQ358" s="3">
        <v>0.8</v>
      </c>
      <c r="XER358" s="3">
        <v>0.77</v>
      </c>
      <c r="XES358" s="3">
        <v>0.72</v>
      </c>
      <c r="XET358" s="3">
        <v>0.67</v>
      </c>
      <c r="XEU358" s="3">
        <v>0.62</v>
      </c>
    </row>
    <row r="359" spans="16366:16375" ht="15.9" hidden="1" customHeight="1" x14ac:dyDescent="0.3">
      <c r="XEL359" s="3" t="s">
        <v>22</v>
      </c>
      <c r="XEM359" s="3" t="s">
        <v>26</v>
      </c>
      <c r="XEN359" s="3" t="s">
        <v>20</v>
      </c>
      <c r="XEO359" s="3">
        <v>28.6</v>
      </c>
      <c r="XEP359" s="3">
        <v>0.86</v>
      </c>
      <c r="XEQ359" s="3">
        <v>0.8</v>
      </c>
      <c r="XER359" s="3">
        <v>0.77</v>
      </c>
      <c r="XES359" s="3">
        <v>0.72</v>
      </c>
      <c r="XET359" s="3">
        <v>0.67</v>
      </c>
      <c r="XEU359" s="3">
        <v>0.62</v>
      </c>
    </row>
    <row r="360" spans="16366:16375" ht="15.9" hidden="1" customHeight="1" x14ac:dyDescent="0.3">
      <c r="XEL360" s="3" t="s">
        <v>22</v>
      </c>
      <c r="XEM360" s="3" t="s">
        <v>26</v>
      </c>
      <c r="XEN360" s="3" t="s">
        <v>20</v>
      </c>
      <c r="XEO360" s="3">
        <v>28.7</v>
      </c>
      <c r="XEP360" s="3">
        <v>0.86</v>
      </c>
      <c r="XEQ360" s="3">
        <v>0.8</v>
      </c>
      <c r="XER360" s="3">
        <v>0.77</v>
      </c>
      <c r="XES360" s="3">
        <v>0.72</v>
      </c>
      <c r="XET360" s="3">
        <v>0.67</v>
      </c>
      <c r="XEU360" s="3">
        <v>0.62</v>
      </c>
    </row>
    <row r="361" spans="16366:16375" ht="15.9" hidden="1" customHeight="1" x14ac:dyDescent="0.3">
      <c r="XEL361" s="3" t="s">
        <v>22</v>
      </c>
      <c r="XEM361" s="3" t="s">
        <v>26</v>
      </c>
      <c r="XEN361" s="3" t="s">
        <v>20</v>
      </c>
      <c r="XEO361" s="3">
        <v>28.8</v>
      </c>
      <c r="XEP361" s="3">
        <v>0.86</v>
      </c>
      <c r="XEQ361" s="3">
        <v>0.8</v>
      </c>
      <c r="XER361" s="3">
        <v>0.77</v>
      </c>
      <c r="XES361" s="3">
        <v>0.72</v>
      </c>
      <c r="XET361" s="3">
        <v>0.67</v>
      </c>
      <c r="XEU361" s="3">
        <v>0.62</v>
      </c>
    </row>
    <row r="362" spans="16366:16375" ht="15.9" hidden="1" customHeight="1" x14ac:dyDescent="0.3">
      <c r="XEL362" s="3" t="s">
        <v>22</v>
      </c>
      <c r="XEM362" s="3" t="s">
        <v>26</v>
      </c>
      <c r="XEN362" s="3" t="s">
        <v>20</v>
      </c>
      <c r="XEO362" s="3">
        <v>28.9</v>
      </c>
      <c r="XEP362" s="3">
        <v>0.86</v>
      </c>
      <c r="XEQ362" s="3">
        <v>0.8</v>
      </c>
      <c r="XER362" s="3">
        <v>0.77</v>
      </c>
      <c r="XES362" s="3">
        <v>0.72</v>
      </c>
      <c r="XET362" s="3">
        <v>0.67</v>
      </c>
      <c r="XEU362" s="3">
        <v>0.62</v>
      </c>
    </row>
    <row r="363" spans="16366:16375" ht="15.9" hidden="1" customHeight="1" x14ac:dyDescent="0.3">
      <c r="XEL363" s="3" t="s">
        <v>22</v>
      </c>
      <c r="XEM363" s="3" t="s">
        <v>26</v>
      </c>
      <c r="XEN363" s="3" t="s">
        <v>20</v>
      </c>
      <c r="XEO363" s="3">
        <v>29</v>
      </c>
      <c r="XEP363" s="3">
        <v>0.86</v>
      </c>
      <c r="XEQ363" s="3">
        <v>0.8</v>
      </c>
      <c r="XER363" s="3">
        <v>0.77</v>
      </c>
      <c r="XES363" s="3">
        <v>0.72</v>
      </c>
      <c r="XET363" s="3">
        <v>0.67</v>
      </c>
      <c r="XEU363" s="3">
        <v>0.62</v>
      </c>
    </row>
    <row r="364" spans="16366:16375" ht="15.9" hidden="1" customHeight="1" x14ac:dyDescent="0.3">
      <c r="XEL364" s="3" t="s">
        <v>22</v>
      </c>
      <c r="XEM364" s="3" t="s">
        <v>26</v>
      </c>
      <c r="XEN364" s="3" t="s">
        <v>20</v>
      </c>
      <c r="XEO364" s="3">
        <v>29.1</v>
      </c>
      <c r="XEP364" s="3">
        <v>0.86</v>
      </c>
      <c r="XEQ364" s="3">
        <v>0.8</v>
      </c>
      <c r="XER364" s="3">
        <v>0.77</v>
      </c>
      <c r="XES364" s="3">
        <v>0.72</v>
      </c>
      <c r="XET364" s="3">
        <v>0.67</v>
      </c>
      <c r="XEU364" s="3">
        <v>0.62</v>
      </c>
    </row>
    <row r="365" spans="16366:16375" ht="15.9" hidden="1" customHeight="1" x14ac:dyDescent="0.3">
      <c r="XEL365" s="3" t="s">
        <v>22</v>
      </c>
      <c r="XEM365" s="3" t="s">
        <v>26</v>
      </c>
      <c r="XEN365" s="3" t="s">
        <v>20</v>
      </c>
      <c r="XEO365" s="3">
        <v>29.2</v>
      </c>
      <c r="XEP365" s="3">
        <v>0.86</v>
      </c>
      <c r="XEQ365" s="3">
        <v>0.8</v>
      </c>
      <c r="XER365" s="3">
        <v>0.77</v>
      </c>
      <c r="XES365" s="3">
        <v>0.72</v>
      </c>
      <c r="XET365" s="3">
        <v>0.67</v>
      </c>
      <c r="XEU365" s="3">
        <v>0.62</v>
      </c>
    </row>
    <row r="366" spans="16366:16375" ht="15.9" hidden="1" customHeight="1" x14ac:dyDescent="0.3">
      <c r="XEL366" s="3" t="s">
        <v>22</v>
      </c>
      <c r="XEM366" s="3" t="s">
        <v>26</v>
      </c>
      <c r="XEN366" s="3" t="s">
        <v>20</v>
      </c>
      <c r="XEO366" s="3">
        <v>29.3</v>
      </c>
      <c r="XEP366" s="3">
        <v>0.86</v>
      </c>
      <c r="XEQ366" s="3">
        <v>0.8</v>
      </c>
      <c r="XER366" s="3">
        <v>0.77</v>
      </c>
      <c r="XES366" s="3">
        <v>0.72</v>
      </c>
      <c r="XET366" s="3">
        <v>0.67</v>
      </c>
      <c r="XEU366" s="3">
        <v>0.62</v>
      </c>
    </row>
    <row r="367" spans="16366:16375" ht="15.9" hidden="1" customHeight="1" x14ac:dyDescent="0.3">
      <c r="XEL367" s="3" t="s">
        <v>22</v>
      </c>
      <c r="XEM367" s="3" t="s">
        <v>26</v>
      </c>
      <c r="XEN367" s="3" t="s">
        <v>20</v>
      </c>
      <c r="XEO367" s="3">
        <v>29.4</v>
      </c>
      <c r="XEP367" s="3">
        <v>0.86</v>
      </c>
      <c r="XEQ367" s="3">
        <v>0.8</v>
      </c>
      <c r="XER367" s="3">
        <v>0.77</v>
      </c>
      <c r="XES367" s="3">
        <v>0.72</v>
      </c>
      <c r="XET367" s="3">
        <v>0.67</v>
      </c>
      <c r="XEU367" s="3">
        <v>0.62</v>
      </c>
    </row>
    <row r="368" spans="16366:16375" ht="15.9" hidden="1" customHeight="1" x14ac:dyDescent="0.3">
      <c r="XEL368" s="3" t="s">
        <v>22</v>
      </c>
      <c r="XEM368" s="3" t="s">
        <v>26</v>
      </c>
      <c r="XEN368" s="3" t="s">
        <v>20</v>
      </c>
      <c r="XEO368" s="3">
        <v>29.5</v>
      </c>
      <c r="XEP368" s="3">
        <v>0.86</v>
      </c>
      <c r="XEQ368" s="3">
        <v>0.8</v>
      </c>
      <c r="XER368" s="3">
        <v>0.77</v>
      </c>
      <c r="XES368" s="3">
        <v>0.72</v>
      </c>
      <c r="XET368" s="3">
        <v>0.67</v>
      </c>
      <c r="XEU368" s="3">
        <v>0.62</v>
      </c>
    </row>
    <row r="369" spans="16366:16375" ht="15.9" hidden="1" customHeight="1" x14ac:dyDescent="0.3">
      <c r="XEL369" s="3" t="s">
        <v>22</v>
      </c>
      <c r="XEM369" s="3" t="s">
        <v>26</v>
      </c>
      <c r="XEN369" s="3" t="s">
        <v>20</v>
      </c>
      <c r="XEO369" s="3">
        <v>29.6</v>
      </c>
      <c r="XEP369" s="3">
        <v>0.86</v>
      </c>
      <c r="XEQ369" s="3">
        <v>0.8</v>
      </c>
      <c r="XER369" s="3">
        <v>0.77</v>
      </c>
      <c r="XES369" s="3">
        <v>0.72</v>
      </c>
      <c r="XET369" s="3">
        <v>0.67</v>
      </c>
      <c r="XEU369" s="3">
        <v>0.62</v>
      </c>
    </row>
    <row r="370" spans="16366:16375" ht="15.9" hidden="1" customHeight="1" x14ac:dyDescent="0.3">
      <c r="XEL370" s="3" t="s">
        <v>22</v>
      </c>
      <c r="XEM370" s="3" t="s">
        <v>26</v>
      </c>
      <c r="XEN370" s="3" t="s">
        <v>20</v>
      </c>
      <c r="XEO370" s="3">
        <v>29.7</v>
      </c>
      <c r="XEP370" s="3">
        <v>0.86</v>
      </c>
      <c r="XEQ370" s="3">
        <v>0.8</v>
      </c>
      <c r="XER370" s="3">
        <v>0.77</v>
      </c>
      <c r="XES370" s="3">
        <v>0.72</v>
      </c>
      <c r="XET370" s="3">
        <v>0.67</v>
      </c>
      <c r="XEU370" s="3">
        <v>0.62</v>
      </c>
    </row>
    <row r="371" spans="16366:16375" ht="15.9" hidden="1" customHeight="1" x14ac:dyDescent="0.3">
      <c r="XEL371" s="3" t="s">
        <v>22</v>
      </c>
      <c r="XEM371" s="3" t="s">
        <v>26</v>
      </c>
      <c r="XEN371" s="3" t="s">
        <v>20</v>
      </c>
      <c r="XEO371" s="3">
        <v>29.8</v>
      </c>
      <c r="XEP371" s="3">
        <v>0.86</v>
      </c>
      <c r="XEQ371" s="3">
        <v>0.8</v>
      </c>
      <c r="XER371" s="3">
        <v>0.77</v>
      </c>
      <c r="XES371" s="3">
        <v>0.72</v>
      </c>
      <c r="XET371" s="3">
        <v>0.67</v>
      </c>
      <c r="XEU371" s="3">
        <v>0.62</v>
      </c>
    </row>
    <row r="372" spans="16366:16375" ht="15.9" hidden="1" customHeight="1" x14ac:dyDescent="0.3">
      <c r="XEL372" s="3" t="s">
        <v>22</v>
      </c>
      <c r="XEM372" s="3" t="s">
        <v>26</v>
      </c>
      <c r="XEN372" s="3" t="s">
        <v>20</v>
      </c>
      <c r="XEO372" s="3">
        <v>29.9</v>
      </c>
      <c r="XEP372" s="3">
        <v>0.86</v>
      </c>
      <c r="XEQ372" s="3">
        <v>0.8</v>
      </c>
      <c r="XER372" s="3">
        <v>0.77</v>
      </c>
      <c r="XES372" s="3">
        <v>0.72</v>
      </c>
      <c r="XET372" s="3">
        <v>0.67</v>
      </c>
      <c r="XEU372" s="3">
        <v>0.62</v>
      </c>
    </row>
    <row r="373" spans="16366:16375" ht="15.9" hidden="1" customHeight="1" x14ac:dyDescent="0.3">
      <c r="XEL373" s="3" t="s">
        <v>22</v>
      </c>
      <c r="XEM373" s="3" t="s">
        <v>26</v>
      </c>
      <c r="XEN373" s="3" t="s">
        <v>20</v>
      </c>
      <c r="XEO373" s="3">
        <v>30</v>
      </c>
      <c r="XEP373" s="3">
        <v>0.86</v>
      </c>
      <c r="XEQ373" s="3">
        <v>0.8</v>
      </c>
      <c r="XER373" s="3">
        <v>0.77</v>
      </c>
      <c r="XES373" s="3">
        <v>0.72</v>
      </c>
      <c r="XET373" s="3">
        <v>0.67</v>
      </c>
      <c r="XEU373" s="3">
        <v>0.62</v>
      </c>
    </row>
  </sheetData>
  <sheetProtection sheet="1" insertColumns="0" insertRows="0" deleteColumns="0" deleteRows="0"/>
  <mergeCells count="3">
    <mergeCell ref="A2:D3"/>
    <mergeCell ref="I2:R3"/>
    <mergeCell ref="A11:S11"/>
  </mergeCells>
  <dataValidations count="8">
    <dataValidation type="list" allowBlank="1" showInputMessage="1" showErrorMessage="1" sqref="B5" xr:uid="{85E9DE86-A3BC-4B0F-9B17-8B60C8F64B76}">
      <formula1>$XES$5:$XES$6</formula1>
    </dataValidation>
    <dataValidation type="list" allowBlank="1" showInputMessage="1" showErrorMessage="1" sqref="B4" xr:uid="{4F53879C-F716-48DD-A276-6CAD95D20B17}">
      <formula1>$XEJ$6:$XEJ$24</formula1>
    </dataValidation>
    <dataValidation type="list" allowBlank="1" showInputMessage="1" showErrorMessage="1" sqref="F13:F44" xr:uid="{1CA4CEDD-E71D-40A4-9ECE-400C90338F81}">
      <formula1>$XEM$18:$XEM$21</formula1>
    </dataValidation>
    <dataValidation type="list" allowBlank="1" showInputMessage="1" showErrorMessage="1" sqref="J13:J44" xr:uid="{53872008-03CD-4742-A657-5D26C209E552}">
      <formula1>$XEI$13:$XEI$14</formula1>
    </dataValidation>
    <dataValidation type="list" allowBlank="1" showInputMessage="1" showErrorMessage="1" sqref="I13:I44" xr:uid="{6E7C3D70-00B1-480A-AAEC-134C15D23FE2}">
      <formula1>$XEL$12:$XEL$15</formula1>
    </dataValidation>
    <dataValidation type="list" allowBlank="1" showInputMessage="1" showErrorMessage="1" sqref="H13:H44" xr:uid="{538BC2F2-F888-4A69-8DD1-7E4EB859EDE7}">
      <formula1>$XEN$13:$XEN$15</formula1>
    </dataValidation>
    <dataValidation type="list" allowBlank="1" showInputMessage="1" showErrorMessage="1" sqref="G13:G44" xr:uid="{117D475E-B97B-44D3-88A5-43025912CE01}">
      <formula1>$XEP$13:$XEP$16</formula1>
    </dataValidation>
    <dataValidation type="list" allowBlank="1" showInputMessage="1" showErrorMessage="1" sqref="C13:C44" xr:uid="{731D8EEC-872C-4B16-97D4-A7EDE2BB130B}">
      <formula1>$XEX$3:$XEX$11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FEFF-F445-452E-8DF6-553135419F10}">
  <sheetPr>
    <tabColor theme="9" tint="0.79998168889431442"/>
  </sheetPr>
  <dimension ref="A1:Z141"/>
  <sheetViews>
    <sheetView zoomScale="55" zoomScaleNormal="55" workbookViewId="0"/>
  </sheetViews>
  <sheetFormatPr baseColWidth="10" defaultColWidth="0" defaultRowHeight="14.4" zeroHeight="1" x14ac:dyDescent="0.3"/>
  <cols>
    <col min="1" max="1" width="31.109375" style="1" customWidth="1"/>
    <col min="2" max="3" width="11.5546875" style="1" customWidth="1"/>
    <col min="4" max="4" width="30.33203125" style="1" customWidth="1"/>
    <col min="5" max="6" width="11.5546875" style="1" customWidth="1"/>
    <col min="7" max="7" width="31.109375" style="1" customWidth="1"/>
    <col min="8" max="9" width="11.5546875" style="1" customWidth="1"/>
    <col min="10" max="10" width="31.5546875" style="1" customWidth="1"/>
    <col min="11" max="12" width="11.5546875" style="1" customWidth="1"/>
    <col min="13" max="13" width="32.109375" style="1" customWidth="1"/>
    <col min="14" max="15" width="11.5546875" style="1" customWidth="1"/>
    <col min="16" max="16" width="31.33203125" style="1" customWidth="1"/>
    <col min="17" max="18" width="11.5546875" style="1" customWidth="1"/>
    <col min="19" max="19" width="32.109375" style="1" customWidth="1"/>
    <col min="20" max="21" width="11.5546875" style="1" customWidth="1"/>
    <col min="22" max="22" width="30.88671875" style="1" customWidth="1"/>
    <col min="23" max="25" width="11.5546875" style="1" customWidth="1"/>
    <col min="26" max="16384" width="11.5546875" style="1" hidden="1"/>
  </cols>
  <sheetData>
    <row r="1" spans="1:23" x14ac:dyDescent="0.3">
      <c r="A1" s="1" t="s">
        <v>79</v>
      </c>
      <c r="B1" s="1" t="s">
        <v>71</v>
      </c>
      <c r="D1" s="1" t="s">
        <v>80</v>
      </c>
      <c r="E1" s="1" t="s">
        <v>71</v>
      </c>
      <c r="G1" s="1" t="s">
        <v>81</v>
      </c>
      <c r="H1" s="1" t="s">
        <v>71</v>
      </c>
      <c r="J1" s="1" t="s">
        <v>82</v>
      </c>
      <c r="K1" s="1" t="s">
        <v>71</v>
      </c>
      <c r="M1" s="1" t="s">
        <v>83</v>
      </c>
      <c r="N1" s="1" t="s">
        <v>71</v>
      </c>
      <c r="P1" s="1" t="s">
        <v>84</v>
      </c>
      <c r="Q1" s="1" t="s">
        <v>71</v>
      </c>
      <c r="S1" s="1" t="s">
        <v>85</v>
      </c>
      <c r="T1" s="1" t="s">
        <v>71</v>
      </c>
      <c r="V1" s="1" t="s">
        <v>86</v>
      </c>
      <c r="W1" s="1" t="s">
        <v>71</v>
      </c>
    </row>
    <row r="2" spans="1:23" x14ac:dyDescent="0.3">
      <c r="A2" s="1" t="s">
        <v>73</v>
      </c>
      <c r="B2" s="1">
        <v>0.06</v>
      </c>
      <c r="D2" s="1" t="s">
        <v>73</v>
      </c>
      <c r="E2" s="1">
        <v>0.11</v>
      </c>
      <c r="G2" s="1" t="s">
        <v>73</v>
      </c>
      <c r="H2" s="1">
        <v>0.15</v>
      </c>
      <c r="J2" s="1" t="s">
        <v>73</v>
      </c>
      <c r="K2" s="1">
        <v>0.19</v>
      </c>
      <c r="M2" s="1" t="s">
        <v>73</v>
      </c>
      <c r="N2" s="1">
        <v>0.34</v>
      </c>
      <c r="P2" s="1" t="s">
        <v>73</v>
      </c>
      <c r="Q2" s="1">
        <v>0.43</v>
      </c>
      <c r="S2" s="1" t="s">
        <v>73</v>
      </c>
      <c r="T2" s="1">
        <v>0.54</v>
      </c>
      <c r="V2" s="1" t="s">
        <v>73</v>
      </c>
      <c r="W2" s="1">
        <v>0.66</v>
      </c>
    </row>
    <row r="3" spans="1:23" x14ac:dyDescent="0.3">
      <c r="A3" s="1" t="s">
        <v>74</v>
      </c>
      <c r="B3" s="1">
        <v>0.05</v>
      </c>
      <c r="D3" s="1" t="s">
        <v>74</v>
      </c>
      <c r="E3" s="1">
        <v>0.08</v>
      </c>
      <c r="G3" s="1" t="s">
        <v>74</v>
      </c>
      <c r="H3" s="1">
        <v>0.11</v>
      </c>
      <c r="J3" s="1" t="s">
        <v>74</v>
      </c>
      <c r="K3" s="1">
        <v>0.14000000000000001</v>
      </c>
      <c r="M3" s="1" t="s">
        <v>74</v>
      </c>
      <c r="N3" s="1">
        <v>0.34</v>
      </c>
      <c r="P3" s="1" t="s">
        <v>74</v>
      </c>
      <c r="Q3" s="1">
        <v>0.43</v>
      </c>
      <c r="S3" s="1" t="s">
        <v>74</v>
      </c>
      <c r="T3" s="1">
        <v>0.53</v>
      </c>
      <c r="V3" s="1" t="s">
        <v>74</v>
      </c>
      <c r="W3" s="1">
        <v>0.63</v>
      </c>
    </row>
    <row r="4" spans="1:23" x14ac:dyDescent="0.3">
      <c r="A4" s="1" t="s">
        <v>75</v>
      </c>
      <c r="B4" s="1">
        <v>0.03</v>
      </c>
      <c r="D4" s="1" t="s">
        <v>75</v>
      </c>
      <c r="E4" s="1">
        <v>0.05</v>
      </c>
      <c r="G4" s="1" t="s">
        <v>75</v>
      </c>
      <c r="H4" s="1">
        <v>0.08</v>
      </c>
      <c r="J4" s="1" t="s">
        <v>75</v>
      </c>
      <c r="K4" s="1">
        <v>0.1</v>
      </c>
      <c r="M4" s="1" t="s">
        <v>75</v>
      </c>
      <c r="N4" s="1">
        <v>0.34</v>
      </c>
      <c r="P4" s="1" t="s">
        <v>75</v>
      </c>
      <c r="Q4" s="1">
        <v>0.42</v>
      </c>
      <c r="S4" s="1" t="s">
        <v>75</v>
      </c>
      <c r="T4" s="1">
        <v>0.51</v>
      </c>
      <c r="V4" s="1" t="s">
        <v>75</v>
      </c>
      <c r="W4" s="1">
        <v>0.59</v>
      </c>
    </row>
    <row r="5" spans="1:23" x14ac:dyDescent="0.3">
      <c r="A5" s="1" t="s">
        <v>76</v>
      </c>
      <c r="B5" s="1">
        <v>0.03</v>
      </c>
      <c r="D5" s="1" t="s">
        <v>76</v>
      </c>
      <c r="E5" s="1">
        <v>0.05</v>
      </c>
      <c r="G5" s="1" t="s">
        <v>76</v>
      </c>
      <c r="H5" s="1">
        <v>0.06</v>
      </c>
      <c r="J5" s="1" t="s">
        <v>76</v>
      </c>
      <c r="K5" s="1">
        <v>0.08</v>
      </c>
      <c r="M5" s="1" t="s">
        <v>76</v>
      </c>
      <c r="N5" s="1">
        <v>0.3</v>
      </c>
      <c r="P5" s="1" t="s">
        <v>76</v>
      </c>
      <c r="Q5" s="1">
        <v>0.34</v>
      </c>
      <c r="S5" s="1" t="s">
        <v>76</v>
      </c>
      <c r="T5" s="1">
        <v>0.38</v>
      </c>
      <c r="V5" s="1" t="s">
        <v>76</v>
      </c>
      <c r="W5" s="1">
        <v>0.41</v>
      </c>
    </row>
    <row r="6" spans="1:23" x14ac:dyDescent="0.3"/>
    <row r="7" spans="1:23" x14ac:dyDescent="0.3"/>
    <row r="8" spans="1:23" x14ac:dyDescent="0.3">
      <c r="A8" s="1" t="s">
        <v>87</v>
      </c>
      <c r="B8" s="1" t="s">
        <v>71</v>
      </c>
      <c r="D8" s="1" t="s">
        <v>88</v>
      </c>
      <c r="E8" s="1" t="s">
        <v>71</v>
      </c>
      <c r="G8" s="1" t="s">
        <v>89</v>
      </c>
      <c r="H8" s="1" t="s">
        <v>71</v>
      </c>
      <c r="J8" s="1" t="s">
        <v>90</v>
      </c>
      <c r="K8" s="1" t="s">
        <v>71</v>
      </c>
      <c r="M8" s="1" t="s">
        <v>91</v>
      </c>
      <c r="N8" s="1" t="s">
        <v>71</v>
      </c>
      <c r="P8" s="1" t="s">
        <v>92</v>
      </c>
      <c r="Q8" s="1" t="s">
        <v>71</v>
      </c>
      <c r="S8" s="1" t="s">
        <v>93</v>
      </c>
      <c r="T8" s="1" t="s">
        <v>71</v>
      </c>
      <c r="V8" s="1" t="s">
        <v>94</v>
      </c>
      <c r="W8" s="1" t="s">
        <v>71</v>
      </c>
    </row>
    <row r="9" spans="1:23" x14ac:dyDescent="0.3">
      <c r="A9" s="1" t="s">
        <v>73</v>
      </c>
      <c r="B9" s="1">
        <v>0.22</v>
      </c>
      <c r="D9" s="1" t="s">
        <v>73</v>
      </c>
      <c r="E9" s="1">
        <v>0.27</v>
      </c>
      <c r="G9" s="1" t="s">
        <v>73</v>
      </c>
      <c r="H9" s="1">
        <v>0.31</v>
      </c>
      <c r="J9" s="1" t="s">
        <v>73</v>
      </c>
      <c r="K9" s="1">
        <v>0.33</v>
      </c>
      <c r="M9" s="1" t="s">
        <v>73</v>
      </c>
      <c r="N9" s="1">
        <v>0.39</v>
      </c>
      <c r="P9" s="1" t="s">
        <v>73</v>
      </c>
      <c r="Q9" s="1">
        <v>0.51</v>
      </c>
      <c r="S9" s="1" t="s">
        <v>73</v>
      </c>
      <c r="T9" s="1">
        <v>0.62</v>
      </c>
      <c r="V9" s="1" t="s">
        <v>73</v>
      </c>
      <c r="W9" s="1">
        <v>0.68</v>
      </c>
    </row>
    <row r="10" spans="1:23" x14ac:dyDescent="0.3">
      <c r="A10" s="1" t="s">
        <v>74</v>
      </c>
      <c r="B10" s="1">
        <v>0.2</v>
      </c>
      <c r="D10" s="1" t="s">
        <v>74</v>
      </c>
      <c r="E10" s="1">
        <v>0.23</v>
      </c>
      <c r="G10" s="1" t="s">
        <v>74</v>
      </c>
      <c r="H10" s="1">
        <v>0.26</v>
      </c>
      <c r="J10" s="1" t="s">
        <v>74</v>
      </c>
      <c r="K10" s="1">
        <v>0.28000000000000003</v>
      </c>
      <c r="M10" s="1" t="s">
        <v>74</v>
      </c>
      <c r="N10" s="1">
        <v>0.39</v>
      </c>
      <c r="P10" s="1" t="s">
        <v>74</v>
      </c>
      <c r="Q10" s="1">
        <v>0.5</v>
      </c>
      <c r="S10" s="1" t="s">
        <v>74</v>
      </c>
      <c r="T10" s="1">
        <v>0.6</v>
      </c>
      <c r="V10" s="1" t="s">
        <v>74</v>
      </c>
      <c r="W10" s="1">
        <v>0.65</v>
      </c>
    </row>
    <row r="11" spans="1:23" x14ac:dyDescent="0.3">
      <c r="A11" s="1" t="s">
        <v>75</v>
      </c>
      <c r="B11" s="1">
        <v>0.17</v>
      </c>
      <c r="D11" s="1" t="s">
        <v>75</v>
      </c>
      <c r="E11" s="1">
        <v>0.2</v>
      </c>
      <c r="G11" s="1" t="s">
        <v>75</v>
      </c>
      <c r="H11" s="1">
        <v>0.22</v>
      </c>
      <c r="J11" s="1" t="s">
        <v>75</v>
      </c>
      <c r="K11" s="1">
        <v>0.23</v>
      </c>
      <c r="M11" s="1" t="s">
        <v>75</v>
      </c>
      <c r="N11" s="1">
        <v>0.39</v>
      </c>
      <c r="P11" s="1" t="s">
        <v>75</v>
      </c>
      <c r="Q11" s="1">
        <v>0.48</v>
      </c>
      <c r="S11" s="1" t="s">
        <v>75</v>
      </c>
      <c r="T11" s="1">
        <v>0.56000000000000005</v>
      </c>
      <c r="V11" s="1" t="s">
        <v>75</v>
      </c>
      <c r="W11" s="1">
        <v>0.61</v>
      </c>
    </row>
    <row r="12" spans="1:23" x14ac:dyDescent="0.3">
      <c r="A12" s="1" t="s">
        <v>76</v>
      </c>
      <c r="B12" s="1">
        <v>0.13</v>
      </c>
      <c r="D12" s="1" t="s">
        <v>76</v>
      </c>
      <c r="E12" s="1">
        <v>0.15</v>
      </c>
      <c r="G12" s="1" t="s">
        <v>76</v>
      </c>
      <c r="H12" s="1">
        <v>0.16</v>
      </c>
      <c r="J12" s="1" t="s">
        <v>76</v>
      </c>
      <c r="K12" s="1">
        <v>0.17</v>
      </c>
      <c r="M12" s="1" t="s">
        <v>76</v>
      </c>
      <c r="N12" s="1">
        <v>0.32</v>
      </c>
      <c r="P12" s="1" t="s">
        <v>76</v>
      </c>
      <c r="Q12" s="1">
        <v>0.36</v>
      </c>
      <c r="S12" s="1" t="s">
        <v>76</v>
      </c>
      <c r="T12" s="1">
        <v>0.4</v>
      </c>
      <c r="V12" s="1" t="s">
        <v>76</v>
      </c>
      <c r="W12" s="1">
        <v>0.42</v>
      </c>
    </row>
    <row r="13" spans="1:23" x14ac:dyDescent="0.3"/>
    <row r="14" spans="1:23" x14ac:dyDescent="0.3"/>
    <row r="15" spans="1:23" x14ac:dyDescent="0.3">
      <c r="A15" s="1" t="s">
        <v>95</v>
      </c>
      <c r="B15" s="1" t="s">
        <v>71</v>
      </c>
      <c r="D15" s="1" t="s">
        <v>96</v>
      </c>
      <c r="E15" s="1" t="s">
        <v>71</v>
      </c>
      <c r="G15" s="1" t="s">
        <v>97</v>
      </c>
      <c r="H15" s="1" t="s">
        <v>71</v>
      </c>
      <c r="J15" s="1" t="s">
        <v>98</v>
      </c>
      <c r="K15" s="1" t="s">
        <v>71</v>
      </c>
      <c r="M15" s="1" t="s">
        <v>99</v>
      </c>
      <c r="N15" s="1" t="s">
        <v>71</v>
      </c>
      <c r="P15" s="1" t="s">
        <v>100</v>
      </c>
      <c r="Q15" s="1" t="s">
        <v>71</v>
      </c>
      <c r="S15" s="1" t="s">
        <v>101</v>
      </c>
      <c r="T15" s="1" t="s">
        <v>71</v>
      </c>
      <c r="V15" s="1" t="s">
        <v>102</v>
      </c>
      <c r="W15" s="1" t="s">
        <v>71</v>
      </c>
    </row>
    <row r="16" spans="1:23" x14ac:dyDescent="0.3">
      <c r="A16" s="1" t="s">
        <v>73</v>
      </c>
      <c r="B16" s="1">
        <v>0.41</v>
      </c>
      <c r="D16" s="1" t="s">
        <v>73</v>
      </c>
      <c r="E16" s="1">
        <v>0.43</v>
      </c>
      <c r="G16" s="1" t="s">
        <v>73</v>
      </c>
      <c r="H16" s="1">
        <v>0.45</v>
      </c>
      <c r="J16" s="1" t="s">
        <v>73</v>
      </c>
      <c r="K16" s="1">
        <v>0.47</v>
      </c>
      <c r="M16" s="1" t="s">
        <v>73</v>
      </c>
      <c r="N16" s="1">
        <v>0.53</v>
      </c>
      <c r="P16" s="1" t="s">
        <v>73</v>
      </c>
      <c r="Q16" s="1">
        <v>0.59</v>
      </c>
      <c r="S16" s="1" t="s">
        <v>73</v>
      </c>
      <c r="T16" s="1">
        <v>0.65</v>
      </c>
      <c r="V16" s="1" t="s">
        <v>73</v>
      </c>
      <c r="W16" s="1">
        <v>0.71</v>
      </c>
    </row>
    <row r="17" spans="1:23" x14ac:dyDescent="0.3">
      <c r="A17" s="1" t="s">
        <v>74</v>
      </c>
      <c r="B17" s="1">
        <v>0.36</v>
      </c>
      <c r="D17" s="1" t="s">
        <v>74</v>
      </c>
      <c r="E17" s="1">
        <v>0.38</v>
      </c>
      <c r="G17" s="1" t="s">
        <v>74</v>
      </c>
      <c r="H17" s="1">
        <v>0.39</v>
      </c>
      <c r="J17" s="1" t="s">
        <v>74</v>
      </c>
      <c r="K17" s="1">
        <v>0.41</v>
      </c>
      <c r="M17" s="1" t="s">
        <v>74</v>
      </c>
      <c r="N17" s="1">
        <v>0.51</v>
      </c>
      <c r="P17" s="1" t="s">
        <v>74</v>
      </c>
      <c r="Q17" s="1">
        <v>0.56000000000000005</v>
      </c>
      <c r="S17" s="1" t="s">
        <v>74</v>
      </c>
      <c r="T17" s="1">
        <v>0.61</v>
      </c>
      <c r="V17" s="1" t="s">
        <v>74</v>
      </c>
      <c r="W17" s="1">
        <v>0.66</v>
      </c>
    </row>
    <row r="18" spans="1:23" x14ac:dyDescent="0.3">
      <c r="A18" s="1" t="s">
        <v>75</v>
      </c>
      <c r="B18" s="1">
        <v>0.33</v>
      </c>
      <c r="D18" s="1" t="s">
        <v>75</v>
      </c>
      <c r="E18" s="1">
        <v>0.34</v>
      </c>
      <c r="G18" s="1" t="s">
        <v>75</v>
      </c>
      <c r="H18" s="1">
        <v>0.35</v>
      </c>
      <c r="J18" s="1" t="s">
        <v>75</v>
      </c>
      <c r="K18" s="1">
        <v>0.36</v>
      </c>
      <c r="M18" s="1" t="s">
        <v>75</v>
      </c>
      <c r="N18" s="1">
        <v>0.49</v>
      </c>
      <c r="P18" s="1" t="s">
        <v>75</v>
      </c>
      <c r="Q18" s="1">
        <v>0.53</v>
      </c>
      <c r="S18" s="1" t="s">
        <v>75</v>
      </c>
      <c r="T18" s="1">
        <v>0.57999999999999996</v>
      </c>
      <c r="V18" s="1" t="s">
        <v>75</v>
      </c>
      <c r="W18" s="1">
        <v>0.62</v>
      </c>
    </row>
    <row r="19" spans="1:23" x14ac:dyDescent="0.3">
      <c r="A19" s="1" t="s">
        <v>76</v>
      </c>
      <c r="B19" s="1">
        <v>0.24</v>
      </c>
      <c r="D19" s="1" t="s">
        <v>76</v>
      </c>
      <c r="E19" s="1">
        <v>0.25</v>
      </c>
      <c r="G19" s="1" t="s">
        <v>76</v>
      </c>
      <c r="H19" s="1">
        <v>0.26</v>
      </c>
      <c r="J19" s="1" t="s">
        <v>76</v>
      </c>
      <c r="K19" s="1">
        <v>0.27</v>
      </c>
      <c r="M19" s="1" t="s">
        <v>76</v>
      </c>
      <c r="N19" s="1">
        <v>0.37</v>
      </c>
      <c r="P19" s="1" t="s">
        <v>76</v>
      </c>
      <c r="Q19" s="1">
        <v>0.38</v>
      </c>
      <c r="S19" s="1" t="s">
        <v>76</v>
      </c>
      <c r="T19" s="1">
        <v>0.4</v>
      </c>
      <c r="V19" s="1" t="s">
        <v>76</v>
      </c>
      <c r="W19" s="1">
        <v>0.42</v>
      </c>
    </row>
    <row r="20" spans="1:23" x14ac:dyDescent="0.3"/>
    <row r="21" spans="1:23" x14ac:dyDescent="0.3"/>
    <row r="22" spans="1:23" x14ac:dyDescent="0.3"/>
    <row r="23" spans="1:23" x14ac:dyDescent="0.3"/>
    <row r="24" spans="1:23" x14ac:dyDescent="0.3"/>
    <row r="25" spans="1:23" x14ac:dyDescent="0.3"/>
    <row r="26" spans="1:23" x14ac:dyDescent="0.3">
      <c r="C26" s="1" t="s">
        <v>206</v>
      </c>
      <c r="F26" s="1" t="s">
        <v>207</v>
      </c>
      <c r="J26" s="1" t="s">
        <v>208</v>
      </c>
      <c r="N26" s="1" t="s">
        <v>209</v>
      </c>
    </row>
    <row r="27" spans="1:23" x14ac:dyDescent="0.3">
      <c r="A27" s="1" t="s">
        <v>107</v>
      </c>
      <c r="B27" s="1" t="s">
        <v>158</v>
      </c>
      <c r="C27" s="1" t="s">
        <v>210</v>
      </c>
      <c r="E27" s="1" t="s">
        <v>158</v>
      </c>
      <c r="F27" s="1" t="s">
        <v>210</v>
      </c>
      <c r="I27" s="1" t="s">
        <v>158</v>
      </c>
      <c r="J27" s="1" t="s">
        <v>210</v>
      </c>
      <c r="M27" s="1" t="s">
        <v>158</v>
      </c>
      <c r="N27" s="1" t="s">
        <v>210</v>
      </c>
    </row>
    <row r="28" spans="1:23" x14ac:dyDescent="0.3">
      <c r="A28" s="1" t="s">
        <v>105</v>
      </c>
      <c r="B28" s="1" t="s">
        <v>203</v>
      </c>
      <c r="C28" s="1">
        <v>0.82</v>
      </c>
      <c r="E28" s="1" t="s">
        <v>203</v>
      </c>
      <c r="F28" s="1">
        <v>0.5</v>
      </c>
      <c r="I28" s="1" t="s">
        <v>203</v>
      </c>
      <c r="J28" s="1">
        <v>0.28000000000000003</v>
      </c>
      <c r="M28" s="1" t="s">
        <v>203</v>
      </c>
      <c r="N28" s="1">
        <v>0.16</v>
      </c>
    </row>
    <row r="29" spans="1:23" x14ac:dyDescent="0.3">
      <c r="B29" s="1" t="s">
        <v>204</v>
      </c>
      <c r="C29" s="1">
        <v>0.87</v>
      </c>
      <c r="E29" s="1" t="s">
        <v>204</v>
      </c>
      <c r="F29" s="1">
        <v>0.64</v>
      </c>
      <c r="I29" s="1" t="s">
        <v>204</v>
      </c>
      <c r="J29" s="1">
        <v>0.39</v>
      </c>
      <c r="M29" s="1" t="s">
        <v>204</v>
      </c>
      <c r="N29" s="1">
        <v>0.22</v>
      </c>
    </row>
    <row r="30" spans="1:23" x14ac:dyDescent="0.3">
      <c r="B30" s="1" t="s">
        <v>205</v>
      </c>
      <c r="C30" s="1">
        <v>0.93</v>
      </c>
      <c r="E30" s="1" t="s">
        <v>205</v>
      </c>
      <c r="F30" s="1">
        <v>0.82</v>
      </c>
      <c r="I30" s="1" t="s">
        <v>205</v>
      </c>
      <c r="J30" s="1">
        <v>0.6</v>
      </c>
      <c r="M30" s="1" t="s">
        <v>205</v>
      </c>
      <c r="N30" s="1">
        <v>0.39</v>
      </c>
    </row>
    <row r="31" spans="1:23" x14ac:dyDescent="0.3"/>
    <row r="32" spans="1:23" x14ac:dyDescent="0.3">
      <c r="B32" s="1" t="s">
        <v>158</v>
      </c>
      <c r="C32" s="1" t="s">
        <v>210</v>
      </c>
      <c r="E32" s="1" t="s">
        <v>158</v>
      </c>
      <c r="F32" s="1" t="s">
        <v>210</v>
      </c>
      <c r="I32" s="1" t="s">
        <v>158</v>
      </c>
      <c r="J32" s="1" t="s">
        <v>210</v>
      </c>
      <c r="M32" s="1" t="s">
        <v>158</v>
      </c>
      <c r="N32" s="1" t="s">
        <v>210</v>
      </c>
    </row>
    <row r="33" spans="1:14" x14ac:dyDescent="0.3">
      <c r="A33" s="1" t="s">
        <v>103</v>
      </c>
      <c r="B33" s="1" t="s">
        <v>203</v>
      </c>
      <c r="C33" s="1">
        <v>0.9</v>
      </c>
      <c r="E33" s="1" t="s">
        <v>203</v>
      </c>
      <c r="F33" s="1">
        <v>0.71</v>
      </c>
      <c r="I33" s="1" t="s">
        <v>203</v>
      </c>
      <c r="J33" s="1">
        <v>0.43</v>
      </c>
      <c r="M33" s="1" t="s">
        <v>203</v>
      </c>
      <c r="N33" s="1">
        <v>0.16</v>
      </c>
    </row>
    <row r="34" spans="1:14" x14ac:dyDescent="0.3">
      <c r="B34" s="1" t="s">
        <v>204</v>
      </c>
      <c r="C34" s="1">
        <v>0.94</v>
      </c>
      <c r="E34" s="1" t="s">
        <v>204</v>
      </c>
      <c r="F34" s="1">
        <v>0.82</v>
      </c>
      <c r="I34" s="1" t="s">
        <v>204</v>
      </c>
      <c r="J34" s="1">
        <v>0.6</v>
      </c>
      <c r="M34" s="1" t="s">
        <v>204</v>
      </c>
      <c r="N34" s="1">
        <v>0.27</v>
      </c>
    </row>
    <row r="35" spans="1:14" x14ac:dyDescent="0.3">
      <c r="B35" s="1" t="s">
        <v>205</v>
      </c>
      <c r="C35" s="1">
        <v>0.98</v>
      </c>
      <c r="E35" s="1" t="s">
        <v>205</v>
      </c>
      <c r="F35" s="1">
        <v>0.93</v>
      </c>
      <c r="I35" s="1" t="s">
        <v>205</v>
      </c>
      <c r="J35" s="1">
        <v>0.83</v>
      </c>
      <c r="M35" s="1" t="s">
        <v>205</v>
      </c>
      <c r="N35" s="1">
        <v>0.65</v>
      </c>
    </row>
    <row r="36" spans="1:14" x14ac:dyDescent="0.3"/>
    <row r="37" spans="1:14" x14ac:dyDescent="0.3">
      <c r="B37" s="1" t="s">
        <v>158</v>
      </c>
      <c r="C37" s="1" t="s">
        <v>210</v>
      </c>
      <c r="E37" s="1" t="s">
        <v>158</v>
      </c>
      <c r="F37" s="1" t="s">
        <v>210</v>
      </c>
      <c r="I37" s="1" t="s">
        <v>158</v>
      </c>
      <c r="J37" s="1" t="s">
        <v>210</v>
      </c>
      <c r="M37" s="1" t="s">
        <v>158</v>
      </c>
      <c r="N37" s="1" t="s">
        <v>210</v>
      </c>
    </row>
    <row r="38" spans="1:14" x14ac:dyDescent="0.3">
      <c r="A38" s="1" t="s">
        <v>104</v>
      </c>
      <c r="B38" s="1" t="s">
        <v>203</v>
      </c>
      <c r="C38" s="1">
        <v>0.92</v>
      </c>
      <c r="E38" s="1" t="s">
        <v>203</v>
      </c>
      <c r="F38" s="1">
        <v>0.77</v>
      </c>
      <c r="I38" s="1" t="s">
        <v>203</v>
      </c>
      <c r="J38" s="1">
        <v>0.55000000000000004</v>
      </c>
      <c r="M38" s="1" t="s">
        <v>203</v>
      </c>
      <c r="N38" s="1">
        <v>0.22</v>
      </c>
    </row>
    <row r="39" spans="1:14" x14ac:dyDescent="0.3">
      <c r="B39" s="1" t="s">
        <v>204</v>
      </c>
      <c r="C39" s="1">
        <v>0.96</v>
      </c>
      <c r="E39" s="1" t="s">
        <v>204</v>
      </c>
      <c r="F39" s="1">
        <v>0.86</v>
      </c>
      <c r="I39" s="1" t="s">
        <v>204</v>
      </c>
      <c r="J39" s="1">
        <v>0.7</v>
      </c>
      <c r="M39" s="1" t="s">
        <v>204</v>
      </c>
      <c r="N39" s="1">
        <v>0.43</v>
      </c>
    </row>
    <row r="40" spans="1:14" x14ac:dyDescent="0.3">
      <c r="B40" s="1" t="s">
        <v>205</v>
      </c>
      <c r="C40" s="1">
        <v>0.99</v>
      </c>
      <c r="E40" s="1" t="s">
        <v>205</v>
      </c>
      <c r="F40" s="1">
        <v>0.96</v>
      </c>
      <c r="I40" s="1" t="s">
        <v>205</v>
      </c>
      <c r="J40" s="1">
        <v>0.89</v>
      </c>
      <c r="M40" s="1" t="s">
        <v>205</v>
      </c>
      <c r="N40" s="1">
        <v>0.75</v>
      </c>
    </row>
    <row r="41" spans="1:14" x14ac:dyDescent="0.3"/>
    <row r="42" spans="1:14" x14ac:dyDescent="0.3">
      <c r="B42" s="1" t="s">
        <v>158</v>
      </c>
      <c r="C42" s="1" t="s">
        <v>210</v>
      </c>
      <c r="E42" s="1" t="s">
        <v>158</v>
      </c>
      <c r="F42" s="1" t="s">
        <v>210</v>
      </c>
      <c r="I42" s="1" t="s">
        <v>158</v>
      </c>
      <c r="J42" s="1" t="s">
        <v>210</v>
      </c>
      <c r="M42" s="1" t="s">
        <v>158</v>
      </c>
      <c r="N42" s="1" t="s">
        <v>210</v>
      </c>
    </row>
    <row r="43" spans="1:14" x14ac:dyDescent="0.3">
      <c r="A43" s="1" t="s">
        <v>106</v>
      </c>
      <c r="B43" s="1" t="s">
        <v>203</v>
      </c>
      <c r="C43" s="1">
        <v>1</v>
      </c>
      <c r="E43" s="1" t="s">
        <v>203</v>
      </c>
      <c r="F43" s="1">
        <v>1</v>
      </c>
      <c r="I43" s="1" t="s">
        <v>203</v>
      </c>
      <c r="J43" s="1">
        <v>1</v>
      </c>
      <c r="M43" s="1" t="s">
        <v>203</v>
      </c>
      <c r="N43" s="1">
        <v>1</v>
      </c>
    </row>
    <row r="44" spans="1:14" x14ac:dyDescent="0.3">
      <c r="B44" s="1" t="s">
        <v>204</v>
      </c>
      <c r="C44" s="1">
        <v>1</v>
      </c>
      <c r="E44" s="1" t="s">
        <v>204</v>
      </c>
      <c r="F44" s="1">
        <v>1</v>
      </c>
      <c r="I44" s="1" t="s">
        <v>204</v>
      </c>
      <c r="J44" s="1">
        <v>1</v>
      </c>
      <c r="M44" s="1" t="s">
        <v>204</v>
      </c>
      <c r="N44" s="1">
        <v>1</v>
      </c>
    </row>
    <row r="45" spans="1:14" x14ac:dyDescent="0.3">
      <c r="B45" s="1" t="s">
        <v>205</v>
      </c>
      <c r="C45" s="1">
        <v>1</v>
      </c>
      <c r="E45" s="1" t="s">
        <v>205</v>
      </c>
      <c r="F45" s="1">
        <v>1</v>
      </c>
      <c r="I45" s="1" t="s">
        <v>205</v>
      </c>
      <c r="J45" s="1">
        <v>1</v>
      </c>
      <c r="M45" s="1" t="s">
        <v>205</v>
      </c>
      <c r="N45" s="1">
        <v>1</v>
      </c>
    </row>
    <row r="46" spans="1:14" x14ac:dyDescent="0.3"/>
    <row r="47" spans="1:14" x14ac:dyDescent="0.3"/>
    <row r="48" spans="1:14" x14ac:dyDescent="0.3">
      <c r="C48" s="1" t="s">
        <v>195</v>
      </c>
      <c r="F48" s="1" t="s">
        <v>196</v>
      </c>
      <c r="J48" s="1" t="s">
        <v>197</v>
      </c>
      <c r="N48" s="1" t="s">
        <v>198</v>
      </c>
    </row>
    <row r="49" spans="1:14" x14ac:dyDescent="0.3">
      <c r="A49" s="1" t="s">
        <v>108</v>
      </c>
      <c r="B49" s="1" t="s">
        <v>158</v>
      </c>
      <c r="C49" s="1" t="s">
        <v>210</v>
      </c>
      <c r="E49" s="1" t="s">
        <v>158</v>
      </c>
      <c r="F49" s="1" t="s">
        <v>210</v>
      </c>
      <c r="I49" s="1" t="s">
        <v>158</v>
      </c>
      <c r="J49" s="1" t="s">
        <v>210</v>
      </c>
      <c r="M49" s="1" t="s">
        <v>158</v>
      </c>
      <c r="N49" s="1" t="s">
        <v>210</v>
      </c>
    </row>
    <row r="50" spans="1:14" x14ac:dyDescent="0.3">
      <c r="A50" s="1" t="s">
        <v>105</v>
      </c>
      <c r="B50" s="1" t="s">
        <v>199</v>
      </c>
      <c r="C50" s="1">
        <v>0.82</v>
      </c>
      <c r="E50" s="1" t="s">
        <v>199</v>
      </c>
      <c r="F50" s="1">
        <v>0.74</v>
      </c>
      <c r="I50" s="1" t="s">
        <v>199</v>
      </c>
      <c r="J50" s="1">
        <v>0.62</v>
      </c>
      <c r="M50" s="1" t="s">
        <v>199</v>
      </c>
      <c r="N50" s="1">
        <v>0.39</v>
      </c>
    </row>
    <row r="51" spans="1:14" x14ac:dyDescent="0.3">
      <c r="B51" s="1" t="s">
        <v>200</v>
      </c>
      <c r="C51" s="1">
        <v>0.76</v>
      </c>
      <c r="E51" s="1" t="s">
        <v>200</v>
      </c>
      <c r="F51" s="1">
        <v>0.67</v>
      </c>
      <c r="I51" s="1" t="s">
        <v>200</v>
      </c>
      <c r="J51" s="1">
        <v>0.56000000000000005</v>
      </c>
      <c r="M51" s="1" t="s">
        <v>200</v>
      </c>
      <c r="N51" s="1">
        <v>0.35</v>
      </c>
    </row>
    <row r="52" spans="1:14" x14ac:dyDescent="0.3">
      <c r="B52" s="1" t="s">
        <v>201</v>
      </c>
      <c r="C52" s="1">
        <v>0.56000000000000005</v>
      </c>
      <c r="E52" s="1" t="s">
        <v>201</v>
      </c>
      <c r="F52" s="1">
        <v>0.51</v>
      </c>
      <c r="I52" s="1" t="s">
        <v>201</v>
      </c>
      <c r="J52" s="1">
        <v>0.39</v>
      </c>
      <c r="M52" s="1" t="s">
        <v>201</v>
      </c>
      <c r="N52" s="1">
        <v>0.27</v>
      </c>
    </row>
    <row r="53" spans="1:14" x14ac:dyDescent="0.3">
      <c r="B53" s="1" t="s">
        <v>202</v>
      </c>
      <c r="C53" s="1">
        <v>0.35</v>
      </c>
      <c r="E53" s="1" t="s">
        <v>202</v>
      </c>
      <c r="F53" s="1">
        <v>0.32</v>
      </c>
      <c r="I53" s="1" t="s">
        <v>202</v>
      </c>
      <c r="J53" s="1">
        <v>0.27</v>
      </c>
      <c r="M53" s="1" t="s">
        <v>202</v>
      </c>
      <c r="N53" s="1">
        <v>0.17</v>
      </c>
    </row>
    <row r="54" spans="1:14" x14ac:dyDescent="0.3"/>
    <row r="55" spans="1:14" x14ac:dyDescent="0.3">
      <c r="A55" s="1" t="s">
        <v>108</v>
      </c>
      <c r="B55" s="1" t="s">
        <v>158</v>
      </c>
      <c r="C55" s="1" t="s">
        <v>210</v>
      </c>
      <c r="E55" s="1" t="s">
        <v>158</v>
      </c>
      <c r="F55" s="1" t="s">
        <v>210</v>
      </c>
      <c r="I55" s="1" t="s">
        <v>158</v>
      </c>
      <c r="J55" s="1" t="s">
        <v>210</v>
      </c>
      <c r="M55" s="1" t="s">
        <v>158</v>
      </c>
      <c r="N55" s="1" t="s">
        <v>210</v>
      </c>
    </row>
    <row r="56" spans="1:14" x14ac:dyDescent="0.3">
      <c r="A56" s="1" t="s">
        <v>103</v>
      </c>
      <c r="B56" s="1" t="s">
        <v>199</v>
      </c>
      <c r="C56" s="1">
        <v>0.86</v>
      </c>
      <c r="E56" s="1" t="s">
        <v>199</v>
      </c>
      <c r="F56" s="1">
        <v>0.81</v>
      </c>
      <c r="I56" s="1" t="s">
        <v>199</v>
      </c>
      <c r="J56" s="1">
        <v>0.72</v>
      </c>
      <c r="M56" s="1" t="s">
        <v>199</v>
      </c>
      <c r="N56" s="1">
        <v>0.51</v>
      </c>
    </row>
    <row r="57" spans="1:14" x14ac:dyDescent="0.3">
      <c r="B57" s="1" t="s">
        <v>200</v>
      </c>
      <c r="C57" s="1">
        <v>0.79</v>
      </c>
      <c r="E57" s="1" t="s">
        <v>200</v>
      </c>
      <c r="F57" s="1">
        <v>0.74</v>
      </c>
      <c r="I57" s="1" t="s">
        <v>200</v>
      </c>
      <c r="J57" s="1">
        <v>0.66</v>
      </c>
      <c r="M57" s="1" t="s">
        <v>200</v>
      </c>
      <c r="N57" s="1">
        <v>0.47</v>
      </c>
    </row>
    <row r="58" spans="1:14" x14ac:dyDescent="0.3">
      <c r="B58" s="1" t="s">
        <v>201</v>
      </c>
      <c r="C58" s="1">
        <v>0.59</v>
      </c>
      <c r="E58" s="1" t="s">
        <v>201</v>
      </c>
      <c r="F58" s="1">
        <v>0.56000000000000005</v>
      </c>
      <c r="I58" s="1" t="s">
        <v>201</v>
      </c>
      <c r="J58" s="1">
        <v>0.47</v>
      </c>
      <c r="M58" s="1" t="s">
        <v>201</v>
      </c>
      <c r="N58" s="1">
        <v>0.35</v>
      </c>
    </row>
    <row r="59" spans="1:14" x14ac:dyDescent="0.3">
      <c r="B59" s="1" t="s">
        <v>202</v>
      </c>
      <c r="C59" s="1">
        <v>0.38</v>
      </c>
      <c r="E59" s="1" t="s">
        <v>202</v>
      </c>
      <c r="F59" s="1">
        <v>0.36</v>
      </c>
      <c r="I59" s="1" t="s">
        <v>202</v>
      </c>
      <c r="J59" s="1">
        <v>0.32</v>
      </c>
      <c r="M59" s="1" t="s">
        <v>202</v>
      </c>
      <c r="N59" s="1">
        <v>0.23</v>
      </c>
    </row>
    <row r="60" spans="1:14" x14ac:dyDescent="0.3"/>
    <row r="61" spans="1:14" x14ac:dyDescent="0.3">
      <c r="A61" s="1" t="s">
        <v>108</v>
      </c>
      <c r="B61" s="1" t="s">
        <v>158</v>
      </c>
      <c r="C61" s="1" t="s">
        <v>210</v>
      </c>
      <c r="E61" s="1" t="s">
        <v>158</v>
      </c>
      <c r="F61" s="1" t="s">
        <v>210</v>
      </c>
      <c r="I61" s="1" t="s">
        <v>158</v>
      </c>
      <c r="J61" s="1" t="s">
        <v>210</v>
      </c>
      <c r="M61" s="1" t="s">
        <v>158</v>
      </c>
      <c r="N61" s="1" t="s">
        <v>210</v>
      </c>
    </row>
    <row r="62" spans="1:14" x14ac:dyDescent="0.3">
      <c r="A62" s="1" t="s">
        <v>104</v>
      </c>
      <c r="B62" s="1" t="s">
        <v>199</v>
      </c>
      <c r="C62" s="1">
        <v>0.91</v>
      </c>
      <c r="E62" s="1" t="s">
        <v>199</v>
      </c>
      <c r="F62" s="1">
        <v>0.87</v>
      </c>
      <c r="I62" s="1" t="s">
        <v>199</v>
      </c>
      <c r="J62" s="1">
        <v>0.81</v>
      </c>
      <c r="M62" s="1" t="s">
        <v>199</v>
      </c>
      <c r="N62" s="1">
        <v>0.65</v>
      </c>
    </row>
    <row r="63" spans="1:14" x14ac:dyDescent="0.3">
      <c r="B63" s="1" t="s">
        <v>200</v>
      </c>
      <c r="C63" s="1">
        <v>0.86</v>
      </c>
      <c r="E63" s="1" t="s">
        <v>200</v>
      </c>
      <c r="F63" s="1">
        <v>0.82</v>
      </c>
      <c r="I63" s="1" t="s">
        <v>200</v>
      </c>
      <c r="J63" s="1">
        <v>0.76</v>
      </c>
      <c r="M63" s="1" t="s">
        <v>200</v>
      </c>
      <c r="N63" s="1">
        <v>0.61</v>
      </c>
    </row>
    <row r="64" spans="1:14" x14ac:dyDescent="0.3">
      <c r="B64" s="1" t="s">
        <v>201</v>
      </c>
      <c r="C64" s="1">
        <v>0.71</v>
      </c>
      <c r="E64" s="1" t="s">
        <v>201</v>
      </c>
      <c r="F64" s="1">
        <v>0.68</v>
      </c>
      <c r="I64" s="1" t="s">
        <v>201</v>
      </c>
      <c r="J64" s="1">
        <v>0.61</v>
      </c>
      <c r="M64" s="1" t="s">
        <v>201</v>
      </c>
      <c r="N64" s="1">
        <v>0.51</v>
      </c>
    </row>
    <row r="65" spans="1:14" x14ac:dyDescent="0.3">
      <c r="B65" s="1" t="s">
        <v>202</v>
      </c>
      <c r="C65" s="1">
        <v>0.53</v>
      </c>
      <c r="E65" s="1" t="s">
        <v>202</v>
      </c>
      <c r="F65" s="1">
        <v>0.51</v>
      </c>
      <c r="I65" s="1" t="s">
        <v>202</v>
      </c>
      <c r="J65" s="1">
        <v>0.48</v>
      </c>
      <c r="M65" s="1" t="s">
        <v>202</v>
      </c>
      <c r="N65" s="1">
        <v>0.39</v>
      </c>
    </row>
    <row r="66" spans="1:14" x14ac:dyDescent="0.3"/>
    <row r="67" spans="1:14" x14ac:dyDescent="0.3">
      <c r="A67" s="1" t="s">
        <v>108</v>
      </c>
      <c r="B67" s="1" t="s">
        <v>158</v>
      </c>
      <c r="C67" s="1" t="s">
        <v>210</v>
      </c>
      <c r="E67" s="1" t="s">
        <v>158</v>
      </c>
      <c r="F67" s="1" t="s">
        <v>210</v>
      </c>
      <c r="I67" s="1" t="s">
        <v>158</v>
      </c>
      <c r="J67" s="1" t="s">
        <v>210</v>
      </c>
      <c r="M67" s="1" t="s">
        <v>158</v>
      </c>
      <c r="N67" s="1" t="s">
        <v>210</v>
      </c>
    </row>
    <row r="68" spans="1:14" x14ac:dyDescent="0.3">
      <c r="A68" s="1" t="s">
        <v>106</v>
      </c>
      <c r="B68" s="1" t="s">
        <v>199</v>
      </c>
      <c r="C68" s="1">
        <v>1</v>
      </c>
      <c r="E68" s="1" t="s">
        <v>199</v>
      </c>
      <c r="F68" s="1">
        <v>1</v>
      </c>
      <c r="I68" s="1" t="s">
        <v>199</v>
      </c>
      <c r="J68" s="1">
        <v>1</v>
      </c>
      <c r="M68" s="1" t="s">
        <v>199</v>
      </c>
      <c r="N68" s="1">
        <v>1</v>
      </c>
    </row>
    <row r="69" spans="1:14" x14ac:dyDescent="0.3">
      <c r="B69" s="1" t="s">
        <v>200</v>
      </c>
      <c r="C69" s="1">
        <v>1</v>
      </c>
      <c r="E69" s="1" t="s">
        <v>200</v>
      </c>
      <c r="F69" s="1">
        <v>1</v>
      </c>
      <c r="I69" s="1" t="s">
        <v>200</v>
      </c>
      <c r="J69" s="1">
        <v>1</v>
      </c>
      <c r="M69" s="1" t="s">
        <v>200</v>
      </c>
      <c r="N69" s="1">
        <v>1</v>
      </c>
    </row>
    <row r="70" spans="1:14" x14ac:dyDescent="0.3">
      <c r="B70" s="1" t="s">
        <v>201</v>
      </c>
      <c r="C70" s="1">
        <v>1</v>
      </c>
      <c r="E70" s="1" t="s">
        <v>201</v>
      </c>
      <c r="F70" s="1">
        <v>1</v>
      </c>
      <c r="I70" s="1" t="s">
        <v>201</v>
      </c>
      <c r="J70" s="1">
        <v>1</v>
      </c>
      <c r="M70" s="1" t="s">
        <v>201</v>
      </c>
      <c r="N70" s="1">
        <v>1</v>
      </c>
    </row>
    <row r="71" spans="1:14" x14ac:dyDescent="0.3">
      <c r="B71" s="1" t="s">
        <v>202</v>
      </c>
      <c r="C71" s="1">
        <v>1</v>
      </c>
      <c r="E71" s="1" t="s">
        <v>202</v>
      </c>
      <c r="F71" s="1">
        <v>1</v>
      </c>
      <c r="I71" s="1" t="s">
        <v>202</v>
      </c>
      <c r="J71" s="1">
        <v>1</v>
      </c>
      <c r="M71" s="1" t="s">
        <v>202</v>
      </c>
      <c r="N71" s="1">
        <v>1</v>
      </c>
    </row>
    <row r="72" spans="1:14" x14ac:dyDescent="0.3"/>
    <row r="73" spans="1:14" x14ac:dyDescent="0.3"/>
    <row r="74" spans="1:14" x14ac:dyDescent="0.3"/>
    <row r="75" spans="1:14" x14ac:dyDescent="0.3">
      <c r="A75" s="1" t="s">
        <v>110</v>
      </c>
      <c r="B75" s="1">
        <v>0</v>
      </c>
      <c r="C75" s="1">
        <v>30</v>
      </c>
      <c r="D75" s="1">
        <v>60</v>
      </c>
    </row>
    <row r="76" spans="1:14" x14ac:dyDescent="0.3">
      <c r="A76" s="1" t="s">
        <v>105</v>
      </c>
      <c r="B76" s="1">
        <v>0.49</v>
      </c>
      <c r="C76" s="1">
        <v>0.42</v>
      </c>
      <c r="D76" s="1">
        <v>0.26</v>
      </c>
    </row>
    <row r="77" spans="1:14" x14ac:dyDescent="0.3">
      <c r="A77" s="1" t="s">
        <v>103</v>
      </c>
      <c r="B77" s="1">
        <v>0.54</v>
      </c>
      <c r="C77" s="1">
        <v>0.44</v>
      </c>
      <c r="D77" s="1">
        <v>0.26</v>
      </c>
    </row>
    <row r="78" spans="1:14" x14ac:dyDescent="0.3">
      <c r="A78" s="1" t="s">
        <v>104</v>
      </c>
      <c r="B78" s="1">
        <v>0.56999999999999995</v>
      </c>
      <c r="C78" s="1">
        <v>0.45</v>
      </c>
      <c r="D78" s="1">
        <v>0.27</v>
      </c>
    </row>
    <row r="79" spans="1:14" x14ac:dyDescent="0.3">
      <c r="A79" s="1" t="s">
        <v>106</v>
      </c>
    </row>
    <row r="80" spans="1:14" x14ac:dyDescent="0.3"/>
    <row r="81" spans="1:8" x14ac:dyDescent="0.3"/>
    <row r="82" spans="1:8" x14ac:dyDescent="0.3"/>
    <row r="83" spans="1:8" x14ac:dyDescent="0.3">
      <c r="A83" s="1" t="s">
        <v>111</v>
      </c>
      <c r="B83" s="1">
        <v>-60</v>
      </c>
      <c r="C83" s="1" t="s">
        <v>114</v>
      </c>
      <c r="D83" s="1" t="s">
        <v>115</v>
      </c>
      <c r="E83" s="1">
        <v>0</v>
      </c>
      <c r="F83" s="1">
        <v>30</v>
      </c>
      <c r="G83" s="1">
        <v>45</v>
      </c>
      <c r="H83" s="1">
        <v>60</v>
      </c>
    </row>
    <row r="84" spans="1:8" x14ac:dyDescent="0.3">
      <c r="A84" s="1" t="s">
        <v>105</v>
      </c>
      <c r="B84" s="1">
        <v>0.37</v>
      </c>
      <c r="C84" s="1">
        <v>0.44</v>
      </c>
      <c r="D84" s="1">
        <v>0.49</v>
      </c>
      <c r="E84" s="1">
        <v>0.53</v>
      </c>
      <c r="F84" s="1">
        <v>0.47</v>
      </c>
      <c r="G84" s="1">
        <v>0.41</v>
      </c>
      <c r="H84" s="1">
        <v>0.32</v>
      </c>
    </row>
    <row r="85" spans="1:8" x14ac:dyDescent="0.3">
      <c r="A85" s="1" t="s">
        <v>109</v>
      </c>
      <c r="B85" s="1">
        <v>0.46</v>
      </c>
      <c r="C85" s="1">
        <v>0.53</v>
      </c>
      <c r="D85" s="1">
        <v>0.56000000000000005</v>
      </c>
      <c r="E85" s="1">
        <v>0.56000000000000005</v>
      </c>
      <c r="F85" s="1">
        <v>0.47</v>
      </c>
      <c r="G85" s="1">
        <v>0.4</v>
      </c>
      <c r="H85" s="1">
        <v>0.3</v>
      </c>
    </row>
    <row r="86" spans="1:8" x14ac:dyDescent="0.3">
      <c r="A86" s="1" t="s">
        <v>18</v>
      </c>
      <c r="B86" s="1">
        <v>0.39</v>
      </c>
      <c r="C86" s="1">
        <v>0.47</v>
      </c>
      <c r="D86" s="1">
        <v>0.54</v>
      </c>
      <c r="E86" s="1">
        <v>0.63</v>
      </c>
      <c r="F86" s="1">
        <v>0.55000000000000004</v>
      </c>
      <c r="G86" s="1">
        <v>0.45</v>
      </c>
      <c r="H86" s="1">
        <v>0.32</v>
      </c>
    </row>
    <row r="87" spans="1:8" x14ac:dyDescent="0.3">
      <c r="A87" s="1" t="s">
        <v>112</v>
      </c>
      <c r="B87" s="1">
        <v>0.44</v>
      </c>
      <c r="C87" s="1">
        <v>0.52</v>
      </c>
      <c r="D87" s="1">
        <v>0.54</v>
      </c>
      <c r="E87" s="1">
        <v>0.63</v>
      </c>
      <c r="F87" s="1">
        <v>0.5</v>
      </c>
      <c r="G87" s="1">
        <v>0.41</v>
      </c>
      <c r="H87" s="1">
        <v>0.28999999999999998</v>
      </c>
    </row>
    <row r="88" spans="1:8" x14ac:dyDescent="0.3">
      <c r="A88" s="1" t="s">
        <v>113</v>
      </c>
      <c r="B88" s="1">
        <v>0.38</v>
      </c>
      <c r="C88" s="1">
        <v>0.44</v>
      </c>
      <c r="D88" s="1">
        <v>0.5</v>
      </c>
      <c r="E88" s="1">
        <v>0.56000000000000005</v>
      </c>
      <c r="F88" s="1">
        <v>0.53</v>
      </c>
      <c r="G88" s="1">
        <v>0.48</v>
      </c>
      <c r="H88" s="1">
        <v>0.38</v>
      </c>
    </row>
    <row r="89" spans="1:8" x14ac:dyDescent="0.3">
      <c r="A89" s="1" t="s">
        <v>106</v>
      </c>
      <c r="B89" s="1">
        <v>1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</row>
    <row r="90" spans="1:8" x14ac:dyDescent="0.3"/>
    <row r="91" spans="1:8" x14ac:dyDescent="0.3">
      <c r="A91" s="1" t="s">
        <v>116</v>
      </c>
      <c r="C91" s="1">
        <v>0.1</v>
      </c>
      <c r="D91" s="1">
        <v>0.5</v>
      </c>
      <c r="E91" s="1">
        <v>1</v>
      </c>
      <c r="F91" s="1">
        <v>2</v>
      </c>
      <c r="G91" s="1">
        <v>5</v>
      </c>
      <c r="H91" s="1">
        <v>10</v>
      </c>
    </row>
    <row r="92" spans="1:8" x14ac:dyDescent="0.3">
      <c r="A92" s="1" t="s">
        <v>117</v>
      </c>
      <c r="B92" s="1">
        <v>0.1</v>
      </c>
      <c r="C92" s="1">
        <v>0.42</v>
      </c>
      <c r="D92" s="1">
        <v>0.43</v>
      </c>
      <c r="E92" s="1">
        <v>0.43</v>
      </c>
      <c r="F92" s="1">
        <v>0.43</v>
      </c>
      <c r="G92" s="1">
        <v>0.44</v>
      </c>
      <c r="H92" s="1">
        <v>0.44</v>
      </c>
    </row>
    <row r="93" spans="1:8" x14ac:dyDescent="0.3">
      <c r="B93" s="1">
        <v>0.5</v>
      </c>
      <c r="C93" s="1">
        <v>0.43</v>
      </c>
      <c r="D93" s="1">
        <v>0.46</v>
      </c>
      <c r="E93" s="1">
        <v>0.48</v>
      </c>
      <c r="F93" s="1">
        <v>0.5</v>
      </c>
      <c r="G93" s="1">
        <v>0.51</v>
      </c>
      <c r="H93" s="1">
        <v>0.52</v>
      </c>
    </row>
    <row r="94" spans="1:8" x14ac:dyDescent="0.3">
      <c r="B94" s="1">
        <v>1</v>
      </c>
      <c r="C94" s="1">
        <v>0.43</v>
      </c>
      <c r="D94" s="1">
        <v>0.48</v>
      </c>
      <c r="E94" s="1">
        <v>0.52</v>
      </c>
      <c r="F94" s="1">
        <v>0.55000000000000004</v>
      </c>
      <c r="G94" s="1">
        <v>0.57999999999999996</v>
      </c>
      <c r="H94" s="1">
        <v>0.59</v>
      </c>
    </row>
    <row r="95" spans="1:8" x14ac:dyDescent="0.3">
      <c r="B95" s="1">
        <v>2</v>
      </c>
      <c r="C95" s="1">
        <v>0.43</v>
      </c>
      <c r="D95" s="1">
        <v>0.5</v>
      </c>
      <c r="E95" s="1">
        <v>0.55000000000000004</v>
      </c>
      <c r="F95" s="1">
        <v>0.6</v>
      </c>
      <c r="G95" s="1">
        <v>0.66</v>
      </c>
      <c r="H95" s="1">
        <v>0.68</v>
      </c>
    </row>
    <row r="96" spans="1:8" x14ac:dyDescent="0.3">
      <c r="B96" s="1">
        <v>5</v>
      </c>
      <c r="C96" s="1">
        <v>0.44</v>
      </c>
      <c r="D96" s="1">
        <v>0.51</v>
      </c>
      <c r="E96" s="1">
        <v>0.57999999999999996</v>
      </c>
      <c r="F96" s="1">
        <v>0.66</v>
      </c>
      <c r="G96" s="1">
        <v>0.75</v>
      </c>
      <c r="H96" s="1">
        <v>0.79</v>
      </c>
    </row>
    <row r="97" spans="1:26" x14ac:dyDescent="0.3">
      <c r="B97" s="1">
        <v>10</v>
      </c>
      <c r="C97" s="1">
        <v>0.44</v>
      </c>
      <c r="D97" s="1">
        <v>0.52</v>
      </c>
      <c r="E97" s="1">
        <v>0.59</v>
      </c>
      <c r="F97" s="1">
        <v>0.68</v>
      </c>
      <c r="G97" s="1">
        <v>0.79</v>
      </c>
      <c r="H97" s="1">
        <v>0.85</v>
      </c>
    </row>
    <row r="98" spans="1:26" x14ac:dyDescent="0.3"/>
    <row r="99" spans="1:26" x14ac:dyDescent="0.3"/>
    <row r="100" spans="1:26" x14ac:dyDescent="0.3"/>
    <row r="101" spans="1:26" x14ac:dyDescent="0.3"/>
    <row r="102" spans="1:26" x14ac:dyDescent="0.3"/>
    <row r="103" spans="1:26" x14ac:dyDescent="0.3">
      <c r="A103" s="1" t="s">
        <v>140</v>
      </c>
      <c r="D103" s="1" t="s">
        <v>141</v>
      </c>
      <c r="G103" s="1" t="s">
        <v>142</v>
      </c>
      <c r="J103" s="1" t="s">
        <v>143</v>
      </c>
      <c r="M103" s="1" t="s">
        <v>144</v>
      </c>
      <c r="P103" s="1" t="s">
        <v>145</v>
      </c>
      <c r="S103" s="1" t="s">
        <v>146</v>
      </c>
      <c r="V103" s="1" t="s">
        <v>147</v>
      </c>
      <c r="Y103" s="1" t="s">
        <v>148</v>
      </c>
    </row>
    <row r="104" spans="1:26" x14ac:dyDescent="0.3">
      <c r="A104" s="1" t="s">
        <v>118</v>
      </c>
      <c r="B104" s="1" t="s">
        <v>158</v>
      </c>
      <c r="D104" s="1" t="s">
        <v>118</v>
      </c>
      <c r="E104" s="1" t="s">
        <v>158</v>
      </c>
      <c r="G104" s="1" t="s">
        <v>118</v>
      </c>
      <c r="H104" s="1" t="s">
        <v>158</v>
      </c>
      <c r="J104" s="1" t="s">
        <v>118</v>
      </c>
      <c r="K104" s="1" t="s">
        <v>158</v>
      </c>
      <c r="M104" s="1" t="s">
        <v>118</v>
      </c>
      <c r="N104" s="1" t="s">
        <v>158</v>
      </c>
      <c r="P104" s="1" t="s">
        <v>118</v>
      </c>
      <c r="Q104" s="1" t="s">
        <v>158</v>
      </c>
      <c r="S104" s="1" t="s">
        <v>118</v>
      </c>
      <c r="T104" s="1" t="s">
        <v>158</v>
      </c>
      <c r="V104" s="1" t="s">
        <v>118</v>
      </c>
      <c r="W104" s="1" t="s">
        <v>158</v>
      </c>
      <c r="Y104" s="1" t="s">
        <v>118</v>
      </c>
      <c r="Z104" s="1" t="s">
        <v>158</v>
      </c>
    </row>
    <row r="105" spans="1:26" x14ac:dyDescent="0.3">
      <c r="A105" s="1" t="s">
        <v>122</v>
      </c>
      <c r="B105" s="1">
        <v>220.36</v>
      </c>
      <c r="D105" s="1" t="s">
        <v>122</v>
      </c>
      <c r="E105" s="1">
        <v>96.73</v>
      </c>
      <c r="G105" s="1" t="s">
        <v>122</v>
      </c>
      <c r="H105" s="1">
        <v>127.81</v>
      </c>
      <c r="J105" s="1" t="s">
        <v>122</v>
      </c>
      <c r="K105" s="1">
        <v>117.82</v>
      </c>
      <c r="M105" s="1" t="s">
        <v>122</v>
      </c>
      <c r="N105" s="1">
        <v>89.53</v>
      </c>
      <c r="P105" s="1" t="s">
        <v>122</v>
      </c>
      <c r="Q105" s="1">
        <v>115.84</v>
      </c>
      <c r="S105" s="1" t="s">
        <v>122</v>
      </c>
      <c r="T105" s="1">
        <v>124.7</v>
      </c>
      <c r="V105" s="1" t="s">
        <v>122</v>
      </c>
      <c r="W105" s="1">
        <v>94.3</v>
      </c>
      <c r="Y105" s="1" t="s">
        <v>122</v>
      </c>
      <c r="Z105" s="1">
        <v>59.39</v>
      </c>
    </row>
    <row r="106" spans="1:26" x14ac:dyDescent="0.3">
      <c r="A106" s="1" t="s">
        <v>123</v>
      </c>
      <c r="B106" s="1">
        <v>235.35</v>
      </c>
      <c r="D106" s="1" t="s">
        <v>123</v>
      </c>
      <c r="E106" s="1">
        <v>99.25</v>
      </c>
      <c r="G106" s="1" t="s">
        <v>123</v>
      </c>
      <c r="H106" s="1">
        <v>132.86000000000001</v>
      </c>
      <c r="J106" s="1" t="s">
        <v>123</v>
      </c>
      <c r="K106" s="1">
        <v>123.7</v>
      </c>
      <c r="M106" s="1" t="s">
        <v>123</v>
      </c>
      <c r="N106" s="1">
        <v>94.78</v>
      </c>
      <c r="P106" s="1" t="s">
        <v>123</v>
      </c>
      <c r="Q106" s="1">
        <v>123.83</v>
      </c>
      <c r="S106" s="1" t="s">
        <v>123</v>
      </c>
      <c r="T106" s="1">
        <v>133.97</v>
      </c>
      <c r="V106" s="1" t="s">
        <v>123</v>
      </c>
      <c r="W106" s="1">
        <v>100.69</v>
      </c>
      <c r="Y106" s="1" t="s">
        <v>123</v>
      </c>
      <c r="Z106" s="1">
        <v>61.12</v>
      </c>
    </row>
    <row r="107" spans="1:26" x14ac:dyDescent="0.3">
      <c r="A107" s="1" t="s">
        <v>119</v>
      </c>
      <c r="B107" s="1">
        <v>220.33</v>
      </c>
      <c r="D107" s="1" t="s">
        <v>119</v>
      </c>
      <c r="E107" s="1">
        <v>92.03</v>
      </c>
      <c r="G107" s="1" t="s">
        <v>119</v>
      </c>
      <c r="H107" s="1">
        <v>121.85</v>
      </c>
      <c r="J107" s="1" t="s">
        <v>119</v>
      </c>
      <c r="K107" s="1">
        <v>114.45</v>
      </c>
      <c r="M107" s="1" t="s">
        <v>119</v>
      </c>
      <c r="N107" s="1">
        <v>89.73</v>
      </c>
      <c r="P107" s="1" t="s">
        <v>119</v>
      </c>
      <c r="Q107" s="1">
        <v>114.64</v>
      </c>
      <c r="S107" s="1" t="s">
        <v>119</v>
      </c>
      <c r="T107" s="1">
        <v>122.02</v>
      </c>
      <c r="V107" s="1" t="s">
        <v>119</v>
      </c>
      <c r="W107" s="1">
        <v>92.07</v>
      </c>
      <c r="Y107" s="1" t="s">
        <v>119</v>
      </c>
      <c r="Z107" s="1">
        <v>57.92</v>
      </c>
    </row>
    <row r="108" spans="1:26" x14ac:dyDescent="0.3">
      <c r="A108" s="1" t="s">
        <v>120</v>
      </c>
      <c r="B108" s="1">
        <v>235.31</v>
      </c>
      <c r="D108" s="1" t="s">
        <v>120</v>
      </c>
      <c r="E108" s="1">
        <v>101.7</v>
      </c>
      <c r="G108" s="1" t="s">
        <v>120</v>
      </c>
      <c r="H108" s="1">
        <v>135.63999999999999</v>
      </c>
      <c r="J108" s="1" t="s">
        <v>120</v>
      </c>
      <c r="K108" s="1">
        <v>125.09</v>
      </c>
      <c r="M108" s="1" t="s">
        <v>120</v>
      </c>
      <c r="N108" s="1">
        <v>94.13</v>
      </c>
      <c r="P108" s="1" t="s">
        <v>120</v>
      </c>
      <c r="Q108" s="1">
        <v>121.91</v>
      </c>
      <c r="S108" s="1" t="s">
        <v>120</v>
      </c>
      <c r="T108" s="1">
        <v>131.13999999999999</v>
      </c>
      <c r="V108" s="1" t="s">
        <v>120</v>
      </c>
      <c r="W108" s="1">
        <v>98.48</v>
      </c>
      <c r="Y108" s="1" t="s">
        <v>120</v>
      </c>
      <c r="Z108" s="1">
        <v>61</v>
      </c>
    </row>
    <row r="109" spans="1:26" x14ac:dyDescent="0.3">
      <c r="A109" s="1" t="s">
        <v>121</v>
      </c>
      <c r="B109" s="1">
        <v>195.77</v>
      </c>
      <c r="D109" s="1" t="s">
        <v>121</v>
      </c>
      <c r="E109" s="1">
        <v>88.49</v>
      </c>
      <c r="G109" s="1" t="s">
        <v>121</v>
      </c>
      <c r="H109" s="1">
        <v>114.47</v>
      </c>
      <c r="J109" s="1" t="s">
        <v>121</v>
      </c>
      <c r="K109" s="1">
        <v>106.12</v>
      </c>
      <c r="M109" s="1" t="s">
        <v>121</v>
      </c>
      <c r="N109" s="1">
        <v>81.72</v>
      </c>
      <c r="P109" s="1" t="s">
        <v>121</v>
      </c>
      <c r="Q109" s="1">
        <v>101.55</v>
      </c>
      <c r="S109" s="1" t="s">
        <v>121</v>
      </c>
      <c r="T109" s="1">
        <v>108.06</v>
      </c>
      <c r="V109" s="1" t="s">
        <v>121</v>
      </c>
      <c r="W109" s="1">
        <v>84</v>
      </c>
      <c r="Y109" s="1" t="s">
        <v>121</v>
      </c>
      <c r="Z109" s="1">
        <v>56.85</v>
      </c>
    </row>
    <row r="110" spans="1:26" x14ac:dyDescent="0.3">
      <c r="A110" s="1" t="s">
        <v>124</v>
      </c>
      <c r="B110" s="1">
        <v>217.19</v>
      </c>
      <c r="D110" s="1" t="s">
        <v>124</v>
      </c>
      <c r="E110" s="1">
        <v>96.61</v>
      </c>
      <c r="G110" s="1" t="s">
        <v>124</v>
      </c>
      <c r="H110" s="1">
        <v>128.05000000000001</v>
      </c>
      <c r="J110" s="1" t="s">
        <v>124</v>
      </c>
      <c r="K110" s="1">
        <v>117.89</v>
      </c>
      <c r="M110" s="1" t="s">
        <v>124</v>
      </c>
      <c r="N110" s="1">
        <v>88.17</v>
      </c>
      <c r="P110" s="1" t="s">
        <v>124</v>
      </c>
      <c r="Q110" s="1">
        <v>111.22</v>
      </c>
      <c r="S110" s="1" t="s">
        <v>124</v>
      </c>
      <c r="T110" s="1">
        <v>118.78</v>
      </c>
      <c r="V110" s="1" t="s">
        <v>124</v>
      </c>
      <c r="W110" s="1">
        <v>90.17</v>
      </c>
      <c r="Y110" s="1" t="s">
        <v>124</v>
      </c>
      <c r="Z110" s="1">
        <v>59.61</v>
      </c>
    </row>
    <row r="111" spans="1:26" x14ac:dyDescent="0.3">
      <c r="A111" s="1" t="s">
        <v>125</v>
      </c>
      <c r="B111" s="1">
        <v>220.34</v>
      </c>
      <c r="D111" s="1" t="s">
        <v>125</v>
      </c>
      <c r="E111" s="1">
        <v>97.05</v>
      </c>
      <c r="G111" s="1" t="s">
        <v>125</v>
      </c>
      <c r="H111" s="1">
        <v>128.62</v>
      </c>
      <c r="J111" s="1" t="s">
        <v>125</v>
      </c>
      <c r="K111" s="1">
        <v>118.69</v>
      </c>
      <c r="M111" s="1" t="s">
        <v>125</v>
      </c>
      <c r="N111" s="1">
        <v>89.37</v>
      </c>
      <c r="P111" s="1" t="s">
        <v>125</v>
      </c>
      <c r="Q111" s="1">
        <v>115.69</v>
      </c>
      <c r="S111" s="1" t="s">
        <v>125</v>
      </c>
      <c r="T111" s="1">
        <v>125.22</v>
      </c>
      <c r="V111" s="1" t="s">
        <v>125</v>
      </c>
      <c r="W111" s="1">
        <v>95.25</v>
      </c>
      <c r="Y111" s="1" t="s">
        <v>125</v>
      </c>
      <c r="Z111" s="1">
        <v>59.61</v>
      </c>
    </row>
    <row r="112" spans="1:26" x14ac:dyDescent="0.3">
      <c r="A112" s="1" t="s">
        <v>126</v>
      </c>
      <c r="B112" s="1">
        <v>235.35</v>
      </c>
      <c r="D112" s="1" t="s">
        <v>126</v>
      </c>
      <c r="E112" s="1">
        <v>101.78</v>
      </c>
      <c r="G112" s="1" t="s">
        <v>126</v>
      </c>
      <c r="H112" s="1">
        <v>136.41</v>
      </c>
      <c r="J112" s="1" t="s">
        <v>126</v>
      </c>
      <c r="K112" s="1">
        <v>126.01</v>
      </c>
      <c r="M112" s="1" t="s">
        <v>126</v>
      </c>
      <c r="N112" s="1">
        <v>94.84</v>
      </c>
      <c r="P112" s="1" t="s">
        <v>126</v>
      </c>
      <c r="Q112" s="1">
        <v>121.68</v>
      </c>
      <c r="S112" s="1" t="s">
        <v>126</v>
      </c>
      <c r="T112" s="1">
        <v>130.08000000000001</v>
      </c>
      <c r="V112" s="1" t="s">
        <v>126</v>
      </c>
      <c r="W112" s="1">
        <v>97.16</v>
      </c>
      <c r="Y112" s="1" t="s">
        <v>126</v>
      </c>
      <c r="Z112" s="1">
        <v>60.36</v>
      </c>
    </row>
    <row r="113" spans="1:26" x14ac:dyDescent="0.3">
      <c r="A113" s="1" t="s">
        <v>127</v>
      </c>
      <c r="B113" s="1">
        <v>195.8</v>
      </c>
      <c r="D113" s="1" t="s">
        <v>127</v>
      </c>
      <c r="E113" s="1">
        <v>88.53</v>
      </c>
      <c r="G113" s="1" t="s">
        <v>127</v>
      </c>
      <c r="H113" s="1">
        <v>114.54</v>
      </c>
      <c r="J113" s="1" t="s">
        <v>127</v>
      </c>
      <c r="K113" s="1">
        <v>106.15</v>
      </c>
      <c r="M113" s="1" t="s">
        <v>127</v>
      </c>
      <c r="N113" s="1">
        <v>81.96</v>
      </c>
      <c r="P113" s="1" t="s">
        <v>127</v>
      </c>
      <c r="Q113" s="1">
        <v>101.33</v>
      </c>
      <c r="S113" s="1" t="s">
        <v>127</v>
      </c>
      <c r="T113" s="1">
        <v>107.19</v>
      </c>
      <c r="V113" s="1" t="s">
        <v>127</v>
      </c>
      <c r="W113" s="1">
        <v>82.96</v>
      </c>
      <c r="Y113" s="1" t="s">
        <v>127</v>
      </c>
      <c r="Z113" s="1">
        <v>56.51</v>
      </c>
    </row>
    <row r="114" spans="1:26" x14ac:dyDescent="0.3">
      <c r="A114" s="1" t="s">
        <v>128</v>
      </c>
      <c r="B114" s="1">
        <v>217.18</v>
      </c>
      <c r="D114" s="1" t="s">
        <v>128</v>
      </c>
      <c r="E114" s="1">
        <v>94.76</v>
      </c>
      <c r="G114" s="1" t="s">
        <v>128</v>
      </c>
      <c r="H114" s="1">
        <v>125.48</v>
      </c>
      <c r="J114" s="1" t="s">
        <v>128</v>
      </c>
      <c r="K114" s="1">
        <v>116.31</v>
      </c>
      <c r="M114" s="1" t="s">
        <v>128</v>
      </c>
      <c r="N114" s="1">
        <v>88.51</v>
      </c>
      <c r="P114" s="1" t="s">
        <v>128</v>
      </c>
      <c r="Q114" s="1">
        <v>113.39</v>
      </c>
      <c r="S114" s="1" t="s">
        <v>128</v>
      </c>
      <c r="T114" s="1">
        <v>121.59</v>
      </c>
      <c r="V114" s="1" t="s">
        <v>128</v>
      </c>
      <c r="W114" s="1">
        <v>92.18</v>
      </c>
      <c r="Y114" s="1" t="s">
        <v>128</v>
      </c>
      <c r="Z114" s="1">
        <v>58.27</v>
      </c>
    </row>
    <row r="115" spans="1:26" x14ac:dyDescent="0.3">
      <c r="A115" s="1" t="s">
        <v>129</v>
      </c>
      <c r="B115" s="1">
        <v>220.32</v>
      </c>
      <c r="D115" s="1" t="s">
        <v>129</v>
      </c>
      <c r="E115" s="1">
        <v>94.22</v>
      </c>
      <c r="G115" s="1" t="s">
        <v>129</v>
      </c>
      <c r="H115" s="1">
        <v>124.81</v>
      </c>
      <c r="J115" s="1" t="s">
        <v>129</v>
      </c>
      <c r="K115" s="1">
        <v>116.03</v>
      </c>
      <c r="M115" s="1" t="s">
        <v>129</v>
      </c>
      <c r="N115" s="1">
        <v>89.15</v>
      </c>
      <c r="P115" s="1" t="s">
        <v>129</v>
      </c>
      <c r="Q115" s="1">
        <v>115.91</v>
      </c>
      <c r="S115" s="1" t="s">
        <v>129</v>
      </c>
      <c r="T115" s="1">
        <v>125.24</v>
      </c>
      <c r="V115" s="1" t="s">
        <v>129</v>
      </c>
      <c r="W115" s="1">
        <v>94.95</v>
      </c>
      <c r="Y115" s="1" t="s">
        <v>129</v>
      </c>
      <c r="Z115" s="1">
        <v>58.91</v>
      </c>
    </row>
    <row r="116" spans="1:26" x14ac:dyDescent="0.3">
      <c r="A116" s="1" t="s">
        <v>130</v>
      </c>
      <c r="B116" s="1">
        <v>195.79</v>
      </c>
      <c r="D116" s="1" t="s">
        <v>130</v>
      </c>
      <c r="E116" s="1">
        <v>88.95</v>
      </c>
      <c r="G116" s="1" t="s">
        <v>130</v>
      </c>
      <c r="H116" s="1">
        <v>114.88</v>
      </c>
      <c r="J116" s="1" t="s">
        <v>130</v>
      </c>
      <c r="K116" s="1">
        <v>106.34</v>
      </c>
      <c r="M116" s="1" t="s">
        <v>130</v>
      </c>
      <c r="N116" s="1">
        <v>82.09</v>
      </c>
      <c r="P116" s="1" t="s">
        <v>130</v>
      </c>
      <c r="Q116" s="1">
        <v>101.16</v>
      </c>
      <c r="S116" s="1" t="s">
        <v>130</v>
      </c>
      <c r="T116" s="1">
        <v>106.71</v>
      </c>
      <c r="V116" s="1" t="s">
        <v>130</v>
      </c>
      <c r="W116" s="1">
        <v>82.58</v>
      </c>
      <c r="Y116" s="1" t="s">
        <v>130</v>
      </c>
      <c r="Z116" s="1">
        <v>56.67</v>
      </c>
    </row>
    <row r="117" spans="1:26" x14ac:dyDescent="0.3"/>
    <row r="118" spans="1:26" x14ac:dyDescent="0.3">
      <c r="A118" s="1" t="s">
        <v>149</v>
      </c>
      <c r="D118" s="1" t="s">
        <v>150</v>
      </c>
      <c r="G118" s="1" t="s">
        <v>151</v>
      </c>
      <c r="J118" s="1" t="s">
        <v>152</v>
      </c>
      <c r="M118" s="1" t="s">
        <v>153</v>
      </c>
      <c r="P118" s="1" t="s">
        <v>154</v>
      </c>
      <c r="S118" s="1" t="s">
        <v>155</v>
      </c>
      <c r="V118" s="1" t="s">
        <v>156</v>
      </c>
      <c r="Y118" s="1" t="s">
        <v>157</v>
      </c>
    </row>
    <row r="119" spans="1:26" x14ac:dyDescent="0.3">
      <c r="A119" s="1" t="s">
        <v>118</v>
      </c>
      <c r="B119" s="1" t="s">
        <v>158</v>
      </c>
      <c r="D119" s="1" t="s">
        <v>118</v>
      </c>
      <c r="E119" s="1" t="s">
        <v>158</v>
      </c>
      <c r="G119" s="1" t="s">
        <v>118</v>
      </c>
      <c r="H119" s="1" t="s">
        <v>158</v>
      </c>
      <c r="J119" s="1" t="s">
        <v>118</v>
      </c>
      <c r="K119" s="1" t="s">
        <v>158</v>
      </c>
      <c r="M119" s="1" t="s">
        <v>118</v>
      </c>
      <c r="N119" s="1" t="s">
        <v>158</v>
      </c>
      <c r="P119" s="1" t="s">
        <v>118</v>
      </c>
      <c r="Q119" s="1" t="s">
        <v>158</v>
      </c>
      <c r="S119" s="1" t="s">
        <v>118</v>
      </c>
      <c r="T119" s="1" t="s">
        <v>158</v>
      </c>
      <c r="V119" s="1" t="s">
        <v>118</v>
      </c>
      <c r="W119" s="1" t="s">
        <v>158</v>
      </c>
      <c r="Y119" s="1" t="s">
        <v>118</v>
      </c>
      <c r="Z119" s="1" t="s">
        <v>158</v>
      </c>
    </row>
    <row r="120" spans="1:26" x14ac:dyDescent="0.3">
      <c r="A120" s="1" t="s">
        <v>133</v>
      </c>
      <c r="B120" s="1">
        <v>195.58</v>
      </c>
      <c r="D120" s="1" t="s">
        <v>133</v>
      </c>
      <c r="E120" s="1">
        <v>92.08</v>
      </c>
      <c r="G120" s="1" t="s">
        <v>133</v>
      </c>
      <c r="H120" s="1">
        <v>107.59</v>
      </c>
      <c r="J120" s="1" t="s">
        <v>133</v>
      </c>
      <c r="K120" s="1">
        <v>86.64</v>
      </c>
      <c r="M120" s="1" t="s">
        <v>133</v>
      </c>
      <c r="N120" s="1">
        <v>53.96</v>
      </c>
      <c r="P120" s="1" t="s">
        <v>133</v>
      </c>
      <c r="Q120" s="1">
        <v>86.32</v>
      </c>
      <c r="S120" s="1" t="s">
        <v>133</v>
      </c>
      <c r="T120" s="1">
        <v>106.2</v>
      </c>
      <c r="V120" s="1" t="s">
        <v>133</v>
      </c>
      <c r="W120" s="1">
        <v>90.43</v>
      </c>
      <c r="Y120" s="1" t="s">
        <v>133</v>
      </c>
      <c r="Z120" s="1">
        <v>60.7</v>
      </c>
    </row>
    <row r="121" spans="1:26" x14ac:dyDescent="0.3">
      <c r="A121" s="1" t="s">
        <v>134</v>
      </c>
      <c r="B121" s="1">
        <v>216.93</v>
      </c>
      <c r="D121" s="1" t="s">
        <v>134</v>
      </c>
      <c r="E121" s="1">
        <v>100.05</v>
      </c>
      <c r="G121" s="1" t="s">
        <v>134</v>
      </c>
      <c r="H121" s="1">
        <v>119.62</v>
      </c>
      <c r="J121" s="1" t="s">
        <v>134</v>
      </c>
      <c r="K121" s="1">
        <v>95.52</v>
      </c>
      <c r="M121" s="1" t="s">
        <v>134</v>
      </c>
      <c r="N121" s="1">
        <v>56.26</v>
      </c>
      <c r="P121" s="1" t="s">
        <v>134</v>
      </c>
      <c r="Q121" s="1">
        <v>91.6</v>
      </c>
      <c r="S121" s="1" t="s">
        <v>134</v>
      </c>
      <c r="T121" s="1">
        <v>113.03</v>
      </c>
      <c r="V121" s="1" t="s">
        <v>134</v>
      </c>
      <c r="W121" s="1">
        <v>94.66</v>
      </c>
      <c r="Y121" s="1" t="s">
        <v>134</v>
      </c>
      <c r="Z121" s="1">
        <v>61.64</v>
      </c>
    </row>
    <row r="122" spans="1:26" x14ac:dyDescent="0.3">
      <c r="A122" s="1" t="s">
        <v>122</v>
      </c>
      <c r="B122" s="1">
        <v>220.08</v>
      </c>
      <c r="D122" s="1" t="s">
        <v>122</v>
      </c>
      <c r="E122" s="1">
        <v>104.09</v>
      </c>
      <c r="G122" s="1" t="s">
        <v>122</v>
      </c>
      <c r="H122" s="1">
        <v>123.24</v>
      </c>
      <c r="J122" s="1" t="s">
        <v>122</v>
      </c>
      <c r="K122" s="1">
        <v>96.75</v>
      </c>
      <c r="M122" s="1" t="s">
        <v>122</v>
      </c>
      <c r="N122" s="1">
        <v>55.46</v>
      </c>
      <c r="P122" s="1" t="s">
        <v>122</v>
      </c>
      <c r="Q122" s="1">
        <v>94.84</v>
      </c>
      <c r="S122" s="1" t="s">
        <v>122</v>
      </c>
      <c r="T122" s="1">
        <v>119.85</v>
      </c>
      <c r="V122" s="1" t="s">
        <v>122</v>
      </c>
      <c r="W122" s="1">
        <v>101.22</v>
      </c>
      <c r="Y122" s="1" t="s">
        <v>122</v>
      </c>
      <c r="Z122" s="1">
        <v>65.16</v>
      </c>
    </row>
    <row r="123" spans="1:26" x14ac:dyDescent="0.3">
      <c r="A123" s="1" t="s">
        <v>123</v>
      </c>
      <c r="B123" s="1">
        <v>235.08</v>
      </c>
      <c r="D123" s="1" t="s">
        <v>123</v>
      </c>
      <c r="E123" s="1">
        <v>106.01</v>
      </c>
      <c r="G123" s="1" t="s">
        <v>123</v>
      </c>
      <c r="H123" s="1">
        <v>127.09</v>
      </c>
      <c r="J123" s="1" t="s">
        <v>123</v>
      </c>
      <c r="K123" s="1">
        <v>100.74</v>
      </c>
      <c r="M123" s="1" t="s">
        <v>123</v>
      </c>
      <c r="N123" s="1">
        <v>58.43</v>
      </c>
      <c r="P123" s="1" t="s">
        <v>123</v>
      </c>
      <c r="Q123" s="1">
        <v>102.22</v>
      </c>
      <c r="S123" s="1" t="s">
        <v>123</v>
      </c>
      <c r="T123" s="1">
        <v>129.54</v>
      </c>
      <c r="V123" s="1" t="s">
        <v>123</v>
      </c>
      <c r="W123" s="1">
        <v>108</v>
      </c>
      <c r="Y123" s="1" t="s">
        <v>123</v>
      </c>
      <c r="Z123" s="1">
        <v>66.239999999999995</v>
      </c>
    </row>
    <row r="124" spans="1:26" x14ac:dyDescent="0.3">
      <c r="A124" s="19" t="s">
        <v>135</v>
      </c>
      <c r="B124" s="1">
        <v>195.56</v>
      </c>
      <c r="D124" s="19" t="s">
        <v>135</v>
      </c>
      <c r="E124" s="1">
        <v>92.34</v>
      </c>
      <c r="G124" s="19" t="s">
        <v>135</v>
      </c>
      <c r="H124" s="1">
        <v>108.38</v>
      </c>
      <c r="J124" s="19" t="s">
        <v>135</v>
      </c>
      <c r="K124" s="1">
        <v>87.67</v>
      </c>
      <c r="M124" s="19" t="s">
        <v>135</v>
      </c>
      <c r="N124" s="1">
        <v>54.6</v>
      </c>
      <c r="P124" s="19" t="s">
        <v>135</v>
      </c>
      <c r="Q124" s="1">
        <v>85.65</v>
      </c>
      <c r="S124" s="19" t="s">
        <v>135</v>
      </c>
      <c r="T124" s="1">
        <v>104.9</v>
      </c>
      <c r="V124" s="19" t="s">
        <v>135</v>
      </c>
      <c r="W124" s="1">
        <v>89.43</v>
      </c>
      <c r="Y124" s="19" t="s">
        <v>135</v>
      </c>
      <c r="Z124" s="1">
        <v>60.59</v>
      </c>
    </row>
    <row r="125" spans="1:26" x14ac:dyDescent="0.3">
      <c r="A125" s="1" t="s">
        <v>136</v>
      </c>
      <c r="B125" s="1">
        <v>216.93</v>
      </c>
      <c r="D125" s="1" t="s">
        <v>136</v>
      </c>
      <c r="E125" s="1">
        <v>99</v>
      </c>
      <c r="G125" s="1" t="s">
        <v>136</v>
      </c>
      <c r="H125" s="1">
        <v>117.97</v>
      </c>
      <c r="J125" s="1" t="s">
        <v>136</v>
      </c>
      <c r="K125" s="1">
        <v>94.19</v>
      </c>
      <c r="M125" s="1" t="s">
        <v>136</v>
      </c>
      <c r="N125" s="1">
        <v>56</v>
      </c>
      <c r="P125" s="1" t="s">
        <v>136</v>
      </c>
      <c r="Q125" s="1">
        <v>94.88</v>
      </c>
      <c r="S125" s="1" t="s">
        <v>136</v>
      </c>
      <c r="T125" s="1">
        <v>119.03</v>
      </c>
      <c r="V125" s="1" t="s">
        <v>136</v>
      </c>
      <c r="W125" s="1">
        <v>99.82</v>
      </c>
      <c r="Y125" s="1" t="s">
        <v>136</v>
      </c>
      <c r="Z125" s="1">
        <v>62.89</v>
      </c>
    </row>
    <row r="126" spans="1:26" x14ac:dyDescent="0.3">
      <c r="A126" s="19" t="s">
        <v>137</v>
      </c>
      <c r="B126" s="1">
        <v>220.11</v>
      </c>
      <c r="D126" s="19" t="s">
        <v>137</v>
      </c>
      <c r="E126" s="1">
        <v>101.98</v>
      </c>
      <c r="G126" s="19" t="s">
        <v>137</v>
      </c>
      <c r="H126" s="1">
        <v>121.5</v>
      </c>
      <c r="J126" s="19" t="s">
        <v>137</v>
      </c>
      <c r="K126" s="1">
        <v>96.44</v>
      </c>
      <c r="M126" s="19" t="s">
        <v>137</v>
      </c>
      <c r="N126" s="1">
        <v>56.3</v>
      </c>
      <c r="P126" s="19" t="s">
        <v>137</v>
      </c>
      <c r="Q126" s="1">
        <v>95.45</v>
      </c>
      <c r="S126" s="19" t="s">
        <v>137</v>
      </c>
      <c r="T126" s="1">
        <v>119.73</v>
      </c>
      <c r="V126" s="19" t="s">
        <v>137</v>
      </c>
      <c r="W126" s="1">
        <v>100.47</v>
      </c>
      <c r="Y126" s="19" t="s">
        <v>137</v>
      </c>
      <c r="Z126" s="1">
        <v>63.76</v>
      </c>
    </row>
    <row r="127" spans="1:26" x14ac:dyDescent="0.3">
      <c r="A127" s="1" t="s">
        <v>138</v>
      </c>
      <c r="B127" s="1">
        <v>195.57</v>
      </c>
      <c r="D127" s="1" t="s">
        <v>138</v>
      </c>
      <c r="E127" s="1">
        <v>94.7</v>
      </c>
      <c r="G127" s="1" t="s">
        <v>138</v>
      </c>
      <c r="H127" s="1">
        <v>111.24</v>
      </c>
      <c r="J127" s="1" t="s">
        <v>138</v>
      </c>
      <c r="K127" s="1">
        <v>89.32</v>
      </c>
      <c r="M127" s="1" t="s">
        <v>138</v>
      </c>
      <c r="N127" s="1">
        <v>54.32</v>
      </c>
      <c r="P127" s="1" t="s">
        <v>138</v>
      </c>
      <c r="Q127" s="1">
        <v>86.49</v>
      </c>
      <c r="S127" s="1" t="s">
        <v>138</v>
      </c>
      <c r="T127" s="1">
        <v>107.33</v>
      </c>
      <c r="V127" s="1" t="s">
        <v>138</v>
      </c>
      <c r="W127" s="1">
        <v>92</v>
      </c>
      <c r="Y127" s="1" t="s">
        <v>138</v>
      </c>
      <c r="Z127" s="1">
        <v>62.03</v>
      </c>
    </row>
    <row r="128" spans="1:26" x14ac:dyDescent="0.3">
      <c r="A128" s="1" t="s">
        <v>139</v>
      </c>
      <c r="B128" s="1">
        <v>216.9</v>
      </c>
      <c r="D128" s="1" t="s">
        <v>139</v>
      </c>
      <c r="E128" s="1">
        <v>98.2</v>
      </c>
      <c r="G128" s="1" t="s">
        <v>139</v>
      </c>
      <c r="H128" s="1">
        <v>116.52</v>
      </c>
      <c r="J128" s="1" t="s">
        <v>139</v>
      </c>
      <c r="K128" s="1">
        <v>92.9</v>
      </c>
      <c r="M128" s="1" t="s">
        <v>139</v>
      </c>
      <c r="N128" s="1">
        <v>55.18</v>
      </c>
      <c r="P128" s="1" t="s">
        <v>139</v>
      </c>
      <c r="Q128" s="1">
        <v>94.02</v>
      </c>
      <c r="S128" s="1" t="s">
        <v>139</v>
      </c>
      <c r="T128" s="1">
        <v>118.23</v>
      </c>
      <c r="V128" s="1" t="s">
        <v>139</v>
      </c>
      <c r="W128" s="1">
        <v>99.5</v>
      </c>
      <c r="Y128" s="1" t="s">
        <v>139</v>
      </c>
      <c r="Z128" s="1">
        <v>62.8</v>
      </c>
    </row>
    <row r="129" spans="1:26" x14ac:dyDescent="0.3">
      <c r="A129" s="1" t="s">
        <v>119</v>
      </c>
      <c r="B129" s="1">
        <v>220.11</v>
      </c>
      <c r="D129" s="1" t="s">
        <v>119</v>
      </c>
      <c r="E129" s="1">
        <v>103.16</v>
      </c>
      <c r="G129" s="1" t="s">
        <v>119</v>
      </c>
      <c r="H129" s="1">
        <v>122.46</v>
      </c>
      <c r="J129" s="1" t="s">
        <v>119</v>
      </c>
      <c r="K129" s="1">
        <v>96.54</v>
      </c>
      <c r="M129" s="1" t="s">
        <v>119</v>
      </c>
      <c r="N129" s="1">
        <v>55.97</v>
      </c>
      <c r="P129" s="1" t="s">
        <v>119</v>
      </c>
      <c r="Q129" s="1">
        <v>95.26</v>
      </c>
      <c r="S129" s="1" t="s">
        <v>119</v>
      </c>
      <c r="T129" s="1">
        <v>120.03</v>
      </c>
      <c r="V129" s="1" t="s">
        <v>119</v>
      </c>
      <c r="W129" s="1">
        <v>101</v>
      </c>
      <c r="Y129" s="1" t="s">
        <v>119</v>
      </c>
      <c r="Z129" s="1">
        <v>64.72</v>
      </c>
    </row>
    <row r="130" spans="1:26" x14ac:dyDescent="0.3">
      <c r="A130" s="1" t="s">
        <v>120</v>
      </c>
      <c r="B130" s="1">
        <v>235.08</v>
      </c>
      <c r="D130" s="1" t="s">
        <v>120</v>
      </c>
      <c r="E130" s="1">
        <v>106.88</v>
      </c>
      <c r="G130" s="1" t="s">
        <v>120</v>
      </c>
      <c r="H130" s="1">
        <v>128.05000000000001</v>
      </c>
      <c r="J130" s="1" t="s">
        <v>120</v>
      </c>
      <c r="K130" s="1">
        <v>101.19</v>
      </c>
      <c r="M130" s="1" t="s">
        <v>120</v>
      </c>
      <c r="N130" s="1">
        <v>57.89</v>
      </c>
      <c r="P130" s="1" t="s">
        <v>120</v>
      </c>
      <c r="Q130" s="1">
        <v>99.94</v>
      </c>
      <c r="S130" s="1" t="s">
        <v>120</v>
      </c>
      <c r="T130" s="1">
        <v>126.41</v>
      </c>
      <c r="V130" s="1" t="s">
        <v>120</v>
      </c>
      <c r="W130" s="1">
        <v>105.8</v>
      </c>
      <c r="Y130" s="1" t="s">
        <v>120</v>
      </c>
      <c r="Z130" s="1">
        <v>66.06</v>
      </c>
    </row>
    <row r="131" spans="1:26" x14ac:dyDescent="0.3">
      <c r="A131" s="1" t="s">
        <v>121</v>
      </c>
      <c r="B131" s="1">
        <v>195.57</v>
      </c>
      <c r="D131" s="1" t="s">
        <v>121</v>
      </c>
      <c r="E131" s="1">
        <v>91.62</v>
      </c>
      <c r="G131" s="1" t="s">
        <v>121</v>
      </c>
      <c r="H131" s="1">
        <v>107.19</v>
      </c>
      <c r="J131" s="1" t="s">
        <v>121</v>
      </c>
      <c r="K131" s="1">
        <v>86.49</v>
      </c>
      <c r="M131" s="1" t="s">
        <v>121</v>
      </c>
      <c r="N131" s="1">
        <v>54.19</v>
      </c>
      <c r="P131" s="1" t="s">
        <v>121</v>
      </c>
      <c r="Q131" s="1">
        <v>88.17</v>
      </c>
      <c r="S131" s="1" t="s">
        <v>121</v>
      </c>
      <c r="T131" s="1">
        <v>109.31</v>
      </c>
      <c r="V131" s="1" t="s">
        <v>121</v>
      </c>
      <c r="W131" s="1">
        <v>92.94</v>
      </c>
      <c r="Y131" s="1" t="s">
        <v>121</v>
      </c>
      <c r="Z131" s="1">
        <v>61.18</v>
      </c>
    </row>
    <row r="132" spans="1:26" x14ac:dyDescent="0.3">
      <c r="A132" s="1" t="s">
        <v>124</v>
      </c>
      <c r="B132" s="1">
        <v>216.91</v>
      </c>
      <c r="D132" s="1" t="s">
        <v>124</v>
      </c>
      <c r="E132" s="1">
        <v>101.03</v>
      </c>
      <c r="G132" s="1" t="s">
        <v>124</v>
      </c>
      <c r="H132" s="1">
        <v>119.95</v>
      </c>
      <c r="J132" s="1" t="s">
        <v>124</v>
      </c>
      <c r="K132" s="1">
        <v>94.85</v>
      </c>
      <c r="M132" s="1" t="s">
        <v>124</v>
      </c>
      <c r="N132" s="1">
        <v>55.33</v>
      </c>
      <c r="P132" s="1" t="s">
        <v>124</v>
      </c>
      <c r="Q132" s="1">
        <v>91.94</v>
      </c>
      <c r="S132" s="1" t="s">
        <v>124</v>
      </c>
      <c r="T132" s="1">
        <v>114.83</v>
      </c>
      <c r="V132" s="1" t="s">
        <v>124</v>
      </c>
      <c r="W132" s="1">
        <v>96.7</v>
      </c>
      <c r="Y132" s="1" t="s">
        <v>124</v>
      </c>
      <c r="Z132" s="1">
        <v>63.06</v>
      </c>
    </row>
    <row r="133" spans="1:26" x14ac:dyDescent="0.3">
      <c r="A133" s="1" t="s">
        <v>125</v>
      </c>
      <c r="B133" s="1">
        <v>220.1</v>
      </c>
      <c r="D133" s="1" t="s">
        <v>125</v>
      </c>
      <c r="E133" s="1">
        <v>100.28</v>
      </c>
      <c r="G133" s="1" t="s">
        <v>125</v>
      </c>
      <c r="H133" s="1">
        <v>119.36</v>
      </c>
      <c r="J133" s="1" t="s">
        <v>125</v>
      </c>
      <c r="K133" s="1">
        <v>95.02</v>
      </c>
      <c r="M133" s="1" t="s">
        <v>125</v>
      </c>
      <c r="N133" s="1">
        <v>56.22</v>
      </c>
      <c r="P133" s="1" t="s">
        <v>125</v>
      </c>
      <c r="Q133" s="1">
        <v>96.18</v>
      </c>
      <c r="S133" s="1" t="s">
        <v>125</v>
      </c>
      <c r="T133" s="1">
        <v>120.49</v>
      </c>
      <c r="V133" s="1" t="s">
        <v>125</v>
      </c>
      <c r="W133" s="1">
        <v>100.72</v>
      </c>
      <c r="Y133" s="1" t="s">
        <v>125</v>
      </c>
      <c r="Z133" s="1">
        <v>63.15</v>
      </c>
    </row>
    <row r="134" spans="1:26" x14ac:dyDescent="0.3">
      <c r="A134" s="1" t="s">
        <v>126</v>
      </c>
      <c r="B134" s="1">
        <v>235.05</v>
      </c>
      <c r="D134" s="1" t="s">
        <v>126</v>
      </c>
      <c r="E134" s="1">
        <v>107.93</v>
      </c>
      <c r="G134" s="1" t="s">
        <v>126</v>
      </c>
      <c r="H134" s="1">
        <v>129.02000000000001</v>
      </c>
      <c r="J134" s="1" t="s">
        <v>126</v>
      </c>
      <c r="K134" s="1">
        <v>101.38</v>
      </c>
      <c r="M134" s="1" t="s">
        <v>126</v>
      </c>
      <c r="N134" s="1">
        <v>57.65</v>
      </c>
      <c r="P134" s="1" t="s">
        <v>126</v>
      </c>
      <c r="Q134" s="1">
        <v>97.95</v>
      </c>
      <c r="S134" s="1" t="s">
        <v>126</v>
      </c>
      <c r="T134" s="1">
        <v>122.21</v>
      </c>
      <c r="V134" s="1" t="s">
        <v>126</v>
      </c>
      <c r="W134" s="1">
        <v>101.72</v>
      </c>
      <c r="Y134" s="1" t="s">
        <v>126</v>
      </c>
      <c r="Z134" s="1">
        <v>64.95</v>
      </c>
    </row>
    <row r="135" spans="1:26" x14ac:dyDescent="0.3">
      <c r="A135" s="1" t="s">
        <v>127</v>
      </c>
      <c r="B135" s="1">
        <v>195.59</v>
      </c>
      <c r="D135" s="1" t="s">
        <v>127</v>
      </c>
      <c r="E135" s="1">
        <v>89.55</v>
      </c>
      <c r="G135" s="1" t="s">
        <v>127</v>
      </c>
      <c r="H135" s="1">
        <v>105.74</v>
      </c>
      <c r="J135" s="1" t="s">
        <v>127</v>
      </c>
      <c r="K135" s="1">
        <v>86.9</v>
      </c>
      <c r="M135" s="1" t="s">
        <v>127</v>
      </c>
      <c r="N135" s="1">
        <v>55.6</v>
      </c>
      <c r="P135" s="1" t="s">
        <v>127</v>
      </c>
      <c r="Q135" s="1">
        <v>85.63</v>
      </c>
      <c r="S135" s="1" t="s">
        <v>127</v>
      </c>
      <c r="T135" s="1">
        <v>103.96</v>
      </c>
      <c r="V135" s="1" t="s">
        <v>127</v>
      </c>
      <c r="W135" s="1">
        <v>88.3</v>
      </c>
      <c r="Y135" s="1" t="s">
        <v>127</v>
      </c>
      <c r="Z135" s="1">
        <v>59.36</v>
      </c>
    </row>
    <row r="136" spans="1:26" x14ac:dyDescent="0.3">
      <c r="A136" s="1" t="s">
        <v>128</v>
      </c>
      <c r="B136" s="1">
        <v>216.92</v>
      </c>
      <c r="D136" s="1" t="s">
        <v>128</v>
      </c>
      <c r="E136" s="1">
        <v>98.35</v>
      </c>
      <c r="G136" s="1" t="s">
        <v>128</v>
      </c>
      <c r="H136" s="1">
        <v>116.78</v>
      </c>
      <c r="J136" s="1" t="s">
        <v>128</v>
      </c>
      <c r="K136" s="1">
        <v>93.15</v>
      </c>
      <c r="M136" s="1" t="s">
        <v>128</v>
      </c>
      <c r="N136" s="1">
        <v>55.16</v>
      </c>
      <c r="P136" s="1" t="s">
        <v>128</v>
      </c>
      <c r="Q136" s="1">
        <v>94.32</v>
      </c>
      <c r="S136" s="1" t="s">
        <v>128</v>
      </c>
      <c r="T136" s="1">
        <v>118.89</v>
      </c>
      <c r="V136" s="1" t="s">
        <v>128</v>
      </c>
      <c r="W136" s="1">
        <v>100.17</v>
      </c>
      <c r="Y136" s="1" t="s">
        <v>128</v>
      </c>
      <c r="Z136" s="1">
        <v>62.98</v>
      </c>
    </row>
    <row r="137" spans="1:26" x14ac:dyDescent="0.3">
      <c r="A137" s="1" t="s">
        <v>129</v>
      </c>
      <c r="B137" s="1">
        <v>220.1</v>
      </c>
      <c r="D137" s="1" t="s">
        <v>129</v>
      </c>
      <c r="E137" s="1">
        <v>102.24</v>
      </c>
      <c r="G137" s="1" t="s">
        <v>129</v>
      </c>
      <c r="H137" s="1">
        <v>121.33</v>
      </c>
      <c r="J137" s="1" t="s">
        <v>129</v>
      </c>
      <c r="K137" s="1">
        <v>95.77</v>
      </c>
      <c r="M137" s="1" t="s">
        <v>129</v>
      </c>
      <c r="N137" s="1">
        <v>55.79</v>
      </c>
      <c r="P137" s="1" t="s">
        <v>129</v>
      </c>
      <c r="Q137" s="1">
        <v>94.87</v>
      </c>
      <c r="S137" s="1" t="s">
        <v>129</v>
      </c>
      <c r="T137" s="1">
        <v>118.9</v>
      </c>
      <c r="V137" s="1" t="s">
        <v>129</v>
      </c>
      <c r="W137" s="1">
        <v>99.71</v>
      </c>
      <c r="Y137" s="1" t="s">
        <v>129</v>
      </c>
      <c r="Z137" s="1">
        <v>63.79</v>
      </c>
    </row>
    <row r="138" spans="1:26" x14ac:dyDescent="0.3">
      <c r="A138" s="1" t="s">
        <v>130</v>
      </c>
      <c r="B138" s="1">
        <v>195.58</v>
      </c>
      <c r="D138" s="1" t="s">
        <v>130</v>
      </c>
      <c r="E138" s="1">
        <v>91.03</v>
      </c>
      <c r="G138" s="1" t="s">
        <v>130</v>
      </c>
      <c r="H138" s="1">
        <v>106.12</v>
      </c>
      <c r="J138" s="1" t="s">
        <v>130</v>
      </c>
      <c r="K138" s="1">
        <v>85.63</v>
      </c>
      <c r="M138" s="1" t="s">
        <v>130</v>
      </c>
      <c r="N138" s="1">
        <v>53.95</v>
      </c>
      <c r="P138" s="1" t="s">
        <v>130</v>
      </c>
      <c r="Q138" s="1">
        <v>85.66</v>
      </c>
      <c r="S138" s="1" t="s">
        <v>130</v>
      </c>
      <c r="T138" s="1">
        <v>105.32</v>
      </c>
      <c r="V138" s="1" t="s">
        <v>130</v>
      </c>
      <c r="W138" s="1">
        <v>89.87</v>
      </c>
      <c r="Y138" s="1" t="s">
        <v>130</v>
      </c>
      <c r="Z138" s="1">
        <v>60.74</v>
      </c>
    </row>
    <row r="139" spans="1:26" x14ac:dyDescent="0.3"/>
    <row r="140" spans="1:26" x14ac:dyDescent="0.3"/>
    <row r="141" spans="1:26" x14ac:dyDescent="0.3"/>
  </sheetData>
  <sheetProtection sheet="1" objects="1" scenarios="1"/>
  <phoneticPr fontId="15" type="noConversion"/>
  <pageMargins left="0.7" right="0.7" top="0.75" bottom="0.75" header="0.3" footer="0.3"/>
  <tableParts count="6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Península</vt:lpstr>
      <vt:lpstr>Canarias</vt:lpstr>
      <vt:lpstr>Auxiliar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</dc:creator>
  <cp:keywords/>
  <dc:description/>
  <cp:lastModifiedBy>JOSE DAVID BIENVENIDO HUERTAS</cp:lastModifiedBy>
  <cp:revision/>
  <dcterms:created xsi:type="dcterms:W3CDTF">2015-06-05T18:19:34Z</dcterms:created>
  <dcterms:modified xsi:type="dcterms:W3CDTF">2023-11-06T18:57:16Z</dcterms:modified>
  <cp:category/>
  <cp:contentStatus/>
</cp:coreProperties>
</file>