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000 Docencia\Montaje hojas de cálculo\"/>
    </mc:Choice>
  </mc:AlternateContent>
  <xr:revisionPtr revIDLastSave="0" documentId="13_ncr:1_{E7384EE1-093B-44A5-BE09-817518D374D1}" xr6:coauthVersionLast="47" xr6:coauthVersionMax="47" xr10:uidLastSave="{00000000-0000-0000-0000-000000000000}"/>
  <bookViews>
    <workbookView xWindow="-108" yWindow="-108" windowWidth="23256" windowHeight="12576" tabRatio="680" xr2:uid="{00000000-000D-0000-FFFF-FFFF00000000}"/>
  </bookViews>
  <sheets>
    <sheet name="Inicio" sheetId="19" r:id="rId1"/>
    <sheet name="Viga" sheetId="14" r:id="rId2"/>
    <sheet name="Referencia" sheetId="2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4" l="1"/>
  <c r="B29" i="14" l="1"/>
  <c r="B37" i="14"/>
  <c r="B51" i="14" l="1"/>
  <c r="B48" i="14"/>
  <c r="B34" i="14"/>
  <c r="B26" i="14"/>
  <c r="B10" i="14"/>
  <c r="B41" i="14" s="1"/>
  <c r="B16" i="14" l="1"/>
  <c r="B21" i="14" s="1"/>
  <c r="B35" i="14" s="1"/>
  <c r="B15" i="14"/>
  <c r="B20" i="14" s="1"/>
  <c r="B27" i="14" s="1"/>
  <c r="B43" i="14"/>
  <c r="B44" i="14" s="1"/>
  <c r="B46" i="14" l="1"/>
  <c r="B49" i="14" s="1"/>
</calcChain>
</file>

<file path=xl/sharedStrings.xml><?xml version="1.0" encoding="utf-8"?>
<sst xmlns="http://schemas.openxmlformats.org/spreadsheetml/2006/main" count="77" uniqueCount="50">
  <si>
    <t>kN</t>
  </si>
  <si>
    <t>m</t>
  </si>
  <si>
    <t>mm</t>
  </si>
  <si>
    <t>cm</t>
  </si>
  <si>
    <t>Área</t>
  </si>
  <si>
    <t>Datos de partida</t>
  </si>
  <si>
    <t>mkN</t>
  </si>
  <si>
    <t>Vuelo</t>
  </si>
  <si>
    <t>Luz de la viga</t>
  </si>
  <si>
    <t>Luz entre pilares</t>
  </si>
  <si>
    <t>kN/m</t>
  </si>
  <si>
    <t>Area longitudinal por tramo</t>
  </si>
  <si>
    <t>Cortante por tramo (Vd)</t>
  </si>
  <si>
    <t>Momentos flectores por tramo (Md)</t>
  </si>
  <si>
    <t>Tirante del hormigón (Vcu)</t>
  </si>
  <si>
    <t>Diferencial de cortante (Vd-Vcu)</t>
  </si>
  <si>
    <r>
      <t xml:space="preserve">Esta hoja de cálculo esta diseñada conforme al procedimiento de
cálculo incluido en el libro </t>
    </r>
    <r>
      <rPr>
        <b/>
        <sz val="16"/>
        <color theme="1"/>
        <rFont val="Calibri"/>
        <family val="2"/>
        <scheme val="minor"/>
      </rPr>
      <t>NUMEROS GORDOS EN EL PROYECTO DE ESTRUCTURAS</t>
    </r>
    <r>
      <rPr>
        <sz val="16"/>
        <color theme="1"/>
        <rFont val="Calibri"/>
        <family val="2"/>
        <scheme val="minor"/>
      </rPr>
      <t xml:space="preserve"> (ISBN: 9788493227043) de Juan Carlos Arroyo Portero.</t>
    </r>
  </si>
  <si>
    <t>ETS
ARQUITECTURA</t>
  </si>
  <si>
    <t>CONSTRUCCIÓN 2</t>
  </si>
  <si>
    <t>David Bienvenido Huertas</t>
  </si>
  <si>
    <t>PREDIMENSIONADO DE VIGAS</t>
  </si>
  <si>
    <r>
      <t>kN/m</t>
    </r>
    <r>
      <rPr>
        <sz val="11"/>
        <color theme="1"/>
        <rFont val="Calibri"/>
        <family val="2"/>
      </rPr>
      <t>²</t>
    </r>
  </si>
  <si>
    <t>N/mm²</t>
  </si>
  <si>
    <t>cm²</t>
  </si>
  <si>
    <t>Carga (q)</t>
  </si>
  <si>
    <t>Límite elástico del acero</t>
  </si>
  <si>
    <t>Resistencia característica del hormigón</t>
  </si>
  <si>
    <t>Carga característica de la viga (q)</t>
  </si>
  <si>
    <t>Tramo de análisis</t>
  </si>
  <si>
    <t>Seleccionar según el esquema superior</t>
  </si>
  <si>
    <t>T1</t>
  </si>
  <si>
    <t>T2</t>
  </si>
  <si>
    <t>T3</t>
  </si>
  <si>
    <t>Tramo M+</t>
  </si>
  <si>
    <t>Tramo M-</t>
  </si>
  <si>
    <t>Tramo As+</t>
  </si>
  <si>
    <t>Tramo As-</t>
  </si>
  <si>
    <t>Redondos tramo As+</t>
  </si>
  <si>
    <t>Redondos tramo As-</t>
  </si>
  <si>
    <t>Diámetro del redondo</t>
  </si>
  <si>
    <t>Área del redondo</t>
  </si>
  <si>
    <t>Número de redondos</t>
  </si>
  <si>
    <t>Número definitivo de redondos</t>
  </si>
  <si>
    <t>Separación entre redondos</t>
  </si>
  <si>
    <t>Cercos</t>
  </si>
  <si>
    <t>Área por ramal vertical</t>
  </si>
  <si>
    <t>Número de ramas verticales</t>
  </si>
  <si>
    <t>Ancho de la viga</t>
  </si>
  <si>
    <t>Canto de la viga</t>
  </si>
  <si>
    <t>Carga puntual vuelo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</si>
</sst>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4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4" borderId="1" xfId="0" applyFill="1" applyBorder="1"/>
    <xf numFmtId="0" fontId="0" fillId="6" borderId="0" xfId="0" applyFill="1"/>
    <xf numFmtId="0" fontId="0" fillId="3" borderId="2" xfId="0" applyFill="1" applyBorder="1"/>
    <xf numFmtId="0" fontId="0" fillId="3" borderId="4" xfId="0" applyFill="1" applyBorder="1"/>
    <xf numFmtId="0" fontId="1" fillId="4" borderId="1" xfId="0" applyFont="1" applyFill="1" applyBorder="1"/>
    <xf numFmtId="0" fontId="2" fillId="6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/>
    <xf numFmtId="2" fontId="0" fillId="3" borderId="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1" xfId="0" applyFill="1" applyBorder="1" applyAlignment="1">
      <alignment horizontal="left"/>
    </xf>
    <xf numFmtId="2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Viga!A1"/><Relationship Id="rId1" Type="http://schemas.openxmlformats.org/officeDocument/2006/relationships/image" Target="../media/image1.jpeg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64642</xdr:colOff>
      <xdr:row>1</xdr:row>
      <xdr:rowOff>56859</xdr:rowOff>
    </xdr:from>
    <xdr:to>
      <xdr:col>3</xdr:col>
      <xdr:colOff>18107</xdr:colOff>
      <xdr:row>10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89FA64-89F8-4A21-B04E-8445417EC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217" y="237834"/>
          <a:ext cx="1534615" cy="19814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3" name="Gráfico 2" descr="Reproducir con relleno sóli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1B7189-0579-4CE1-A2BE-00DE46385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76156" y="466700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CE7505-5A48-4120-8F9B-79D0EAF46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1" y="5390606"/>
          <a:ext cx="1115283" cy="389297"/>
        </a:xfrm>
        <a:prstGeom prst="rect">
          <a:avLst/>
        </a:prstGeom>
      </xdr:spPr>
    </xdr:pic>
    <xdr:clientData/>
  </xdr:twoCellAnchor>
  <xdr:twoCellAnchor editAs="oneCell">
    <xdr:from>
      <xdr:col>9</xdr:col>
      <xdr:colOff>732292</xdr:colOff>
      <xdr:row>2</xdr:row>
      <xdr:rowOff>119743</xdr:rowOff>
    </xdr:from>
    <xdr:to>
      <xdr:col>11</xdr:col>
      <xdr:colOff>326571</xdr:colOff>
      <xdr:row>10</xdr:row>
      <xdr:rowOff>47626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B70283-FFBB-4964-801D-07512AEB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7467" y="481693"/>
          <a:ext cx="1175429" cy="174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4</xdr:col>
      <xdr:colOff>769620</xdr:colOff>
      <xdr:row>7</xdr:row>
      <xdr:rowOff>68580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1DA010D-D9A7-43D7-BC31-7BE089206B40}"/>
            </a:ext>
          </a:extLst>
        </xdr:cNvPr>
        <xdr:cNvGrpSpPr/>
      </xdr:nvGrpSpPr>
      <xdr:grpSpPr>
        <a:xfrm>
          <a:off x="3927231" y="0"/>
          <a:ext cx="1725051" cy="1340534"/>
          <a:chOff x="3893820" y="525780"/>
          <a:chExt cx="2613660" cy="1809524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F3F3811E-2C53-460B-B394-6B7076ECAB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93820" y="525780"/>
            <a:ext cx="2523809" cy="1809524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4EC98596-36CF-4ED1-B857-525C18496D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821680" y="712648"/>
            <a:ext cx="685800" cy="384561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613118</xdr:colOff>
      <xdr:row>37</xdr:row>
      <xdr:rowOff>82648</xdr:rowOff>
    </xdr:from>
    <xdr:to>
      <xdr:col>7</xdr:col>
      <xdr:colOff>170794</xdr:colOff>
      <xdr:row>41</xdr:row>
      <xdr:rowOff>82062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D555E0-BA2F-43AE-A46B-B1B77464F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5780" y="6805833"/>
          <a:ext cx="1931599" cy="726244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7</xdr:row>
      <xdr:rowOff>167640</xdr:rowOff>
    </xdr:from>
    <xdr:ext cx="845423" cy="3157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7FB501D5-796E-47A4-BF9A-5C458B47EF87}"/>
                </a:ext>
              </a:extLst>
            </xdr:cNvPr>
            <xdr:cNvSpPr txBox="1"/>
          </xdr:nvSpPr>
          <xdr:spPr>
            <a:xfrm>
              <a:off x="4389120" y="1447800"/>
              <a:ext cx="845423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7FB501D5-796E-47A4-BF9A-5C458B47EF87}"/>
                </a:ext>
              </a:extLst>
            </xdr:cNvPr>
            <xdr:cNvSpPr txBox="1"/>
          </xdr:nvSpPr>
          <xdr:spPr>
            <a:xfrm>
              <a:off x="4389120" y="1447800"/>
              <a:ext cx="845423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es-ES" sz="1100" b="0" i="0">
                  <a:latin typeface="Cambria Math" panose="02040503050406030204" pitchFamily="18" charset="0"/>
                </a:rPr>
                <a:t>=𝑞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(𝐿_1+𝐿_2)/</a:t>
              </a:r>
              <a:r>
                <a:rPr lang="es-ES" sz="1100" b="0" i="0">
                  <a:latin typeface="Cambria Math" panose="02040503050406030204" pitchFamily="18" charset="0"/>
                </a:rPr>
                <a:t>2</a:t>
              </a:r>
              <a:endParaRPr lang="es-ES" sz="1100"/>
            </a:p>
          </xdr:txBody>
        </xdr:sp>
      </mc:Fallback>
    </mc:AlternateContent>
    <xdr:clientData/>
  </xdr:oneCellAnchor>
  <xdr:twoCellAnchor editAs="oneCell">
    <xdr:from>
      <xdr:col>6</xdr:col>
      <xdr:colOff>253218</xdr:colOff>
      <xdr:row>7</xdr:row>
      <xdr:rowOff>134815</xdr:rowOff>
    </xdr:from>
    <xdr:to>
      <xdr:col>8</xdr:col>
      <xdr:colOff>93834</xdr:colOff>
      <xdr:row>22</xdr:row>
      <xdr:rowOff>172915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F182B39-3AED-4072-9E0E-F4F330F18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8495" y="1406769"/>
          <a:ext cx="1423231" cy="2763715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18</xdr:row>
      <xdr:rowOff>60960</xdr:rowOff>
    </xdr:from>
    <xdr:ext cx="1003865" cy="3912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74E80AE3-7522-4433-9EC1-C9693B670510}"/>
                </a:ext>
              </a:extLst>
            </xdr:cNvPr>
            <xdr:cNvSpPr txBox="1"/>
          </xdr:nvSpPr>
          <xdr:spPr>
            <a:xfrm>
              <a:off x="3101340" y="4267200"/>
              <a:ext cx="1003865" cy="3912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=10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  <m:sup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p>
                        </m:sSubSup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0,8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𝑦𝑑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74E80AE3-7522-4433-9EC1-C9693B670510}"/>
                </a:ext>
              </a:extLst>
            </xdr:cNvPr>
            <xdr:cNvSpPr txBox="1"/>
          </xdr:nvSpPr>
          <xdr:spPr>
            <a:xfrm>
              <a:off x="3101340" y="4267200"/>
              <a:ext cx="1003865" cy="3912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</a:t>
              </a:r>
              <a:r>
                <a:rPr lang="es-ES" sz="1100" b="0" i="0">
                  <a:latin typeface="Cambria Math" panose="02040503050406030204" pitchFamily="18" charset="0"/>
                </a:rPr>
                <a:t>=10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𝑀_𝑑^+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ES" sz="1100" b="0" i="0">
                  <a:latin typeface="Cambria Math" panose="02040503050406030204" pitchFamily="18" charset="0"/>
                </a:rPr>
                <a:t>0,8ℎ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𝑦𝑑 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87923</xdr:colOff>
      <xdr:row>39</xdr:row>
      <xdr:rowOff>118404</xdr:rowOff>
    </xdr:from>
    <xdr:ext cx="1178106" cy="3157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AC17DC51-CD45-4981-AD10-A78D2186ABCE}"/>
                </a:ext>
              </a:extLst>
            </xdr:cNvPr>
            <xdr:cNvSpPr txBox="1"/>
          </xdr:nvSpPr>
          <xdr:spPr>
            <a:xfrm>
              <a:off x="3938954" y="7205004"/>
              <a:ext cx="1178106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=1,5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𝑞𝐿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AC17DC51-CD45-4981-AD10-A78D2186ABCE}"/>
                </a:ext>
              </a:extLst>
            </xdr:cNvPr>
            <xdr:cNvSpPr txBox="1"/>
          </xdr:nvSpPr>
          <xdr:spPr>
            <a:xfrm>
              <a:off x="3938954" y="7205004"/>
              <a:ext cx="1178106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𝑉_𝑑</a:t>
              </a:r>
              <a:r>
                <a:rPr lang="es-ES" sz="1100" b="0" i="0">
                  <a:latin typeface="Cambria Math" panose="02040503050406030204" pitchFamily="18" charset="0"/>
                </a:rPr>
                <a:t>=1,5 𝑞𝐿/2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87923</xdr:colOff>
      <xdr:row>41</xdr:row>
      <xdr:rowOff>46892</xdr:rowOff>
    </xdr:from>
    <xdr:ext cx="117810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82A84549-3136-49A2-9EF6-348655FDF6F1}"/>
                </a:ext>
              </a:extLst>
            </xdr:cNvPr>
            <xdr:cNvSpPr txBox="1"/>
          </xdr:nvSpPr>
          <xdr:spPr>
            <a:xfrm>
              <a:off x="3938954" y="7496907"/>
              <a:ext cx="11781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</m:t>
                      </m:r>
                    </m:e>
                    <m:sub>
                      <m:r>
                        <a:rPr lang="es-E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𝑐𝑢</m:t>
                      </m:r>
                    </m:sub>
                  </m:sSub>
                  <m:r>
                    <a:rPr lang="es-ES" sz="1100" b="0" i="1">
                      <a:latin typeface="Cambria Math" panose="02040503050406030204" pitchFamily="18" charset="0"/>
                    </a:rPr>
                    <m:t>=0,5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𝑏h</m:t>
                  </m:r>
                </m:oMath>
              </a14:m>
              <a:r>
                <a:rPr lang="es-ES" sz="1100"/>
                <a:t> [x1000]</a:t>
              </a:r>
            </a:p>
          </xdr:txBody>
        </xdr:sp>
      </mc:Choice>
      <mc:Fallback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82A84549-3136-49A2-9EF6-348655FDF6F1}"/>
                </a:ext>
              </a:extLst>
            </xdr:cNvPr>
            <xdr:cNvSpPr txBox="1"/>
          </xdr:nvSpPr>
          <xdr:spPr>
            <a:xfrm>
              <a:off x="3938954" y="7496907"/>
              <a:ext cx="11781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𝑉_𝑐𝑢</a:t>
              </a:r>
              <a:r>
                <a:rPr lang="es-ES" sz="1100" b="0" i="0">
                  <a:latin typeface="Cambria Math" panose="02040503050406030204" pitchFamily="18" charset="0"/>
                </a:rPr>
                <a:t>=0,5𝑏ℎ</a:t>
              </a:r>
              <a:r>
                <a:rPr lang="es-ES" sz="1100"/>
                <a:t> [x1000]</a:t>
              </a:r>
            </a:p>
          </xdr:txBody>
        </xdr:sp>
      </mc:Fallback>
    </mc:AlternateContent>
    <xdr:clientData/>
  </xdr:oneCellAnchor>
  <xdr:oneCellAnchor>
    <xdr:from>
      <xdr:col>3</xdr:col>
      <xdr:colOff>0</xdr:colOff>
      <xdr:row>43</xdr:row>
      <xdr:rowOff>60960</xdr:rowOff>
    </xdr:from>
    <xdr:ext cx="1030474" cy="3643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D2F1BBFC-0045-44E4-8714-223A4A39FC76}"/>
                </a:ext>
              </a:extLst>
            </xdr:cNvPr>
            <xdr:cNvSpPr txBox="1"/>
          </xdr:nvSpPr>
          <xdr:spPr>
            <a:xfrm>
              <a:off x="3040380" y="10485120"/>
              <a:ext cx="1030474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=10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𝑐𝑢</m:t>
                            </m:r>
                          </m:sub>
                        </m:sSub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0,8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𝑦𝑑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D2F1BBFC-0045-44E4-8714-223A4A39FC76}"/>
                </a:ext>
              </a:extLst>
            </xdr:cNvPr>
            <xdr:cNvSpPr txBox="1"/>
          </xdr:nvSpPr>
          <xdr:spPr>
            <a:xfrm>
              <a:off x="3040380" y="10485120"/>
              <a:ext cx="1030474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</a:t>
              </a:r>
              <a:r>
                <a:rPr lang="es-ES" sz="1100" b="0" i="0">
                  <a:latin typeface="Cambria Math" panose="02040503050406030204" pitchFamily="18" charset="0"/>
                </a:rPr>
                <a:t>=10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𝑉_𝑑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𝑐𝑢)/(</a:t>
              </a:r>
              <a:r>
                <a:rPr lang="es-ES" sz="1100" b="0" i="0">
                  <a:latin typeface="Cambria Math" panose="02040503050406030204" pitchFamily="18" charset="0"/>
                </a:rPr>
                <a:t>0,8ℎ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𝑦𝑑 )</a:t>
              </a:r>
              <a:endParaRPr lang="es-ES" sz="1100"/>
            </a:p>
          </xdr:txBody>
        </xdr:sp>
      </mc:Fallback>
    </mc:AlternateContent>
    <xdr:clientData/>
  </xdr:oneCellAnchor>
  <xdr:twoCellAnchor>
    <xdr:from>
      <xdr:col>3</xdr:col>
      <xdr:colOff>248195</xdr:colOff>
      <xdr:row>1</xdr:row>
      <xdr:rowOff>161109</xdr:rowOff>
    </xdr:from>
    <xdr:to>
      <xdr:col>3</xdr:col>
      <xdr:colOff>570412</xdr:colOff>
      <xdr:row>3</xdr:row>
      <xdr:rowOff>1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56935E86-012A-1A27-8519-17B9D58B850C}"/>
            </a:ext>
          </a:extLst>
        </xdr:cNvPr>
        <xdr:cNvSpPr/>
      </xdr:nvSpPr>
      <xdr:spPr>
        <a:xfrm>
          <a:off x="4106092" y="343989"/>
          <a:ext cx="322217" cy="20465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T1</a:t>
          </a:r>
        </a:p>
      </xdr:txBody>
    </xdr:sp>
    <xdr:clientData/>
  </xdr:twoCellAnchor>
  <xdr:twoCellAnchor>
    <xdr:from>
      <xdr:col>3</xdr:col>
      <xdr:colOff>605246</xdr:colOff>
      <xdr:row>1</xdr:row>
      <xdr:rowOff>161109</xdr:rowOff>
    </xdr:from>
    <xdr:to>
      <xdr:col>3</xdr:col>
      <xdr:colOff>927463</xdr:colOff>
      <xdr:row>3</xdr:row>
      <xdr:rowOff>1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E6512BD-669D-F988-9128-ACD78C45D151}"/>
            </a:ext>
          </a:extLst>
        </xdr:cNvPr>
        <xdr:cNvSpPr/>
      </xdr:nvSpPr>
      <xdr:spPr>
        <a:xfrm>
          <a:off x="4463143" y="343989"/>
          <a:ext cx="322217" cy="20465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T2</a:t>
          </a:r>
        </a:p>
      </xdr:txBody>
    </xdr:sp>
    <xdr:clientData/>
  </xdr:twoCellAnchor>
  <xdr:twoCellAnchor>
    <xdr:from>
      <xdr:col>3</xdr:col>
      <xdr:colOff>979715</xdr:colOff>
      <xdr:row>1</xdr:row>
      <xdr:rowOff>161109</xdr:rowOff>
    </xdr:from>
    <xdr:to>
      <xdr:col>4</xdr:col>
      <xdr:colOff>274320</xdr:colOff>
      <xdr:row>3</xdr:row>
      <xdr:rowOff>1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A9FCFD87-013E-A517-1747-02079002FE59}"/>
            </a:ext>
          </a:extLst>
        </xdr:cNvPr>
        <xdr:cNvSpPr/>
      </xdr:nvSpPr>
      <xdr:spPr>
        <a:xfrm>
          <a:off x="4837612" y="343989"/>
          <a:ext cx="322217" cy="20465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T3</a:t>
          </a:r>
        </a:p>
      </xdr:txBody>
    </xdr:sp>
    <xdr:clientData/>
  </xdr:twoCellAnchor>
  <xdr:twoCellAnchor>
    <xdr:from>
      <xdr:col>4</xdr:col>
      <xdr:colOff>357051</xdr:colOff>
      <xdr:row>1</xdr:row>
      <xdr:rowOff>161109</xdr:rowOff>
    </xdr:from>
    <xdr:to>
      <xdr:col>5</xdr:col>
      <xdr:colOff>187569</xdr:colOff>
      <xdr:row>3</xdr:row>
      <xdr:rowOff>1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9A368885-40C6-FAC4-8DEB-C1BCDF7664D3}"/>
            </a:ext>
          </a:extLst>
        </xdr:cNvPr>
        <xdr:cNvSpPr/>
      </xdr:nvSpPr>
      <xdr:spPr>
        <a:xfrm>
          <a:off x="5239713" y="342817"/>
          <a:ext cx="621825" cy="20230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Vuelo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0061-9D2F-4301-BA79-01732A38ACD0}">
  <dimension ref="C4:J19"/>
  <sheetViews>
    <sheetView tabSelected="1" zoomScale="80" zoomScaleNormal="80" workbookViewId="0">
      <selection activeCell="A5" sqref="A5"/>
    </sheetView>
  </sheetViews>
  <sheetFormatPr baseColWidth="10" defaultRowHeight="14.4" x14ac:dyDescent="0.3"/>
  <cols>
    <col min="1" max="16384" width="11.5546875" style="2"/>
  </cols>
  <sheetData>
    <row r="4" spans="3:10" ht="43.2" customHeight="1" x14ac:dyDescent="0.3">
      <c r="H4" s="8" t="s">
        <v>17</v>
      </c>
      <c r="I4" s="8"/>
      <c r="J4" s="8"/>
    </row>
    <row r="5" spans="3:10" ht="14.4" customHeight="1" x14ac:dyDescent="0.3">
      <c r="H5" s="8"/>
      <c r="I5" s="8"/>
      <c r="J5" s="8"/>
    </row>
    <row r="6" spans="3:10" ht="14.4" customHeight="1" x14ac:dyDescent="0.3">
      <c r="H6" s="8"/>
      <c r="I6" s="8"/>
      <c r="J6" s="8"/>
    </row>
    <row r="14" spans="3:10" ht="59.4" x14ac:dyDescent="1.1000000000000001">
      <c r="C14" s="9" t="s">
        <v>18</v>
      </c>
      <c r="D14" s="9"/>
      <c r="E14" s="9"/>
      <c r="F14" s="9"/>
      <c r="G14" s="9"/>
      <c r="H14" s="9"/>
      <c r="I14" s="9"/>
      <c r="J14" s="9"/>
    </row>
    <row r="15" spans="3:10" ht="23.4" customHeight="1" x14ac:dyDescent="0.3">
      <c r="C15" s="10" t="s">
        <v>20</v>
      </c>
      <c r="D15" s="10"/>
      <c r="E15" s="10"/>
      <c r="F15" s="10"/>
      <c r="G15" s="10"/>
      <c r="H15" s="10"/>
      <c r="I15" s="10"/>
      <c r="J15" s="10"/>
    </row>
    <row r="16" spans="3:10" ht="14.4" customHeight="1" x14ac:dyDescent="0.3">
      <c r="C16" s="10"/>
      <c r="D16" s="10"/>
      <c r="E16" s="10"/>
      <c r="F16" s="10"/>
      <c r="G16" s="10"/>
      <c r="H16" s="10"/>
      <c r="I16" s="10"/>
      <c r="J16" s="10"/>
    </row>
    <row r="17" spans="3:10" ht="14.4" customHeight="1" x14ac:dyDescent="0.3">
      <c r="C17" s="10"/>
      <c r="D17" s="10"/>
      <c r="E17" s="10"/>
      <c r="F17" s="10"/>
      <c r="G17" s="10"/>
      <c r="H17" s="10"/>
      <c r="I17" s="10"/>
      <c r="J17" s="10"/>
    </row>
    <row r="18" spans="3:10" x14ac:dyDescent="0.3">
      <c r="C18" s="10"/>
      <c r="D18" s="10"/>
      <c r="E18" s="10"/>
      <c r="F18" s="10"/>
      <c r="G18" s="10"/>
      <c r="H18" s="10"/>
      <c r="I18" s="10"/>
      <c r="J18" s="10"/>
    </row>
    <row r="19" spans="3:10" ht="18" x14ac:dyDescent="0.35">
      <c r="E19" s="11" t="s">
        <v>19</v>
      </c>
      <c r="F19" s="11"/>
      <c r="G19" s="11"/>
      <c r="H19" s="11"/>
      <c r="I19" s="12"/>
    </row>
  </sheetData>
  <mergeCells count="4">
    <mergeCell ref="H4:J6"/>
    <mergeCell ref="C14:J14"/>
    <mergeCell ref="C15:J18"/>
    <mergeCell ref="E19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31EE-C791-4571-B93B-E19095B1DD49}">
  <sheetPr>
    <tabColor theme="5" tint="0.79998168889431442"/>
  </sheetPr>
  <dimension ref="A1:XFD51"/>
  <sheetViews>
    <sheetView zoomScale="130" zoomScaleNormal="130" workbookViewId="0"/>
  </sheetViews>
  <sheetFormatPr baseColWidth="10" defaultColWidth="11.5546875" defaultRowHeight="14.4" x14ac:dyDescent="0.3"/>
  <cols>
    <col min="1" max="1" width="33.109375" style="2" bestFit="1" customWidth="1"/>
    <col min="2" max="2" width="11.5546875" style="15"/>
    <col min="3" max="3" width="11.5546875" style="2"/>
    <col min="4" max="4" width="15" style="2" bestFit="1" customWidth="1"/>
    <col min="5" max="16384" width="11.5546875" style="2"/>
  </cols>
  <sheetData>
    <row r="1" spans="1:4 16384:16384" x14ac:dyDescent="0.3">
      <c r="A1" s="3" t="s">
        <v>5</v>
      </c>
      <c r="B1" s="13"/>
      <c r="C1" s="4"/>
    </row>
    <row r="2" spans="1:4 16384:16384" x14ac:dyDescent="0.3">
      <c r="A2" s="1" t="s">
        <v>24</v>
      </c>
      <c r="B2" s="14"/>
      <c r="C2" s="1" t="s">
        <v>21</v>
      </c>
    </row>
    <row r="3" spans="1:4 16384:16384" x14ac:dyDescent="0.3">
      <c r="A3" s="1" t="s">
        <v>8</v>
      </c>
      <c r="B3" s="14"/>
      <c r="C3" s="1" t="s">
        <v>1</v>
      </c>
    </row>
    <row r="4" spans="1:4 16384:16384" x14ac:dyDescent="0.3">
      <c r="A4" s="1" t="s">
        <v>9</v>
      </c>
      <c r="B4" s="14"/>
      <c r="C4" s="1" t="s">
        <v>1</v>
      </c>
    </row>
    <row r="5" spans="1:4 16384:16384" x14ac:dyDescent="0.3">
      <c r="A5" s="1" t="s">
        <v>47</v>
      </c>
      <c r="B5" s="14"/>
      <c r="C5" s="1" t="s">
        <v>1</v>
      </c>
    </row>
    <row r="6" spans="1:4 16384:16384" x14ac:dyDescent="0.3">
      <c r="A6" s="1" t="s">
        <v>48</v>
      </c>
      <c r="B6" s="14"/>
      <c r="C6" s="1" t="s">
        <v>1</v>
      </c>
    </row>
    <row r="7" spans="1:4 16384:16384" x14ac:dyDescent="0.3">
      <c r="A7" s="1" t="s">
        <v>49</v>
      </c>
      <c r="B7" s="14"/>
      <c r="C7" s="1" t="s">
        <v>0</v>
      </c>
    </row>
    <row r="8" spans="1:4 16384:16384" x14ac:dyDescent="0.3">
      <c r="A8" s="5" t="s">
        <v>25</v>
      </c>
      <c r="B8" s="14"/>
      <c r="C8" s="1" t="s">
        <v>22</v>
      </c>
    </row>
    <row r="9" spans="1:4 16384:16384" x14ac:dyDescent="0.3">
      <c r="A9" s="5" t="s">
        <v>26</v>
      </c>
      <c r="B9" s="14"/>
      <c r="C9" s="1" t="s">
        <v>22</v>
      </c>
    </row>
    <row r="10" spans="1:4 16384:16384" x14ac:dyDescent="0.3">
      <c r="A10" s="1" t="s">
        <v>27</v>
      </c>
      <c r="B10" s="17">
        <f>B2*B4</f>
        <v>0</v>
      </c>
      <c r="C10" s="1" t="s">
        <v>10</v>
      </c>
      <c r="XFD10" s="2" t="s">
        <v>30</v>
      </c>
    </row>
    <row r="11" spans="1:4 16384:16384" x14ac:dyDescent="0.3">
      <c r="A11" s="5" t="s">
        <v>28</v>
      </c>
      <c r="B11" s="14"/>
      <c r="C11" s="1"/>
      <c r="D11" s="2" t="s">
        <v>29</v>
      </c>
      <c r="XFD11" s="2" t="s">
        <v>31</v>
      </c>
    </row>
    <row r="12" spans="1:4 16384:16384" x14ac:dyDescent="0.3">
      <c r="XFD12" s="2" t="s">
        <v>32</v>
      </c>
    </row>
    <row r="13" spans="1:4 16384:16384" x14ac:dyDescent="0.3">
      <c r="XFD13" s="2" t="s">
        <v>7</v>
      </c>
    </row>
    <row r="14" spans="1:4 16384:16384" x14ac:dyDescent="0.3">
      <c r="A14" s="3" t="s">
        <v>13</v>
      </c>
      <c r="B14" s="13"/>
      <c r="C14" s="4"/>
    </row>
    <row r="15" spans="1:4 16384:16384" x14ac:dyDescent="0.3">
      <c r="A15" s="1" t="s">
        <v>33</v>
      </c>
      <c r="B15" s="17" t="str">
        <f>IF(B11="T1",1.5*B10*B3*B3/10,IF(B11="T2",1.5*B10*B3*B3/12,IF(B11="T3",1.5*B10*B3*B3/12,IF(B11="Vuelo",0," "))))</f>
        <v xml:space="preserve"> </v>
      </c>
      <c r="C15" s="1" t="s">
        <v>6</v>
      </c>
    </row>
    <row r="16" spans="1:4 16384:16384" x14ac:dyDescent="0.3">
      <c r="A16" s="1" t="s">
        <v>34</v>
      </c>
      <c r="B16" s="17" t="str">
        <f>IF(B11="T1",1.5*B10*B3*B3/8,IF(B11="T2",1.5*B10*B3*B3/10,IF(B11="T3",1.5*B10*B3*B3/10,IF(B11="Vuelo",1.5*B10*B3*B3/10+1.5*B7*B3," "))))</f>
        <v xml:space="preserve"> </v>
      </c>
      <c r="C16" s="1" t="s">
        <v>6</v>
      </c>
    </row>
    <row r="19" spans="1:3 16384:16384" x14ac:dyDescent="0.3">
      <c r="A19" s="3" t="s">
        <v>11</v>
      </c>
      <c r="B19" s="13"/>
      <c r="C19" s="4"/>
    </row>
    <row r="20" spans="1:3 16384:16384" x14ac:dyDescent="0.3">
      <c r="A20" s="1" t="s">
        <v>35</v>
      </c>
      <c r="B20" s="17" t="e">
        <f>10*B15/(0.8*B$6*(B$8/1.15))</f>
        <v>#VALUE!</v>
      </c>
      <c r="C20" s="1" t="s">
        <v>23</v>
      </c>
    </row>
    <row r="21" spans="1:3 16384:16384" x14ac:dyDescent="0.3">
      <c r="A21" s="1" t="s">
        <v>36</v>
      </c>
      <c r="B21" s="17" t="e">
        <f>10*B16/(0.8*B$6*(B$8/1.15))</f>
        <v>#VALUE!</v>
      </c>
      <c r="C21" s="1" t="s">
        <v>23</v>
      </c>
    </row>
    <row r="23" spans="1:3 16384:16384" x14ac:dyDescent="0.3">
      <c r="XFD23" s="2">
        <v>6</v>
      </c>
    </row>
    <row r="24" spans="1:3 16384:16384" x14ac:dyDescent="0.3">
      <c r="A24" s="3" t="s">
        <v>37</v>
      </c>
      <c r="B24" s="13"/>
      <c r="C24" s="4"/>
      <c r="XFD24" s="2">
        <v>8</v>
      </c>
    </row>
    <row r="25" spans="1:3 16384:16384" x14ac:dyDescent="0.3">
      <c r="A25" s="16" t="s">
        <v>39</v>
      </c>
      <c r="B25" s="14"/>
      <c r="C25" s="1" t="s">
        <v>2</v>
      </c>
      <c r="XFD25" s="2">
        <v>10</v>
      </c>
    </row>
    <row r="26" spans="1:3 16384:16384" x14ac:dyDescent="0.3">
      <c r="A26" s="1" t="s">
        <v>40</v>
      </c>
      <c r="B26" s="17">
        <f>PI()*((B25/20)^2)</f>
        <v>0</v>
      </c>
      <c r="C26" s="1" t="s">
        <v>23</v>
      </c>
      <c r="XFD26" s="2">
        <v>12</v>
      </c>
    </row>
    <row r="27" spans="1:3 16384:16384" x14ac:dyDescent="0.3">
      <c r="A27" s="1" t="s">
        <v>41</v>
      </c>
      <c r="B27" s="17" t="e">
        <f>B20/B26</f>
        <v>#VALUE!</v>
      </c>
      <c r="C27" s="1"/>
      <c r="XFD27" s="2">
        <v>16</v>
      </c>
    </row>
    <row r="28" spans="1:3 16384:16384" x14ac:dyDescent="0.3">
      <c r="A28" s="1" t="s">
        <v>42</v>
      </c>
      <c r="B28" s="14"/>
      <c r="C28" s="1"/>
      <c r="XFD28" s="2">
        <v>20</v>
      </c>
    </row>
    <row r="29" spans="1:3 16384:16384" x14ac:dyDescent="0.3">
      <c r="A29" s="1" t="s">
        <v>43</v>
      </c>
      <c r="B29" s="17">
        <f>(B$5*100-5-B28*B25/10)/(B28-1)</f>
        <v>5</v>
      </c>
      <c r="C29" s="1" t="s">
        <v>3</v>
      </c>
      <c r="XFD29" s="2">
        <v>25</v>
      </c>
    </row>
    <row r="32" spans="1:3 16384:16384" x14ac:dyDescent="0.3">
      <c r="A32" s="3" t="s">
        <v>38</v>
      </c>
      <c r="B32" s="13"/>
      <c r="C32" s="4"/>
    </row>
    <row r="33" spans="1:3" x14ac:dyDescent="0.3">
      <c r="A33" s="16" t="s">
        <v>39</v>
      </c>
      <c r="B33" s="14"/>
      <c r="C33" s="1" t="s">
        <v>2</v>
      </c>
    </row>
    <row r="34" spans="1:3" x14ac:dyDescent="0.3">
      <c r="A34" s="1" t="s">
        <v>40</v>
      </c>
      <c r="B34" s="17">
        <f>PI()*((B33/20)^2)</f>
        <v>0</v>
      </c>
      <c r="C34" s="1" t="s">
        <v>23</v>
      </c>
    </row>
    <row r="35" spans="1:3" x14ac:dyDescent="0.3">
      <c r="A35" s="1" t="s">
        <v>41</v>
      </c>
      <c r="B35" s="17" t="e">
        <f>B21/B34</f>
        <v>#VALUE!</v>
      </c>
      <c r="C35" s="1"/>
    </row>
    <row r="36" spans="1:3" x14ac:dyDescent="0.3">
      <c r="A36" s="1" t="s">
        <v>42</v>
      </c>
      <c r="B36" s="14"/>
      <c r="C36" s="1"/>
    </row>
    <row r="37" spans="1:3" x14ac:dyDescent="0.3">
      <c r="A37" s="1" t="s">
        <v>43</v>
      </c>
      <c r="B37" s="17">
        <f>(B$5*100-5-B36*B33/10)/(B36-1)</f>
        <v>5</v>
      </c>
      <c r="C37" s="1" t="s">
        <v>3</v>
      </c>
    </row>
    <row r="40" spans="1:3" x14ac:dyDescent="0.3">
      <c r="A40" s="3" t="s">
        <v>44</v>
      </c>
      <c r="B40" s="13"/>
      <c r="C40" s="4"/>
    </row>
    <row r="41" spans="1:3" x14ac:dyDescent="0.3">
      <c r="A41" s="1" t="s">
        <v>12</v>
      </c>
      <c r="B41" s="17">
        <f>IF(B11="Vuelo",1.5*B$10*B$3/2+B7,1.5*B$10*B$3/2)</f>
        <v>0</v>
      </c>
      <c r="C41" s="1" t="s">
        <v>0</v>
      </c>
    </row>
    <row r="42" spans="1:3" x14ac:dyDescent="0.3">
      <c r="A42" s="1" t="s">
        <v>14</v>
      </c>
      <c r="B42" s="17">
        <f>0.5*B5*B6*1000</f>
        <v>0</v>
      </c>
      <c r="C42" s="1" t="s">
        <v>0</v>
      </c>
    </row>
    <row r="43" spans="1:3" x14ac:dyDescent="0.3">
      <c r="A43" s="1" t="s">
        <v>15</v>
      </c>
      <c r="B43" s="17">
        <f>B41-B42</f>
        <v>0</v>
      </c>
      <c r="C43" s="1" t="s">
        <v>0</v>
      </c>
    </row>
    <row r="44" spans="1:3" x14ac:dyDescent="0.3">
      <c r="A44" s="1" t="s">
        <v>4</v>
      </c>
      <c r="B44" s="17" t="e">
        <f>10*B43/(0.8*B$6*(B$8/1.15))</f>
        <v>#DIV/0!</v>
      </c>
      <c r="C44" s="1" t="s">
        <v>23</v>
      </c>
    </row>
    <row r="45" spans="1:3" x14ac:dyDescent="0.3">
      <c r="A45" s="1" t="s">
        <v>46</v>
      </c>
      <c r="B45" s="14"/>
      <c r="C45" s="1"/>
    </row>
    <row r="46" spans="1:3" x14ac:dyDescent="0.3">
      <c r="A46" s="1" t="s">
        <v>45</v>
      </c>
      <c r="B46" s="17" t="e">
        <f>B44/B45</f>
        <v>#DIV/0!</v>
      </c>
      <c r="C46" s="1" t="s">
        <v>23</v>
      </c>
    </row>
    <row r="47" spans="1:3" x14ac:dyDescent="0.3">
      <c r="A47" s="16" t="s">
        <v>39</v>
      </c>
      <c r="B47" s="14"/>
      <c r="C47" s="1"/>
    </row>
    <row r="48" spans="1:3" x14ac:dyDescent="0.3">
      <c r="A48" s="1" t="s">
        <v>40</v>
      </c>
      <c r="B48" s="17">
        <f>PI()*((B47/20)^2)</f>
        <v>0</v>
      </c>
      <c r="C48" s="1" t="s">
        <v>23</v>
      </c>
    </row>
    <row r="49" spans="1:3" x14ac:dyDescent="0.3">
      <c r="A49" s="1" t="s">
        <v>41</v>
      </c>
      <c r="B49" s="17" t="e">
        <f>B46/B48</f>
        <v>#DIV/0!</v>
      </c>
      <c r="C49" s="1"/>
    </row>
    <row r="50" spans="1:3" x14ac:dyDescent="0.3">
      <c r="A50" s="1" t="s">
        <v>42</v>
      </c>
      <c r="B50" s="14"/>
      <c r="C50" s="1"/>
    </row>
    <row r="51" spans="1:3" x14ac:dyDescent="0.3">
      <c r="A51" s="1" t="s">
        <v>43</v>
      </c>
      <c r="B51" s="17">
        <f>(B$3*100-2-B50*B47/10)/(B50-1)</f>
        <v>2</v>
      </c>
      <c r="C51" s="1" t="s">
        <v>3</v>
      </c>
    </row>
  </sheetData>
  <dataValidations count="3">
    <dataValidation type="list" allowBlank="1" showInputMessage="1" showErrorMessage="1" sqref="B11" xr:uid="{5D087FCE-35D3-4A70-8F2C-DB0D6C0FA1DD}">
      <formula1>$XFD$10:$XFD$13</formula1>
    </dataValidation>
    <dataValidation type="list" allowBlank="1" showInputMessage="1" showErrorMessage="1" sqref="B25 B33" xr:uid="{2A4E4FC4-1B47-49EC-BA8A-C44FF0B96A8B}">
      <formula1>$XFD$26:$XFD$29</formula1>
    </dataValidation>
    <dataValidation type="list" allowBlank="1" showInputMessage="1" showErrorMessage="1" sqref="B47" xr:uid="{D74036A3-DDF6-4632-BA3A-32B459FF06C8}">
      <formula1>$XFD$23:$XFD$25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A185-0CED-43D6-9793-61554F6B666B}">
  <sheetPr>
    <tabColor theme="9" tint="0.79998168889431442"/>
  </sheetPr>
  <dimension ref="B2:F19"/>
  <sheetViews>
    <sheetView workbookViewId="0">
      <selection activeCell="A2" sqref="A2"/>
    </sheetView>
  </sheetViews>
  <sheetFormatPr baseColWidth="10" defaultRowHeight="14.4" x14ac:dyDescent="0.3"/>
  <cols>
    <col min="1" max="5" width="11.5546875" style="2"/>
    <col min="6" max="6" width="42.6640625" style="2" customWidth="1"/>
    <col min="7" max="16384" width="11.5546875" style="2"/>
  </cols>
  <sheetData>
    <row r="2" spans="2:6" x14ac:dyDescent="0.3">
      <c r="B2" s="6" t="s">
        <v>16</v>
      </c>
      <c r="C2" s="7"/>
      <c r="D2" s="7"/>
      <c r="E2" s="7"/>
      <c r="F2" s="7"/>
    </row>
    <row r="3" spans="2:6" x14ac:dyDescent="0.3">
      <c r="B3" s="7"/>
      <c r="C3" s="7"/>
      <c r="D3" s="7"/>
      <c r="E3" s="7"/>
      <c r="F3" s="7"/>
    </row>
    <row r="4" spans="2:6" x14ac:dyDescent="0.3">
      <c r="B4" s="7"/>
      <c r="C4" s="7"/>
      <c r="D4" s="7"/>
      <c r="E4" s="7"/>
      <c r="F4" s="7"/>
    </row>
    <row r="5" spans="2:6" x14ac:dyDescent="0.3">
      <c r="B5" s="7"/>
      <c r="C5" s="7"/>
      <c r="D5" s="7"/>
      <c r="E5" s="7"/>
      <c r="F5" s="7"/>
    </row>
    <row r="6" spans="2:6" x14ac:dyDescent="0.3">
      <c r="B6" s="7"/>
      <c r="C6" s="7"/>
      <c r="D6" s="7"/>
      <c r="E6" s="7"/>
      <c r="F6" s="7"/>
    </row>
    <row r="7" spans="2:6" x14ac:dyDescent="0.3">
      <c r="B7" s="7"/>
      <c r="C7" s="7"/>
      <c r="D7" s="7"/>
      <c r="E7" s="7"/>
      <c r="F7" s="7"/>
    </row>
    <row r="8" spans="2:6" x14ac:dyDescent="0.3">
      <c r="B8" s="7"/>
      <c r="C8" s="7"/>
      <c r="D8" s="7"/>
      <c r="E8" s="7"/>
      <c r="F8" s="7"/>
    </row>
    <row r="17" s="2" customFormat="1" x14ac:dyDescent="0.3"/>
    <row r="18" s="2" customFormat="1" x14ac:dyDescent="0.3"/>
    <row r="19" s="2" customFormat="1" x14ac:dyDescent="0.3"/>
  </sheetData>
  <mergeCells count="1">
    <mergeCell ref="B2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Viga</vt:lpstr>
      <vt:lpstr>Referencia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DAVID BIENVENIDO HUERTAS</cp:lastModifiedBy>
  <dcterms:created xsi:type="dcterms:W3CDTF">2021-10-28T11:36:30Z</dcterms:created>
  <dcterms:modified xsi:type="dcterms:W3CDTF">2023-10-19T09:34:01Z</dcterms:modified>
</cp:coreProperties>
</file>