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000 Docencia\Montaje hojas de cálculo\"/>
    </mc:Choice>
  </mc:AlternateContent>
  <xr:revisionPtr revIDLastSave="0" documentId="13_ncr:1_{DA55F9E3-1210-4544-ADB7-D4429F8E1D8D}" xr6:coauthVersionLast="47" xr6:coauthVersionMax="47" xr10:uidLastSave="{00000000-0000-0000-0000-000000000000}"/>
  <bookViews>
    <workbookView xWindow="-108" yWindow="-108" windowWidth="23256" windowHeight="12576" tabRatio="680" xr2:uid="{00000000-000D-0000-FFFF-FFFF00000000}"/>
  </bookViews>
  <sheets>
    <sheet name="Inicio" sheetId="19" r:id="rId1"/>
    <sheet name="Forjados bidireccionales" sheetId="16" r:id="rId2"/>
    <sheet name="Referencia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6" l="1"/>
  <c r="B54" i="16"/>
  <c r="B53" i="16"/>
  <c r="B13" i="16" l="1"/>
  <c r="B14" i="16" s="1"/>
  <c r="B21" i="16" l="1"/>
  <c r="B19" i="16"/>
  <c r="B55" i="16"/>
  <c r="B56" i="16" s="1"/>
  <c r="N46" i="16"/>
  <c r="J46" i="16"/>
  <c r="F46" i="16"/>
  <c r="B46" i="16"/>
  <c r="B5" i="16"/>
  <c r="B4" i="16"/>
  <c r="B57" i="16" l="1"/>
  <c r="B58" i="16" s="1"/>
  <c r="B26" i="16"/>
  <c r="B43" i="16" s="1"/>
  <c r="B44" i="16" s="1"/>
  <c r="B47" i="16" s="1"/>
  <c r="B30" i="16"/>
  <c r="J43" i="16" s="1"/>
  <c r="J44" i="16" s="1"/>
  <c r="J47" i="16" s="1"/>
  <c r="B32" i="16"/>
  <c r="B28" i="16"/>
  <c r="B60" i="16" l="1"/>
  <c r="N43" i="16"/>
  <c r="N44" i="16" s="1"/>
  <c r="N47" i="16" s="1"/>
  <c r="F43" i="16"/>
  <c r="F44" i="16" s="1"/>
  <c r="F47" i="16" s="1"/>
</calcChain>
</file>

<file path=xl/sharedStrings.xml><?xml version="1.0" encoding="utf-8"?>
<sst xmlns="http://schemas.openxmlformats.org/spreadsheetml/2006/main" count="120" uniqueCount="63">
  <si>
    <t>kN</t>
  </si>
  <si>
    <t>m</t>
  </si>
  <si>
    <t>mm</t>
  </si>
  <si>
    <t>Datos de partida</t>
  </si>
  <si>
    <t>mkN</t>
  </si>
  <si>
    <t>Luz entre pilares</t>
  </si>
  <si>
    <t>kN/m</t>
  </si>
  <si>
    <t>h=L/20    -    h=L/25</t>
  </si>
  <si>
    <t>M+</t>
  </si>
  <si>
    <t>M-</t>
  </si>
  <si>
    <t>h min</t>
  </si>
  <si>
    <t>h max</t>
  </si>
  <si>
    <t>Momento isostatico (Mo)</t>
  </si>
  <si>
    <t xml:space="preserve">Mo </t>
  </si>
  <si>
    <t>Distribución de momentos</t>
  </si>
  <si>
    <t>Distribución de momentos en BP y BC</t>
  </si>
  <si>
    <t>BP M+</t>
  </si>
  <si>
    <t>BP M-</t>
  </si>
  <si>
    <t>BC M+</t>
  </si>
  <si>
    <t>BC M-</t>
  </si>
  <si>
    <t>Vcu</t>
  </si>
  <si>
    <t>Momento por nervio</t>
  </si>
  <si>
    <t>Punzonamiento maximo</t>
  </si>
  <si>
    <t>Lado pilar</t>
  </si>
  <si>
    <t>Coeficiente de M+</t>
  </si>
  <si>
    <t>Coeficiente de M-</t>
  </si>
  <si>
    <t>Según el esquema de la izquierda</t>
  </si>
  <si>
    <t>kN/m²</t>
  </si>
  <si>
    <t>N/mm²</t>
  </si>
  <si>
    <t>cm²</t>
  </si>
  <si>
    <t>m²</t>
  </si>
  <si>
    <t>cm²/m</t>
  </si>
  <si>
    <t>Límite elástico del acero</t>
  </si>
  <si>
    <t>Resistencia característica del hormigón</t>
  </si>
  <si>
    <t>*Cotas a modo de ejemplo en el plano</t>
  </si>
  <si>
    <t>Coeficiente de BP M+</t>
  </si>
  <si>
    <t>Coeficiente de BP M-</t>
  </si>
  <si>
    <t>Coeficiente de BC M-</t>
  </si>
  <si>
    <t>Coeficiente de BC M+</t>
  </si>
  <si>
    <t>Coeficientes según el esquema de BC/BP</t>
  </si>
  <si>
    <t>Número de nervios</t>
  </si>
  <si>
    <t>Número de nervios*</t>
  </si>
  <si>
    <t>*Contar el número de nervios por banda en el plano del proyecto</t>
  </si>
  <si>
    <t>Número de ramas verticales</t>
  </si>
  <si>
    <t>Diámetro del redondo seleccionado</t>
  </si>
  <si>
    <t>Área mínima necesaria para redondo invididual</t>
  </si>
  <si>
    <t>Cortante de cálculo (Vd)</t>
  </si>
  <si>
    <t>Superficie crítica (Ascrit)</t>
  </si>
  <si>
    <t>Área cortante (𝐴_𝛼)</t>
  </si>
  <si>
    <t>Ábaco</t>
  </si>
  <si>
    <t>Carga (q)</t>
  </si>
  <si>
    <t>Carga pórtico (q)</t>
  </si>
  <si>
    <t>Número de redondos</t>
  </si>
  <si>
    <t>Diámetro del redondo</t>
  </si>
  <si>
    <t>Número definitvo de redondos</t>
  </si>
  <si>
    <t>Área por nervio</t>
  </si>
  <si>
    <t>Área del redondo</t>
  </si>
  <si>
    <t>Canto seleccionado (h)</t>
  </si>
  <si>
    <r>
      <t xml:space="preserve">Esta hoja de cálculo esta diseñada conforme al procedimiento de
cálculo incluido en el libro </t>
    </r>
    <r>
      <rPr>
        <b/>
        <sz val="16"/>
        <color theme="1"/>
        <rFont val="Calibri"/>
        <family val="2"/>
        <scheme val="minor"/>
      </rPr>
      <t>NUMEROS GORDOS EN EL PROYECTO DE ESTRUCTURAS</t>
    </r>
    <r>
      <rPr>
        <sz val="16"/>
        <color theme="1"/>
        <rFont val="Calibri"/>
        <family val="2"/>
        <scheme val="minor"/>
      </rPr>
      <t xml:space="preserve"> (ISBN: 9788493227043) de Juan Carlos Arroyo Portero.</t>
    </r>
  </si>
  <si>
    <t>ETS
ARQUITECTURA</t>
  </si>
  <si>
    <t>CONSTRUCCIÓN 2</t>
  </si>
  <si>
    <t>David Bienvenido Huertas</t>
  </si>
  <si>
    <t>PREDIMENSIONADO DE FORJADOS BIDIRECCIONALES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</si>
</sst>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Arial"/>
      <family val="2"/>
    </font>
    <font>
      <b/>
      <sz val="4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4" borderId="1" xfId="0" applyFill="1" applyBorder="1"/>
    <xf numFmtId="0" fontId="0" fillId="6" borderId="0" xfId="0" applyFill="1"/>
    <xf numFmtId="0" fontId="0" fillId="3" borderId="2" xfId="0" applyFill="1" applyBorder="1"/>
    <xf numFmtId="0" fontId="0" fillId="3" borderId="4" xfId="0" applyFill="1" applyBorder="1"/>
    <xf numFmtId="0" fontId="1" fillId="4" borderId="1" xfId="0" applyFont="1" applyFill="1" applyBorder="1"/>
    <xf numFmtId="2" fontId="0" fillId="3" borderId="3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7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Forjados bidireccionales'!A1"/><Relationship Id="rId1" Type="http://schemas.openxmlformats.org/officeDocument/2006/relationships/image" Target="../media/image1.jpeg"/><Relationship Id="rId6" Type="http://schemas.openxmlformats.org/officeDocument/2006/relationships/image" Target="../media/image5.emf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64642</xdr:colOff>
      <xdr:row>1</xdr:row>
      <xdr:rowOff>56859</xdr:rowOff>
    </xdr:from>
    <xdr:to>
      <xdr:col>3</xdr:col>
      <xdr:colOff>18107</xdr:colOff>
      <xdr:row>11</xdr:row>
      <xdr:rowOff>44677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B3AF23-11D0-44A8-B772-7E32962BA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122" y="239739"/>
          <a:ext cx="1538425" cy="181661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213756</xdr:colOff>
      <xdr:row>19</xdr:row>
      <xdr:rowOff>95003</xdr:rowOff>
    </xdr:from>
    <xdr:to>
      <xdr:col>6</xdr:col>
      <xdr:colOff>368135</xdr:colOff>
      <xdr:row>24</xdr:row>
      <xdr:rowOff>89067</xdr:rowOff>
    </xdr:to>
    <xdr:pic>
      <xdr:nvPicPr>
        <xdr:cNvPr id="3" name="Gráfico 2" descr="Reproducir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FDB3B9-C86B-4AD0-BFA7-47439825B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176156" y="4667003"/>
          <a:ext cx="946859" cy="908464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457201</xdr:colOff>
      <xdr:row>23</xdr:row>
      <xdr:rowOff>87086</xdr:rowOff>
    </xdr:from>
    <xdr:to>
      <xdr:col>9</xdr:col>
      <xdr:colOff>780004</xdr:colOff>
      <xdr:row>25</xdr:row>
      <xdr:rowOff>110623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090ECA-6259-4DE6-A690-D09C8A4AB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1" y="5390606"/>
          <a:ext cx="1115283" cy="389297"/>
        </a:xfrm>
        <a:prstGeom prst="rect">
          <a:avLst/>
        </a:prstGeom>
      </xdr:spPr>
    </xdr:pic>
    <xdr:clientData/>
  </xdr:twoCellAnchor>
  <xdr:twoCellAnchor editAs="oneCell">
    <xdr:from>
      <xdr:col>9</xdr:col>
      <xdr:colOff>732292</xdr:colOff>
      <xdr:row>2</xdr:row>
      <xdr:rowOff>119742</xdr:rowOff>
    </xdr:from>
    <xdr:to>
      <xdr:col>11</xdr:col>
      <xdr:colOff>326571</xdr:colOff>
      <xdr:row>10</xdr:row>
      <xdr:rowOff>65314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0EE6B4-A0A6-499F-89B2-4D3F9A8A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612" y="485502"/>
          <a:ext cx="1179239" cy="1408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426722</xdr:colOff>
      <xdr:row>0</xdr:row>
      <xdr:rowOff>0</xdr:rowOff>
    </xdr:from>
    <xdr:to>
      <xdr:col>5</xdr:col>
      <xdr:colOff>491498</xdr:colOff>
      <xdr:row>5</xdr:row>
      <xdr:rowOff>-1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FE768D-AE4C-474B-BBBF-D2ED20E8C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3473"/>
        <a:stretch/>
      </xdr:blipFill>
      <xdr:spPr>
        <a:xfrm>
          <a:off x="5303522" y="0"/>
          <a:ext cx="1969776" cy="92528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1371600</xdr:colOff>
      <xdr:row>33</xdr:row>
      <xdr:rowOff>107769</xdr:rowOff>
    </xdr:from>
    <xdr:to>
      <xdr:col>1</xdr:col>
      <xdr:colOff>584561</xdr:colOff>
      <xdr:row>39</xdr:row>
      <xdr:rowOff>130628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D02CC-28D0-47BE-A4A0-7F783AAA3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81121"/>
        <a:stretch/>
      </xdr:blipFill>
      <xdr:spPr>
        <a:xfrm>
          <a:off x="1371600" y="6584769"/>
          <a:ext cx="2206532" cy="1133202"/>
        </a:xfrm>
        <a:prstGeom prst="rect">
          <a:avLst/>
        </a:prstGeom>
      </xdr:spPr>
    </xdr:pic>
    <xdr:clientData/>
  </xdr:twoCellAnchor>
  <xdr:twoCellAnchor editAs="oneCell">
    <xdr:from>
      <xdr:col>4</xdr:col>
      <xdr:colOff>732684</xdr:colOff>
      <xdr:row>59</xdr:row>
      <xdr:rowOff>87085</xdr:rowOff>
    </xdr:from>
    <xdr:to>
      <xdr:col>8</xdr:col>
      <xdr:colOff>24976</xdr:colOff>
      <xdr:row>72</xdr:row>
      <xdr:rowOff>80023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933D13-7AC9-4582-BF2C-EE073CE4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93255" y="11375571"/>
          <a:ext cx="3581264" cy="2398681"/>
        </a:xfrm>
        <a:prstGeom prst="rect">
          <a:avLst/>
        </a:prstGeom>
      </xdr:spPr>
    </xdr:pic>
    <xdr:clientData/>
  </xdr:twoCellAnchor>
  <xdr:twoCellAnchor editAs="oneCell">
    <xdr:from>
      <xdr:col>3</xdr:col>
      <xdr:colOff>496165</xdr:colOff>
      <xdr:row>25</xdr:row>
      <xdr:rowOff>9574</xdr:rowOff>
    </xdr:from>
    <xdr:to>
      <xdr:col>6</xdr:col>
      <xdr:colOff>83379</xdr:colOff>
      <xdr:row>32</xdr:row>
      <xdr:rowOff>171118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EFAB3AC-03C2-44B2-AB4D-877C3EB2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308" y="5006117"/>
          <a:ext cx="3364557" cy="1456944"/>
        </a:xfrm>
        <a:prstGeom prst="rect">
          <a:avLst/>
        </a:prstGeom>
      </xdr:spPr>
    </xdr:pic>
    <xdr:clientData/>
  </xdr:twoCellAnchor>
  <xdr:twoCellAnchor editAs="oneCell">
    <xdr:from>
      <xdr:col>5</xdr:col>
      <xdr:colOff>719100</xdr:colOff>
      <xdr:row>14</xdr:row>
      <xdr:rowOff>104055</xdr:rowOff>
    </xdr:from>
    <xdr:to>
      <xdr:col>8</xdr:col>
      <xdr:colOff>1701862</xdr:colOff>
      <xdr:row>20</xdr:row>
      <xdr:rowOff>151952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15A8E8C-40FF-48CD-B8CA-D82EB616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329" y="2694855"/>
          <a:ext cx="3366734" cy="1158240"/>
        </a:xfrm>
        <a:prstGeom prst="rect">
          <a:avLst/>
        </a:prstGeom>
      </xdr:spPr>
    </xdr:pic>
    <xdr:clientData/>
  </xdr:twoCellAnchor>
  <xdr:oneCellAnchor>
    <xdr:from>
      <xdr:col>3</xdr:col>
      <xdr:colOff>99060</xdr:colOff>
      <xdr:row>12</xdr:row>
      <xdr:rowOff>53340</xdr:rowOff>
    </xdr:from>
    <xdr:ext cx="813236" cy="3384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61F7627B-03CC-43EA-B554-F9B77E42CC3E}"/>
                </a:ext>
              </a:extLst>
            </xdr:cNvPr>
            <xdr:cNvSpPr txBox="1"/>
          </xdr:nvSpPr>
          <xdr:spPr>
            <a:xfrm>
              <a:off x="2678974" y="2274026"/>
              <a:ext cx="813236" cy="338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𝑀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=1,5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𝑞𝐿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²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61F7627B-03CC-43EA-B554-F9B77E42CC3E}"/>
                </a:ext>
              </a:extLst>
            </xdr:cNvPr>
            <xdr:cNvSpPr txBox="1"/>
          </xdr:nvSpPr>
          <xdr:spPr>
            <a:xfrm>
              <a:off x="2678974" y="2274026"/>
              <a:ext cx="813236" cy="338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𝑀_𝑜</a:t>
              </a:r>
              <a:r>
                <a:rPr lang="es-ES" sz="1100" b="0" i="0">
                  <a:latin typeface="Cambria Math" panose="02040503050406030204" pitchFamily="18" charset="0"/>
                </a:rPr>
                <a:t>=1,5 𝑞𝐿²/8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342900</xdr:colOff>
      <xdr:row>35</xdr:row>
      <xdr:rowOff>99060</xdr:rowOff>
    </xdr:from>
    <xdr:ext cx="1003865" cy="3912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1D3839CD-C310-43ED-A0F9-F56BC61CE375}"/>
                </a:ext>
              </a:extLst>
            </xdr:cNvPr>
            <xdr:cNvSpPr txBox="1"/>
          </xdr:nvSpPr>
          <xdr:spPr>
            <a:xfrm>
              <a:off x="2918460" y="5768340"/>
              <a:ext cx="1003865" cy="3912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=10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sub>
                          <m:sup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</m:sup>
                        </m:sSubSup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0,8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h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𝑓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1D3839CD-C310-43ED-A0F9-F56BC61CE375}"/>
                </a:ext>
              </a:extLst>
            </xdr:cNvPr>
            <xdr:cNvSpPr txBox="1"/>
          </xdr:nvSpPr>
          <xdr:spPr>
            <a:xfrm>
              <a:off x="2918460" y="5768340"/>
              <a:ext cx="1003865" cy="3912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𝐴_𝑠</a:t>
              </a:r>
              <a:r>
                <a:rPr lang="es-ES" sz="1100" b="0" i="0">
                  <a:latin typeface="Cambria Math" panose="02040503050406030204" pitchFamily="18" charset="0"/>
                </a:rPr>
                <a:t>=10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(𝑀_𝑑^+)/(</a:t>
              </a:r>
              <a:r>
                <a:rPr lang="es-ES" sz="1100" b="0" i="0">
                  <a:latin typeface="Cambria Math" panose="02040503050406030204" pitchFamily="18" charset="0"/>
                </a:rPr>
                <a:t>0,8ℎ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𝑓_𝑦𝑑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152400</xdr:colOff>
      <xdr:row>51</xdr:row>
      <xdr:rowOff>175260</xdr:rowOff>
    </xdr:from>
    <xdr:ext cx="7802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C68F642E-8B05-4632-8121-37A74BE964DB}"/>
                </a:ext>
              </a:extLst>
            </xdr:cNvPr>
            <xdr:cNvSpPr txBox="1"/>
          </xdr:nvSpPr>
          <xdr:spPr>
            <a:xfrm>
              <a:off x="2727960" y="8221980"/>
              <a:ext cx="7802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=1,5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𝑞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C68F642E-8B05-4632-8121-37A74BE964DB}"/>
                </a:ext>
              </a:extLst>
            </xdr:cNvPr>
            <xdr:cNvSpPr txBox="1"/>
          </xdr:nvSpPr>
          <xdr:spPr>
            <a:xfrm>
              <a:off x="2727960" y="8221980"/>
              <a:ext cx="7802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𝑉_𝑑</a:t>
              </a:r>
              <a:r>
                <a:rPr lang="es-ES" sz="1100" b="0" i="0">
                  <a:latin typeface="Cambria Math" panose="02040503050406030204" pitchFamily="18" charset="0"/>
                </a:rPr>
                <a:t>=1,5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 𝐴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10</xdr:col>
      <xdr:colOff>302623</xdr:colOff>
      <xdr:row>49</xdr:row>
      <xdr:rowOff>136073</xdr:rowOff>
    </xdr:from>
    <xdr:to>
      <xdr:col>12</xdr:col>
      <xdr:colOff>896708</xdr:colOff>
      <xdr:row>58</xdr:row>
      <xdr:rowOff>11976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64E6650-23C5-4A19-8B08-492F515BC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0292" b="54023"/>
        <a:stretch/>
      </xdr:blipFill>
      <xdr:spPr>
        <a:xfrm>
          <a:off x="11754394" y="9573987"/>
          <a:ext cx="2183399" cy="1541417"/>
        </a:xfrm>
        <a:prstGeom prst="rect">
          <a:avLst/>
        </a:prstGeom>
      </xdr:spPr>
    </xdr:pic>
    <xdr:clientData/>
  </xdr:twoCellAnchor>
  <xdr:twoCellAnchor editAs="oneCell">
    <xdr:from>
      <xdr:col>5</xdr:col>
      <xdr:colOff>257992</xdr:colOff>
      <xdr:row>50</xdr:row>
      <xdr:rowOff>7621</xdr:rowOff>
    </xdr:from>
    <xdr:to>
      <xdr:col>8</xdr:col>
      <xdr:colOff>78374</xdr:colOff>
      <xdr:row>58</xdr:row>
      <xdr:rowOff>99646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EA4D1D9-1A3A-4569-989C-279B95CCB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2784" b="20998"/>
        <a:stretch/>
      </xdr:blipFill>
      <xdr:spPr>
        <a:xfrm>
          <a:off x="7224849" y="9630592"/>
          <a:ext cx="2204354" cy="1572482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55</xdr:row>
      <xdr:rowOff>43542</xdr:rowOff>
    </xdr:from>
    <xdr:ext cx="165692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1E5C482B-E1E4-48B4-8D6D-A0E79151C99F}"/>
                </a:ext>
              </a:extLst>
            </xdr:cNvPr>
            <xdr:cNvSpPr txBox="1"/>
          </xdr:nvSpPr>
          <xdr:spPr>
            <a:xfrm>
              <a:off x="4582886" y="10591799"/>
              <a:ext cx="16569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𝑠𝑐𝑟𝑖𝑡𝑖𝑐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=2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h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+2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 panose="02040503050406030204" pitchFamily="18" charset="0"/>
                      </a:rPr>
                      <m:t>π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h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1E5C482B-E1E4-48B4-8D6D-A0E79151C99F}"/>
                </a:ext>
              </a:extLst>
            </xdr:cNvPr>
            <xdr:cNvSpPr txBox="1"/>
          </xdr:nvSpPr>
          <xdr:spPr>
            <a:xfrm>
              <a:off x="4582886" y="10591799"/>
              <a:ext cx="16569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𝐴_𝑠𝑐𝑟𝑖𝑡𝑖𝑐</a:t>
              </a:r>
              <a:r>
                <a:rPr lang="es-ES" sz="1100" b="0" i="0">
                  <a:latin typeface="Cambria Math" panose="02040503050406030204" pitchFamily="18" charset="0"/>
                </a:rPr>
                <a:t>=2ℎ(𝑏+𝑎+2</a:t>
              </a:r>
              <a:r>
                <a:rPr lang="el-GR" sz="1100" b="0" i="0">
                  <a:latin typeface="Cambria Math" panose="02040503050406030204" pitchFamily="18" charset="0"/>
                </a:rPr>
                <a:t>π</a:t>
              </a:r>
              <a:r>
                <a:rPr lang="es-ES" sz="1100" b="0" i="0">
                  <a:latin typeface="Cambria Math" panose="02040503050406030204" pitchFamily="18" charset="0"/>
                </a:rPr>
                <a:t>ℎ)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97972</xdr:colOff>
      <xdr:row>56</xdr:row>
      <xdr:rowOff>130628</xdr:rowOff>
    </xdr:from>
    <xdr:ext cx="1681486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C7CE06B2-C9DB-4A52-B9B9-901697738B85}"/>
                </a:ext>
              </a:extLst>
            </xdr:cNvPr>
            <xdr:cNvSpPr txBox="1"/>
          </xdr:nvSpPr>
          <xdr:spPr>
            <a:xfrm>
              <a:off x="4680858" y="10863942"/>
              <a:ext cx="16814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𝑐𝑢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0,5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𝑠𝑐𝑟𝑖𝑡𝑖𝑐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    [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1000]</m:t>
                    </m:r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C7CE06B2-C9DB-4A52-B9B9-901697738B85}"/>
                </a:ext>
              </a:extLst>
            </xdr:cNvPr>
            <xdr:cNvSpPr txBox="1"/>
          </xdr:nvSpPr>
          <xdr:spPr>
            <a:xfrm>
              <a:off x="4680858" y="10863942"/>
              <a:ext cx="16814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𝑉_𝑐𝑢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〖0,5𝐴〗_𝑠𝑐𝑟𝑖𝑡𝑖𝑐        [𝑥1000]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38100</xdr:colOff>
      <xdr:row>58</xdr:row>
      <xdr:rowOff>108855</xdr:rowOff>
    </xdr:from>
    <xdr:ext cx="1241365" cy="36548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478DB91F-EBFB-4C54-A4EC-1618540FA70F}"/>
                </a:ext>
              </a:extLst>
            </xdr:cNvPr>
            <xdr:cNvSpPr txBox="1"/>
          </xdr:nvSpPr>
          <xdr:spPr>
            <a:xfrm>
              <a:off x="4620986" y="11212284"/>
              <a:ext cx="1241365" cy="365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𝛼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sub>
                        </m:s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−0,8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𝑐𝑢</m:t>
                            </m:r>
                          </m:sub>
                        </m:sSub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0,8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h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𝑓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𝑦𝑑</m:t>
                            </m:r>
                          </m:sub>
                        </m:sSub>
                      </m:den>
                    </m:f>
                    <m:r>
                      <a:rPr lang="es-ES" sz="1100" b="0" i="1">
                        <a:latin typeface="Cambria Math" panose="02040503050406030204" pitchFamily="18" charset="0"/>
                      </a:rPr>
                      <m:t>10</m:t>
                    </m:r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478DB91F-EBFB-4C54-A4EC-1618540FA70F}"/>
                </a:ext>
              </a:extLst>
            </xdr:cNvPr>
            <xdr:cNvSpPr txBox="1"/>
          </xdr:nvSpPr>
          <xdr:spPr>
            <a:xfrm>
              <a:off x="4620986" y="11212284"/>
              <a:ext cx="1241365" cy="365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𝛼</a:t>
              </a:r>
              <a:r>
                <a:rPr lang="es-ES" sz="1100" b="0" i="0">
                  <a:latin typeface="Cambria Math" panose="02040503050406030204" pitchFamily="18" charset="0"/>
                </a:rPr>
                <a:t>=(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𝑉_𝑑</a:t>
              </a:r>
              <a:r>
                <a:rPr lang="es-ES" sz="1100" b="0" i="0">
                  <a:latin typeface="Cambria Math" panose="02040503050406030204" pitchFamily="18" charset="0"/>
                </a:rPr>
                <a:t>−0,8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𝑉_𝑐𝑢)/(</a:t>
              </a:r>
              <a:r>
                <a:rPr lang="es-ES" sz="1100" b="0" i="0">
                  <a:latin typeface="Cambria Math" panose="02040503050406030204" pitchFamily="18" charset="0"/>
                </a:rPr>
                <a:t>0,8ℎ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𝑓_𝑦𝑑 ) </a:t>
              </a:r>
              <a:r>
                <a:rPr lang="es-ES" sz="1100" b="0" i="0">
                  <a:latin typeface="Cambria Math" panose="02040503050406030204" pitchFamily="18" charset="0"/>
                </a:rPr>
                <a:t>10</a:t>
              </a:r>
              <a:endParaRPr lang="es-ES" sz="1100"/>
            </a:p>
          </xdr:txBody>
        </xdr:sp>
      </mc:Fallback>
    </mc:AlternateContent>
    <xdr:clientData/>
  </xdr:oneCellAnchor>
  <xdr:twoCellAnchor>
    <xdr:from>
      <xdr:col>8</xdr:col>
      <xdr:colOff>844334</xdr:colOff>
      <xdr:row>61</xdr:row>
      <xdr:rowOff>117020</xdr:rowOff>
    </xdr:from>
    <xdr:to>
      <xdr:col>11</xdr:col>
      <xdr:colOff>228600</xdr:colOff>
      <xdr:row>71</xdr:row>
      <xdr:rowOff>163287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4F6F0515-A71D-44BE-AAF8-D9794F1FF8E0}"/>
            </a:ext>
          </a:extLst>
        </xdr:cNvPr>
        <xdr:cNvGrpSpPr/>
      </xdr:nvGrpSpPr>
      <xdr:grpSpPr>
        <a:xfrm>
          <a:off x="10793877" y="11405506"/>
          <a:ext cx="2878580" cy="1896838"/>
          <a:chOff x="4112961" y="11970757"/>
          <a:chExt cx="1793629" cy="157983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1507F9B-ACE8-4F51-A182-1E8E59B8E3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4112961" y="11970757"/>
            <a:ext cx="1793629" cy="1579838"/>
          </a:xfrm>
          <a:prstGeom prst="rect">
            <a:avLst/>
          </a:prstGeom>
        </xdr:spPr>
      </xdr:pic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42991223-0A72-4361-AE1B-1949512E6840}"/>
              </a:ext>
            </a:extLst>
          </xdr:cNvPr>
          <xdr:cNvSpPr/>
        </xdr:nvSpPr>
        <xdr:spPr>
          <a:xfrm>
            <a:off x="4850524" y="12207765"/>
            <a:ext cx="94593" cy="29954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22" name="Rectángulo 21">
            <a:extLst>
              <a:ext uri="{FF2B5EF4-FFF2-40B4-BE49-F238E27FC236}">
                <a16:creationId xmlns:a16="http://schemas.microsoft.com/office/drawing/2014/main" id="{AD03FFB4-408C-44C8-AE56-47E5016EF425}"/>
              </a:ext>
            </a:extLst>
          </xdr:cNvPr>
          <xdr:cNvSpPr/>
        </xdr:nvSpPr>
        <xdr:spPr>
          <a:xfrm>
            <a:off x="4850524" y="12843641"/>
            <a:ext cx="94593" cy="29954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23" name="Rectángulo 22">
            <a:extLst>
              <a:ext uri="{FF2B5EF4-FFF2-40B4-BE49-F238E27FC236}">
                <a16:creationId xmlns:a16="http://schemas.microsoft.com/office/drawing/2014/main" id="{6F0B9FE6-4DC2-4437-A578-3C2D1241CFEA}"/>
              </a:ext>
            </a:extLst>
          </xdr:cNvPr>
          <xdr:cNvSpPr/>
        </xdr:nvSpPr>
        <xdr:spPr>
          <a:xfrm rot="5400000">
            <a:off x="4540468" y="12507310"/>
            <a:ext cx="94593" cy="29954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24" name="Rectángulo 23">
            <a:extLst>
              <a:ext uri="{FF2B5EF4-FFF2-40B4-BE49-F238E27FC236}">
                <a16:creationId xmlns:a16="http://schemas.microsoft.com/office/drawing/2014/main" id="{A850F13D-846B-4893-9F4C-E175B31A73F0}"/>
              </a:ext>
            </a:extLst>
          </xdr:cNvPr>
          <xdr:cNvSpPr/>
        </xdr:nvSpPr>
        <xdr:spPr>
          <a:xfrm rot="5400000">
            <a:off x="5213130" y="12507310"/>
            <a:ext cx="94593" cy="29954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</xdr:grpSp>
    <xdr:clientData/>
  </xdr:twoCellAnchor>
  <xdr:twoCellAnchor editAs="oneCell">
    <xdr:from>
      <xdr:col>8</xdr:col>
      <xdr:colOff>157507</xdr:colOff>
      <xdr:row>51</xdr:row>
      <xdr:rowOff>22608</xdr:rowOff>
    </xdr:from>
    <xdr:to>
      <xdr:col>9</xdr:col>
      <xdr:colOff>460210</xdr:colOff>
      <xdr:row>57</xdr:row>
      <xdr:rowOff>114048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6461CB9F-A101-42E7-BC2F-47165944D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9101" b="855"/>
        <a:stretch/>
      </xdr:blipFill>
      <xdr:spPr>
        <a:xfrm>
          <a:off x="9508336" y="9830637"/>
          <a:ext cx="2207703" cy="1201783"/>
        </a:xfrm>
        <a:prstGeom prst="rect">
          <a:avLst/>
        </a:prstGeom>
      </xdr:spPr>
    </xdr:pic>
    <xdr:clientData/>
  </xdr:twoCellAnchor>
  <xdr:oneCellAnchor>
    <xdr:from>
      <xdr:col>3</xdr:col>
      <xdr:colOff>104775</xdr:colOff>
      <xdr:row>61</xdr:row>
      <xdr:rowOff>8162</xdr:rowOff>
    </xdr:from>
    <xdr:ext cx="65614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C65422A1-5F7C-4C7C-BD8B-2471DBFECB75}"/>
                </a:ext>
              </a:extLst>
            </xdr:cNvPr>
            <xdr:cNvSpPr txBox="1"/>
          </xdr:nvSpPr>
          <xdr:spPr>
            <a:xfrm>
              <a:off x="4687661" y="11666762"/>
              <a:ext cx="65614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𝛼</m:t>
                      </m:r>
                    </m:sub>
                  </m:sSub>
                  <m:r>
                    <a:rPr lang="es-ES" sz="1100" b="0" i="1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𝛼</m:t>
                      </m:r>
                    </m:sub>
                  </m:sSub>
                </m:oMath>
              </a14:m>
              <a:r>
                <a:rPr lang="es-ES" sz="1100"/>
                <a:t>2h</a:t>
              </a:r>
            </a:p>
          </xdr:txBody>
        </xdr:sp>
      </mc:Choice>
      <mc:Fallback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C65422A1-5F7C-4C7C-BD8B-2471DBFECB75}"/>
                </a:ext>
              </a:extLst>
            </xdr:cNvPr>
            <xdr:cNvSpPr txBox="1"/>
          </xdr:nvSpPr>
          <xdr:spPr>
            <a:xfrm>
              <a:off x="4687661" y="11666762"/>
              <a:ext cx="65614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𝛼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𝐴_𝛼</a:t>
              </a:r>
              <a:r>
                <a:rPr lang="es-ES" sz="1100"/>
                <a:t>2h</a:t>
              </a:r>
            </a:p>
          </xdr:txBody>
        </xdr:sp>
      </mc:Fallback>
    </mc:AlternateContent>
    <xdr:clientData/>
  </xdr:oneCellAnchor>
  <xdr:oneCellAnchor>
    <xdr:from>
      <xdr:col>3</xdr:col>
      <xdr:colOff>0</xdr:colOff>
      <xdr:row>53</xdr:row>
      <xdr:rowOff>119742</xdr:rowOff>
    </xdr:from>
    <xdr:ext cx="2375971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CuadroTexto 27">
              <a:extLst>
                <a:ext uri="{FF2B5EF4-FFF2-40B4-BE49-F238E27FC236}">
                  <a16:creationId xmlns:a16="http://schemas.microsoft.com/office/drawing/2014/main" id="{DE5C171E-70FF-417E-8746-88C3A16DB551}"/>
                </a:ext>
              </a:extLst>
            </xdr:cNvPr>
            <xdr:cNvSpPr txBox="1"/>
          </xdr:nvSpPr>
          <xdr:spPr>
            <a:xfrm>
              <a:off x="4582886" y="10297885"/>
              <a:ext cx="23759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&lt;0,3∗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𝑓𝑐𝑑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∗2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h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d>
                    <m:r>
                      <a:rPr lang="es-ES" sz="1100" b="0" i="1">
                        <a:latin typeface="Cambria Math" panose="02040503050406030204" pitchFamily="18" charset="0"/>
                      </a:rPr>
                      <m:t>    [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1000]</m:t>
                    </m:r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28" name="CuadroTexto 27">
              <a:extLst>
                <a:ext uri="{FF2B5EF4-FFF2-40B4-BE49-F238E27FC236}">
                  <a16:creationId xmlns:a16="http://schemas.microsoft.com/office/drawing/2014/main" id="{DE5C171E-70FF-417E-8746-88C3A16DB551}"/>
                </a:ext>
              </a:extLst>
            </xdr:cNvPr>
            <xdr:cNvSpPr txBox="1"/>
          </xdr:nvSpPr>
          <xdr:spPr>
            <a:xfrm>
              <a:off x="4582886" y="10297885"/>
              <a:ext cx="23759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𝑉_𝑑</a:t>
              </a:r>
              <a:r>
                <a:rPr lang="es-ES" sz="1100" b="0" i="0">
                  <a:latin typeface="Cambria Math" panose="02040503050406030204" pitchFamily="18" charset="0"/>
                </a:rPr>
                <a:t>&lt;0,3∗𝑓𝑐𝑑∗2ℎ∗(𝑎+𝑏)     [𝑥1000]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7</xdr:col>
      <xdr:colOff>10888</xdr:colOff>
      <xdr:row>0</xdr:row>
      <xdr:rowOff>0</xdr:rowOff>
    </xdr:from>
    <xdr:to>
      <xdr:col>9</xdr:col>
      <xdr:colOff>43545</xdr:colOff>
      <xdr:row>11</xdr:row>
      <xdr:rowOff>176760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1ACCE3-E543-4478-B76D-B745816CE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1659" y="0"/>
          <a:ext cx="2732314" cy="2212389"/>
        </a:xfrm>
        <a:prstGeom prst="rect">
          <a:avLst/>
        </a:prstGeom>
      </xdr:spPr>
    </xdr:pic>
    <xdr:clientData/>
  </xdr:twoCellAnchor>
  <xdr:twoCellAnchor editAs="oneCell">
    <xdr:from>
      <xdr:col>4</xdr:col>
      <xdr:colOff>415835</xdr:colOff>
      <xdr:row>5</xdr:row>
      <xdr:rowOff>87085</xdr:rowOff>
    </xdr:from>
    <xdr:to>
      <xdr:col>5</xdr:col>
      <xdr:colOff>480611</xdr:colOff>
      <xdr:row>11</xdr:row>
      <xdr:rowOff>43542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D0ED099-0836-7033-CF59-01C61ABFF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11" t="77967" r="-2211" b="2978"/>
        <a:stretch/>
      </xdr:blipFill>
      <xdr:spPr>
        <a:xfrm>
          <a:off x="5292635" y="1012371"/>
          <a:ext cx="1969776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08229-41F6-42E8-962D-F864F9C96FCE}">
  <dimension ref="C4:J19"/>
  <sheetViews>
    <sheetView tabSelected="1" zoomScale="80" zoomScaleNormal="80" workbookViewId="0">
      <selection activeCell="B14" sqref="B14"/>
    </sheetView>
  </sheetViews>
  <sheetFormatPr baseColWidth="10" defaultRowHeight="14.4" x14ac:dyDescent="0.3"/>
  <cols>
    <col min="1" max="16384" width="11.5546875" style="2"/>
  </cols>
  <sheetData>
    <row r="4" spans="3:10" ht="43.2" customHeight="1" x14ac:dyDescent="0.3">
      <c r="H4" s="12" t="s">
        <v>59</v>
      </c>
      <c r="I4" s="12"/>
      <c r="J4" s="12"/>
    </row>
    <row r="5" spans="3:10" ht="14.4" customHeight="1" x14ac:dyDescent="0.3">
      <c r="H5" s="12"/>
      <c r="I5" s="12"/>
      <c r="J5" s="12"/>
    </row>
    <row r="6" spans="3:10" ht="14.4" customHeight="1" x14ac:dyDescent="0.3">
      <c r="H6" s="12"/>
      <c r="I6" s="12"/>
      <c r="J6" s="12"/>
    </row>
    <row r="14" spans="3:10" ht="59.4" x14ac:dyDescent="1.1000000000000001">
      <c r="C14" s="13" t="s">
        <v>60</v>
      </c>
      <c r="D14" s="13"/>
      <c r="E14" s="13"/>
      <c r="F14" s="13"/>
      <c r="G14" s="13"/>
      <c r="H14" s="13"/>
      <c r="I14" s="13"/>
      <c r="J14" s="13"/>
    </row>
    <row r="15" spans="3:10" ht="23.4" customHeight="1" x14ac:dyDescent="0.3">
      <c r="C15" s="14" t="s">
        <v>62</v>
      </c>
      <c r="D15" s="14"/>
      <c r="E15" s="14"/>
      <c r="F15" s="14"/>
      <c r="G15" s="14"/>
      <c r="H15" s="14"/>
      <c r="I15" s="14"/>
      <c r="J15" s="14"/>
    </row>
    <row r="16" spans="3:10" ht="14.4" customHeight="1" x14ac:dyDescent="0.3">
      <c r="C16" s="14"/>
      <c r="D16" s="14"/>
      <c r="E16" s="14"/>
      <c r="F16" s="14"/>
      <c r="G16" s="14"/>
      <c r="H16" s="14"/>
      <c r="I16" s="14"/>
      <c r="J16" s="14"/>
    </row>
    <row r="17" spans="3:10" ht="14.4" customHeight="1" x14ac:dyDescent="0.3">
      <c r="C17" s="14"/>
      <c r="D17" s="14"/>
      <c r="E17" s="14"/>
      <c r="F17" s="14"/>
      <c r="G17" s="14"/>
      <c r="H17" s="14"/>
      <c r="I17" s="14"/>
      <c r="J17" s="14"/>
    </row>
    <row r="18" spans="3:10" x14ac:dyDescent="0.3">
      <c r="C18" s="14"/>
      <c r="D18" s="14"/>
      <c r="E18" s="14"/>
      <c r="F18" s="14"/>
      <c r="G18" s="14"/>
      <c r="H18" s="14"/>
      <c r="I18" s="14"/>
      <c r="J18" s="14"/>
    </row>
    <row r="19" spans="3:10" ht="18" x14ac:dyDescent="0.35">
      <c r="E19" s="15" t="s">
        <v>61</v>
      </c>
      <c r="F19" s="15"/>
      <c r="G19" s="15"/>
      <c r="H19" s="15"/>
      <c r="I19" s="16"/>
    </row>
  </sheetData>
  <mergeCells count="4">
    <mergeCell ref="H4:J6"/>
    <mergeCell ref="C14:J14"/>
    <mergeCell ref="C15:J18"/>
    <mergeCell ref="E19:H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5BA1-0E55-4B42-B946-5F2032289125}">
  <sheetPr>
    <tabColor theme="5" tint="0.79998168889431442"/>
  </sheetPr>
  <dimension ref="A1:XFD63"/>
  <sheetViews>
    <sheetView zoomScale="70" zoomScaleNormal="70" workbookViewId="0">
      <selection activeCell="D6" sqref="D6"/>
    </sheetView>
  </sheetViews>
  <sheetFormatPr baseColWidth="10" defaultColWidth="11.5546875" defaultRowHeight="14.4" x14ac:dyDescent="0.3"/>
  <cols>
    <col min="1" max="1" width="43.6640625" style="2" customWidth="1"/>
    <col min="2" max="2" width="11.5546875" style="9"/>
    <col min="3" max="3" width="11.5546875" style="2"/>
    <col min="4" max="4" width="15.77734375" style="2" customWidth="1"/>
    <col min="5" max="5" width="27.77734375" style="2" bestFit="1" customWidth="1"/>
    <col min="6" max="6" width="11.5546875" style="9"/>
    <col min="7" max="8" width="11.5546875" style="2"/>
    <col min="9" max="9" width="27.77734375" style="2" bestFit="1" customWidth="1"/>
    <col min="10" max="10" width="11.5546875" style="9"/>
    <col min="11" max="12" width="11.5546875" style="2"/>
    <col min="13" max="13" width="27.77734375" style="2" bestFit="1" customWidth="1"/>
    <col min="14" max="14" width="11.5546875" style="9"/>
    <col min="15" max="16384" width="11.5546875" style="2"/>
  </cols>
  <sheetData>
    <row r="1" spans="1:10" x14ac:dyDescent="0.3">
      <c r="A1" s="3" t="s">
        <v>3</v>
      </c>
      <c r="B1" s="6"/>
      <c r="C1" s="4"/>
    </row>
    <row r="2" spans="1:10" x14ac:dyDescent="0.3">
      <c r="A2" s="1" t="s">
        <v>50</v>
      </c>
      <c r="B2" s="7">
        <v>13.3</v>
      </c>
      <c r="C2" s="1" t="s">
        <v>27</v>
      </c>
    </row>
    <row r="3" spans="1:10" x14ac:dyDescent="0.3">
      <c r="A3" s="1" t="s">
        <v>5</v>
      </c>
      <c r="B3" s="7">
        <v>7.2</v>
      </c>
      <c r="C3" s="1" t="s">
        <v>1</v>
      </c>
    </row>
    <row r="4" spans="1:10" x14ac:dyDescent="0.3">
      <c r="A4" s="1" t="s">
        <v>10</v>
      </c>
      <c r="B4" s="8">
        <f>B3/25</f>
        <v>0.28800000000000003</v>
      </c>
      <c r="C4" s="1" t="s">
        <v>1</v>
      </c>
      <c r="D4" s="2" t="s">
        <v>7</v>
      </c>
    </row>
    <row r="5" spans="1:10" x14ac:dyDescent="0.3">
      <c r="A5" s="1" t="s">
        <v>11</v>
      </c>
      <c r="B5" s="8">
        <f>B3/20</f>
        <v>0.36</v>
      </c>
      <c r="C5" s="1" t="s">
        <v>1</v>
      </c>
    </row>
    <row r="6" spans="1:10" x14ac:dyDescent="0.3">
      <c r="A6" s="1" t="s">
        <v>57</v>
      </c>
      <c r="B6" s="7">
        <v>0.3</v>
      </c>
      <c r="C6" s="1" t="s">
        <v>1</v>
      </c>
    </row>
    <row r="7" spans="1:10" x14ac:dyDescent="0.3">
      <c r="A7" s="5" t="s">
        <v>32</v>
      </c>
      <c r="B7" s="7">
        <v>500</v>
      </c>
      <c r="C7" s="1" t="s">
        <v>28</v>
      </c>
    </row>
    <row r="8" spans="1:10" x14ac:dyDescent="0.3">
      <c r="A8" s="5" t="s">
        <v>33</v>
      </c>
      <c r="B8" s="7">
        <v>25</v>
      </c>
      <c r="C8" s="1" t="s">
        <v>28</v>
      </c>
    </row>
    <row r="9" spans="1:10" x14ac:dyDescent="0.3">
      <c r="A9" s="1" t="s">
        <v>23</v>
      </c>
      <c r="B9" s="7">
        <v>0.3</v>
      </c>
      <c r="C9" s="1" t="s">
        <v>1</v>
      </c>
    </row>
    <row r="11" spans="1:10" x14ac:dyDescent="0.3">
      <c r="J11" s="2" t="s">
        <v>34</v>
      </c>
    </row>
    <row r="12" spans="1:10" x14ac:dyDescent="0.3">
      <c r="A12" s="3" t="s">
        <v>12</v>
      </c>
      <c r="B12" s="6"/>
      <c r="C12" s="4"/>
    </row>
    <row r="13" spans="1:10" x14ac:dyDescent="0.3">
      <c r="A13" s="1" t="s">
        <v>51</v>
      </c>
      <c r="B13" s="8">
        <f>B2*B3</f>
        <v>95.76</v>
      </c>
      <c r="C13" s="1" t="s">
        <v>6</v>
      </c>
    </row>
    <row r="14" spans="1:10" x14ac:dyDescent="0.3">
      <c r="A14" s="1" t="s">
        <v>13</v>
      </c>
      <c r="B14" s="8">
        <f>1.5*B13*B3*B3/8</f>
        <v>930.7872000000001</v>
      </c>
      <c r="C14" s="1" t="s">
        <v>4</v>
      </c>
    </row>
    <row r="17" spans="1:4" x14ac:dyDescent="0.3">
      <c r="A17" s="3" t="s">
        <v>14</v>
      </c>
      <c r="B17" s="6"/>
      <c r="C17" s="4"/>
    </row>
    <row r="18" spans="1:4" x14ac:dyDescent="0.3">
      <c r="A18" s="1" t="s">
        <v>24</v>
      </c>
      <c r="B18" s="7">
        <v>0.35</v>
      </c>
      <c r="C18" s="1"/>
      <c r="D18" s="2" t="s">
        <v>26</v>
      </c>
    </row>
    <row r="19" spans="1:4" x14ac:dyDescent="0.3">
      <c r="A19" s="1" t="s">
        <v>8</v>
      </c>
      <c r="B19" s="8">
        <f>B18*B14</f>
        <v>325.77552000000003</v>
      </c>
      <c r="C19" s="1" t="s">
        <v>4</v>
      </c>
    </row>
    <row r="20" spans="1:4" x14ac:dyDescent="0.3">
      <c r="A20" s="1" t="s">
        <v>25</v>
      </c>
      <c r="B20" s="7">
        <v>0.65</v>
      </c>
      <c r="C20" s="1"/>
    </row>
    <row r="21" spans="1:4" x14ac:dyDescent="0.3">
      <c r="A21" s="1" t="s">
        <v>9</v>
      </c>
      <c r="B21" s="8">
        <f>B20*B14</f>
        <v>605.01168000000007</v>
      </c>
      <c r="C21" s="1" t="s">
        <v>4</v>
      </c>
    </row>
    <row r="24" spans="1:4" x14ac:dyDescent="0.3">
      <c r="A24" s="3" t="s">
        <v>15</v>
      </c>
      <c r="B24" s="6"/>
      <c r="C24" s="4"/>
    </row>
    <row r="25" spans="1:4" x14ac:dyDescent="0.3">
      <c r="A25" s="1" t="s">
        <v>35</v>
      </c>
      <c r="B25" s="7">
        <v>0.6</v>
      </c>
      <c r="C25" s="1"/>
      <c r="D25" s="2" t="s">
        <v>39</v>
      </c>
    </row>
    <row r="26" spans="1:4" x14ac:dyDescent="0.3">
      <c r="A26" s="1" t="s">
        <v>16</v>
      </c>
      <c r="B26" s="8">
        <f>B25*B19</f>
        <v>195.46531200000001</v>
      </c>
      <c r="C26" s="1" t="s">
        <v>4</v>
      </c>
    </row>
    <row r="27" spans="1:4" x14ac:dyDescent="0.3">
      <c r="A27" s="1" t="s">
        <v>36</v>
      </c>
      <c r="B27" s="7">
        <v>0.75</v>
      </c>
      <c r="C27" s="1"/>
    </row>
    <row r="28" spans="1:4" x14ac:dyDescent="0.3">
      <c r="A28" s="1" t="s">
        <v>17</v>
      </c>
      <c r="B28" s="8">
        <f>B27*B21</f>
        <v>453.75876000000005</v>
      </c>
      <c r="C28" s="1" t="s">
        <v>4</v>
      </c>
    </row>
    <row r="29" spans="1:4" x14ac:dyDescent="0.3">
      <c r="A29" s="1" t="s">
        <v>38</v>
      </c>
      <c r="B29" s="7">
        <v>0.4</v>
      </c>
      <c r="C29" s="1"/>
    </row>
    <row r="30" spans="1:4" x14ac:dyDescent="0.3">
      <c r="A30" s="1" t="s">
        <v>18</v>
      </c>
      <c r="B30" s="8">
        <f>B29*B19</f>
        <v>130.31020800000002</v>
      </c>
      <c r="C30" s="1" t="s">
        <v>4</v>
      </c>
    </row>
    <row r="31" spans="1:4" x14ac:dyDescent="0.3">
      <c r="A31" s="1" t="s">
        <v>37</v>
      </c>
      <c r="B31" s="7">
        <v>0.25</v>
      </c>
      <c r="C31" s="1"/>
    </row>
    <row r="32" spans="1:4" x14ac:dyDescent="0.3">
      <c r="A32" s="1" t="s">
        <v>19</v>
      </c>
      <c r="B32" s="8">
        <f>B31*B21</f>
        <v>151.25292000000002</v>
      </c>
      <c r="C32" s="1" t="s">
        <v>4</v>
      </c>
    </row>
    <row r="40" spans="1:15 16384:16384" x14ac:dyDescent="0.3">
      <c r="XFD40" s="2">
        <v>12</v>
      </c>
    </row>
    <row r="41" spans="1:15 16384:16384" x14ac:dyDescent="0.3">
      <c r="A41" s="3" t="s">
        <v>16</v>
      </c>
      <c r="B41" s="6"/>
      <c r="C41" s="4"/>
      <c r="E41" s="3" t="s">
        <v>17</v>
      </c>
      <c r="F41" s="6"/>
      <c r="G41" s="4"/>
      <c r="I41" s="3" t="s">
        <v>18</v>
      </c>
      <c r="J41" s="6"/>
      <c r="K41" s="4"/>
      <c r="M41" s="3" t="s">
        <v>19</v>
      </c>
      <c r="N41" s="6"/>
      <c r="O41" s="4"/>
      <c r="XFD41" s="2">
        <v>16</v>
      </c>
    </row>
    <row r="42" spans="1:15 16384:16384" x14ac:dyDescent="0.3">
      <c r="A42" s="1" t="s">
        <v>41</v>
      </c>
      <c r="B42" s="7">
        <v>5</v>
      </c>
      <c r="C42" s="1"/>
      <c r="E42" s="1" t="s">
        <v>40</v>
      </c>
      <c r="F42" s="7">
        <v>5</v>
      </c>
      <c r="G42" s="1"/>
      <c r="I42" s="1" t="s">
        <v>40</v>
      </c>
      <c r="J42" s="7">
        <v>4</v>
      </c>
      <c r="K42" s="1"/>
      <c r="M42" s="1" t="s">
        <v>40</v>
      </c>
      <c r="N42" s="7">
        <v>4</v>
      </c>
      <c r="O42" s="1"/>
      <c r="XFD42" s="2">
        <v>20</v>
      </c>
    </row>
    <row r="43" spans="1:15 16384:16384" x14ac:dyDescent="0.3">
      <c r="A43" s="1" t="s">
        <v>21</v>
      </c>
      <c r="B43" s="8">
        <f>B26/B42</f>
        <v>39.093062400000001</v>
      </c>
      <c r="C43" s="1" t="s">
        <v>4</v>
      </c>
      <c r="E43" s="1" t="s">
        <v>21</v>
      </c>
      <c r="F43" s="8">
        <f>B28/F42</f>
        <v>90.75175200000001</v>
      </c>
      <c r="G43" s="1" t="s">
        <v>4</v>
      </c>
      <c r="I43" s="1" t="s">
        <v>21</v>
      </c>
      <c r="J43" s="8">
        <f>B30/J42</f>
        <v>32.577552000000004</v>
      </c>
      <c r="K43" s="1" t="s">
        <v>4</v>
      </c>
      <c r="M43" s="1" t="s">
        <v>21</v>
      </c>
      <c r="N43" s="8">
        <f>B32/N42</f>
        <v>37.813230000000004</v>
      </c>
      <c r="O43" s="1" t="s">
        <v>4</v>
      </c>
      <c r="XFD43" s="2">
        <v>25</v>
      </c>
    </row>
    <row r="44" spans="1:15 16384:16384" x14ac:dyDescent="0.3">
      <c r="A44" s="1" t="s">
        <v>55</v>
      </c>
      <c r="B44" s="8">
        <f>10*B43/(0.8*B$6*434)</f>
        <v>3.7531741935483875</v>
      </c>
      <c r="C44" s="1" t="s">
        <v>29</v>
      </c>
      <c r="E44" s="1" t="s">
        <v>55</v>
      </c>
      <c r="F44" s="8">
        <f>10*F43/(0.8*B$6*434)</f>
        <v>8.7127258064516138</v>
      </c>
      <c r="G44" s="1" t="s">
        <v>29</v>
      </c>
      <c r="I44" s="1" t="s">
        <v>55</v>
      </c>
      <c r="J44" s="8">
        <f>10*J43/(0.8*B$6*434)</f>
        <v>3.1276451612903231</v>
      </c>
      <c r="K44" s="1" t="s">
        <v>29</v>
      </c>
      <c r="M44" s="1" t="s">
        <v>55</v>
      </c>
      <c r="N44" s="8">
        <f>10*N43/(0.8*B$6*434)</f>
        <v>3.6303024193548392</v>
      </c>
      <c r="O44" s="1" t="s">
        <v>29</v>
      </c>
    </row>
    <row r="45" spans="1:15 16384:16384" x14ac:dyDescent="0.3">
      <c r="A45" s="1" t="s">
        <v>53</v>
      </c>
      <c r="B45" s="7">
        <v>16</v>
      </c>
      <c r="C45" s="1" t="s">
        <v>2</v>
      </c>
      <c r="E45" s="1" t="s">
        <v>53</v>
      </c>
      <c r="F45" s="7">
        <v>16</v>
      </c>
      <c r="G45" s="1" t="s">
        <v>2</v>
      </c>
      <c r="I45" s="1" t="s">
        <v>53</v>
      </c>
      <c r="J45" s="7">
        <v>16</v>
      </c>
      <c r="K45" s="1" t="s">
        <v>2</v>
      </c>
      <c r="M45" s="1" t="s">
        <v>53</v>
      </c>
      <c r="N45" s="7">
        <v>16</v>
      </c>
      <c r="O45" s="1" t="s">
        <v>2</v>
      </c>
    </row>
    <row r="46" spans="1:15 16384:16384" x14ac:dyDescent="0.3">
      <c r="A46" s="1" t="s">
        <v>56</v>
      </c>
      <c r="B46" s="8">
        <f>PI()*((B45/20)^2)</f>
        <v>2.0106192982974678</v>
      </c>
      <c r="C46" s="1" t="s">
        <v>29</v>
      </c>
      <c r="E46" s="1" t="s">
        <v>56</v>
      </c>
      <c r="F46" s="8">
        <f>PI()*((F45/20)^2)</f>
        <v>2.0106192982974678</v>
      </c>
      <c r="G46" s="1" t="s">
        <v>29</v>
      </c>
      <c r="I46" s="1" t="s">
        <v>56</v>
      </c>
      <c r="J46" s="8">
        <f>PI()*((J45/20)^2)</f>
        <v>2.0106192982974678</v>
      </c>
      <c r="K46" s="1" t="s">
        <v>29</v>
      </c>
      <c r="M46" s="1" t="s">
        <v>56</v>
      </c>
      <c r="N46" s="8">
        <f>PI()*((N45/20)^2)</f>
        <v>2.0106192982974678</v>
      </c>
      <c r="O46" s="1" t="s">
        <v>29</v>
      </c>
    </row>
    <row r="47" spans="1:15 16384:16384" x14ac:dyDescent="0.3">
      <c r="A47" s="1" t="s">
        <v>52</v>
      </c>
      <c r="B47" s="8">
        <f>B44/B46</f>
        <v>1.8666757037130117</v>
      </c>
      <c r="C47" s="1"/>
      <c r="E47" s="1" t="s">
        <v>52</v>
      </c>
      <c r="F47" s="8">
        <f>F44/F46</f>
        <v>4.3333543121909202</v>
      </c>
      <c r="G47" s="1"/>
      <c r="I47" s="1" t="s">
        <v>52</v>
      </c>
      <c r="J47" s="8">
        <f>J44/J46</f>
        <v>1.5555630864275098</v>
      </c>
      <c r="K47" s="1"/>
      <c r="M47" s="1" t="s">
        <v>52</v>
      </c>
      <c r="N47" s="8">
        <f>N44/N46</f>
        <v>1.8055642967462167</v>
      </c>
      <c r="O47" s="1"/>
    </row>
    <row r="48" spans="1:15 16384:16384" x14ac:dyDescent="0.3">
      <c r="A48" s="1" t="s">
        <v>54</v>
      </c>
      <c r="B48" s="7">
        <v>2</v>
      </c>
      <c r="C48" s="1"/>
      <c r="E48" s="1" t="s">
        <v>54</v>
      </c>
      <c r="F48" s="7">
        <v>5</v>
      </c>
      <c r="G48" s="1"/>
      <c r="I48" s="1" t="s">
        <v>54</v>
      </c>
      <c r="J48" s="7">
        <v>2</v>
      </c>
      <c r="K48" s="1"/>
      <c r="M48" s="1" t="s">
        <v>54</v>
      </c>
      <c r="N48" s="7">
        <v>2</v>
      </c>
      <c r="O48" s="1"/>
    </row>
    <row r="49" spans="1:3 16384:16384" x14ac:dyDescent="0.3">
      <c r="A49" s="2" t="s">
        <v>42</v>
      </c>
    </row>
    <row r="52" spans="1:3 16384:16384" x14ac:dyDescent="0.3">
      <c r="A52" s="3" t="s">
        <v>49</v>
      </c>
      <c r="B52" s="6"/>
      <c r="C52" s="4"/>
    </row>
    <row r="53" spans="1:3 16384:16384" x14ac:dyDescent="0.3">
      <c r="A53" s="1" t="s">
        <v>46</v>
      </c>
      <c r="B53" s="8">
        <f>1.5*B2*B3*B3</f>
        <v>1034.2080000000001</v>
      </c>
      <c r="C53" s="1" t="s">
        <v>0</v>
      </c>
    </row>
    <row r="54" spans="1:3 16384:16384" x14ac:dyDescent="0.3">
      <c r="A54" s="1" t="s">
        <v>22</v>
      </c>
      <c r="B54" s="8">
        <f>0.3*(B8/1.5)*2*B6*(B9+B9)*1000</f>
        <v>1799.9999999999998</v>
      </c>
      <c r="C54" s="1" t="s">
        <v>0</v>
      </c>
    </row>
    <row r="55" spans="1:3 16384:16384" x14ac:dyDescent="0.3">
      <c r="A55" s="1" t="s">
        <v>47</v>
      </c>
      <c r="B55" s="8">
        <f>2*B6*(0.3+0.3+2*PI()*B6)</f>
        <v>1.4909733552923254</v>
      </c>
      <c r="C55" s="1" t="s">
        <v>30</v>
      </c>
    </row>
    <row r="56" spans="1:3 16384:16384" x14ac:dyDescent="0.3">
      <c r="A56" s="1" t="s">
        <v>20</v>
      </c>
      <c r="B56" s="8">
        <f>0.5*B55*1000</f>
        <v>745.48667764616278</v>
      </c>
      <c r="C56" s="1" t="s">
        <v>0</v>
      </c>
    </row>
    <row r="57" spans="1:3 16384:16384" x14ac:dyDescent="0.3">
      <c r="A57" s="1" t="s">
        <v>48</v>
      </c>
      <c r="B57" s="8">
        <f>10*(B53-0.8*B56)/(0.8*B6*434)</f>
        <v>42.033281286777061</v>
      </c>
      <c r="C57" s="1" t="s">
        <v>31</v>
      </c>
    </row>
    <row r="58" spans="1:3 16384:16384" x14ac:dyDescent="0.3">
      <c r="A58" s="1" t="s">
        <v>48</v>
      </c>
      <c r="B58" s="8">
        <f>B57*2*B6</f>
        <v>25.219968772066235</v>
      </c>
      <c r="C58" s="1" t="s">
        <v>29</v>
      </c>
    </row>
    <row r="59" spans="1:3 16384:16384" x14ac:dyDescent="0.3">
      <c r="A59" s="1" t="s">
        <v>43</v>
      </c>
      <c r="B59" s="7">
        <v>36</v>
      </c>
      <c r="C59" s="1"/>
    </row>
    <row r="60" spans="1:3 16384:16384" x14ac:dyDescent="0.3">
      <c r="A60" s="1" t="s">
        <v>45</v>
      </c>
      <c r="B60" s="8">
        <f>B58/B59</f>
        <v>0.70055468811295096</v>
      </c>
      <c r="C60" s="1" t="s">
        <v>29</v>
      </c>
    </row>
    <row r="61" spans="1:3 16384:16384" x14ac:dyDescent="0.3">
      <c r="A61" s="1" t="s">
        <v>44</v>
      </c>
      <c r="B61" s="7"/>
      <c r="C61" s="1" t="s">
        <v>2</v>
      </c>
      <c r="XFD61" s="2">
        <v>6</v>
      </c>
    </row>
    <row r="62" spans="1:3 16384:16384" x14ac:dyDescent="0.3">
      <c r="A62" s="1" t="s">
        <v>56</v>
      </c>
      <c r="B62" s="8">
        <f>PI()*((B61/20)^2)</f>
        <v>0</v>
      </c>
      <c r="C62" s="1" t="s">
        <v>29</v>
      </c>
      <c r="XFD62" s="2">
        <v>8</v>
      </c>
    </row>
    <row r="63" spans="1:3 16384:16384" x14ac:dyDescent="0.3">
      <c r="XFD63" s="2">
        <v>10</v>
      </c>
    </row>
  </sheetData>
  <dataValidations count="2">
    <dataValidation type="list" allowBlank="1" showInputMessage="1" showErrorMessage="1" sqref="B45 N45 J45 F45" xr:uid="{B19A67CC-93C6-4944-B567-04AE8CE7DEE0}">
      <formula1>$XFD$40:$XFD$43</formula1>
    </dataValidation>
    <dataValidation type="list" allowBlank="1" showInputMessage="1" showErrorMessage="1" sqref="B61" xr:uid="{05095AAD-F32D-489C-8D2A-71F9FB1AA65E}">
      <formula1>$XFD$61:$XFD$63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F603-B6F5-4608-B354-4B5FC3271E07}">
  <sheetPr>
    <tabColor theme="9" tint="0.79998168889431442"/>
  </sheetPr>
  <dimension ref="B2:F8"/>
  <sheetViews>
    <sheetView workbookViewId="0">
      <selection activeCell="B10" sqref="A1:XFD1048576"/>
    </sheetView>
  </sheetViews>
  <sheetFormatPr baseColWidth="10" defaultRowHeight="14.4" x14ac:dyDescent="0.3"/>
  <cols>
    <col min="1" max="5" width="11.5546875" style="2"/>
    <col min="6" max="6" width="42.6640625" style="2" customWidth="1"/>
    <col min="7" max="16384" width="11.5546875" style="2"/>
  </cols>
  <sheetData>
    <row r="2" spans="2:6" x14ac:dyDescent="0.3">
      <c r="B2" s="10" t="s">
        <v>58</v>
      </c>
      <c r="C2" s="11"/>
      <c r="D2" s="11"/>
      <c r="E2" s="11"/>
      <c r="F2" s="11"/>
    </row>
    <row r="3" spans="2:6" x14ac:dyDescent="0.3">
      <c r="B3" s="11"/>
      <c r="C3" s="11"/>
      <c r="D3" s="11"/>
      <c r="E3" s="11"/>
      <c r="F3" s="11"/>
    </row>
    <row r="4" spans="2:6" x14ac:dyDescent="0.3">
      <c r="B4" s="11"/>
      <c r="C4" s="11"/>
      <c r="D4" s="11"/>
      <c r="E4" s="11"/>
      <c r="F4" s="11"/>
    </row>
    <row r="5" spans="2:6" x14ac:dyDescent="0.3">
      <c r="B5" s="11"/>
      <c r="C5" s="11"/>
      <c r="D5" s="11"/>
      <c r="E5" s="11"/>
      <c r="F5" s="11"/>
    </row>
    <row r="6" spans="2:6" x14ac:dyDescent="0.3">
      <c r="B6" s="11"/>
      <c r="C6" s="11"/>
      <c r="D6" s="11"/>
      <c r="E6" s="11"/>
      <c r="F6" s="11"/>
    </row>
    <row r="7" spans="2:6" x14ac:dyDescent="0.3">
      <c r="B7" s="11"/>
      <c r="C7" s="11"/>
      <c r="D7" s="11"/>
      <c r="E7" s="11"/>
      <c r="F7" s="11"/>
    </row>
    <row r="8" spans="2:6" x14ac:dyDescent="0.3">
      <c r="B8" s="11"/>
      <c r="C8" s="11"/>
      <c r="D8" s="11"/>
      <c r="E8" s="11"/>
      <c r="F8" s="11"/>
    </row>
  </sheetData>
  <mergeCells count="1">
    <mergeCell ref="B2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Forjados bidireccionales</vt:lpstr>
      <vt:lpstr>Referencia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DAVID BIENVENIDO HUERTAS</cp:lastModifiedBy>
  <dcterms:created xsi:type="dcterms:W3CDTF">2021-10-28T11:36:30Z</dcterms:created>
  <dcterms:modified xsi:type="dcterms:W3CDTF">2023-10-19T07:34:02Z</dcterms:modified>
</cp:coreProperties>
</file>