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NCRONIZADO\Trabajo\Research\Herramientas\Excel\RC\"/>
    </mc:Choice>
  </mc:AlternateContent>
  <xr:revisionPtr revIDLastSave="0" documentId="13_ncr:1_{75A93661-15FB-420A-B9C7-F4FD9E16B344}" xr6:coauthVersionLast="47" xr6:coauthVersionMax="47" xr10:uidLastSave="{00000000-0000-0000-0000-000000000000}"/>
  <bookViews>
    <workbookView xWindow="-120" yWindow="-120" windowWidth="25440" windowHeight="15540" xr2:uid="{00000000-000D-0000-FFFF-FFFF00000000}"/>
  </bookViews>
  <sheets>
    <sheet name="Hoja1" sheetId="1" r:id="rId1"/>
  </sheets>
  <externalReferences>
    <externalReference r:id="rId2"/>
  </externalReferences>
  <calcPr calcId="181029"/>
</workbook>
</file>

<file path=xl/calcChain.xml><?xml version="1.0" encoding="utf-8"?>
<calcChain xmlns="http://schemas.openxmlformats.org/spreadsheetml/2006/main">
  <c r="C6" i="1" l="1"/>
  <c r="D6" i="1"/>
  <c r="E6" i="1"/>
  <c r="F6" i="1" s="1"/>
  <c r="G6" i="1"/>
  <c r="J6" i="1"/>
  <c r="K6" i="1"/>
  <c r="L6" i="1"/>
  <c r="Q6" i="1"/>
  <c r="R6" i="1"/>
  <c r="S6" i="1"/>
  <c r="A7" i="1"/>
  <c r="E7" i="1" s="1"/>
  <c r="H7" i="1"/>
  <c r="H8" i="1" s="1"/>
  <c r="H9" i="1" s="1"/>
  <c r="L7" i="1"/>
  <c r="Q7" i="1"/>
  <c r="R7" i="1"/>
  <c r="S7" i="1"/>
  <c r="T7" i="1" s="1"/>
  <c r="O8" i="1"/>
  <c r="S8" i="1" s="1"/>
  <c r="X8" i="1"/>
  <c r="Y8" i="1"/>
  <c r="Z8" i="1"/>
  <c r="AA8" i="1" s="1"/>
  <c r="O9" i="1"/>
  <c r="S9" i="1" s="1"/>
  <c r="V9" i="1"/>
  <c r="X9" i="1" s="1"/>
  <c r="Z9" i="1"/>
  <c r="V10" i="1"/>
  <c r="Z10" i="1" s="1"/>
  <c r="X10" i="1"/>
  <c r="Y10" i="1"/>
  <c r="C12" i="1"/>
  <c r="D12" i="1"/>
  <c r="E12" i="1"/>
  <c r="G12" i="1"/>
  <c r="J12" i="1"/>
  <c r="M12" i="1" s="1"/>
  <c r="K12" i="1"/>
  <c r="L12" i="1"/>
  <c r="Q12" i="1"/>
  <c r="R12" i="1"/>
  <c r="S12" i="1"/>
  <c r="T12" i="1"/>
  <c r="X12" i="1"/>
  <c r="AA12" i="1" s="1"/>
  <c r="Y12" i="1"/>
  <c r="Z12" i="1"/>
  <c r="A13" i="1"/>
  <c r="C13" i="1"/>
  <c r="D13" i="1"/>
  <c r="E13" i="1"/>
  <c r="G13" i="1"/>
  <c r="H13" i="1"/>
  <c r="H14" i="1" s="1"/>
  <c r="J13" i="1"/>
  <c r="O13" i="1"/>
  <c r="S13" i="1" s="1"/>
  <c r="V13" i="1"/>
  <c r="X13" i="1"/>
  <c r="Y13" i="1"/>
  <c r="Z13" i="1"/>
  <c r="A14" i="1"/>
  <c r="E14" i="1" s="1"/>
  <c r="C14" i="1"/>
  <c r="V14" i="1"/>
  <c r="Z14" i="1" s="1"/>
  <c r="X14" i="1"/>
  <c r="Y14" i="1"/>
  <c r="A15" i="1"/>
  <c r="V15" i="1"/>
  <c r="T6" i="1" l="1"/>
  <c r="Y9" i="1"/>
  <c r="G14" i="1"/>
  <c r="F12" i="1"/>
  <c r="G7" i="1"/>
  <c r="D14" i="1"/>
  <c r="D7" i="1"/>
  <c r="V11" i="1"/>
  <c r="X11" i="1" s="1"/>
  <c r="C7" i="1"/>
  <c r="K8" i="1"/>
  <c r="L8" i="1"/>
  <c r="AA10" i="1"/>
  <c r="AA9" i="1"/>
  <c r="Q9" i="1"/>
  <c r="O10" i="1"/>
  <c r="R9" i="1"/>
  <c r="Q8" i="1"/>
  <c r="R8" i="1"/>
  <c r="J7" i="1"/>
  <c r="M7" i="1" s="1"/>
  <c r="K7" i="1"/>
  <c r="Y15" i="1"/>
  <c r="Z15" i="1"/>
  <c r="D15" i="1"/>
  <c r="E15" i="1"/>
  <c r="J14" i="1"/>
  <c r="H15" i="1"/>
  <c r="K14" i="1"/>
  <c r="K9" i="1"/>
  <c r="L9" i="1"/>
  <c r="K13" i="1"/>
  <c r="L13" i="1"/>
  <c r="F13" i="1"/>
  <c r="V16" i="1"/>
  <c r="A16" i="1"/>
  <c r="G15" i="1"/>
  <c r="AA14" i="1"/>
  <c r="X15" i="1"/>
  <c r="C15" i="1"/>
  <c r="L14" i="1"/>
  <c r="F14" i="1"/>
  <c r="AA13" i="1"/>
  <c r="Q13" i="1"/>
  <c r="O14" i="1"/>
  <c r="R13" i="1"/>
  <c r="H10" i="1"/>
  <c r="J9" i="1"/>
  <c r="J8" i="1"/>
  <c r="M6" i="1"/>
  <c r="A8" i="1"/>
  <c r="Z11" i="1" l="1"/>
  <c r="F15" i="1"/>
  <c r="Y11" i="1"/>
  <c r="AA11" i="1" s="1"/>
  <c r="AA15" i="1"/>
  <c r="T13" i="1"/>
  <c r="F7" i="1"/>
  <c r="M8" i="1"/>
  <c r="C16" i="1"/>
  <c r="G16" i="1"/>
  <c r="A17" i="1"/>
  <c r="D16" i="1"/>
  <c r="E16" i="1"/>
  <c r="T9" i="1"/>
  <c r="M9" i="1"/>
  <c r="X16" i="1"/>
  <c r="V17" i="1"/>
  <c r="Y16" i="1"/>
  <c r="Z16" i="1"/>
  <c r="M13" i="1"/>
  <c r="J15" i="1"/>
  <c r="H16" i="1"/>
  <c r="L15" i="1"/>
  <c r="K15" i="1"/>
  <c r="T8" i="1"/>
  <c r="Q10" i="1"/>
  <c r="O11" i="1"/>
  <c r="S10" i="1"/>
  <c r="R10" i="1"/>
  <c r="A9" i="1"/>
  <c r="C8" i="1"/>
  <c r="G8" i="1"/>
  <c r="D8" i="1"/>
  <c r="E8" i="1"/>
  <c r="J10" i="1"/>
  <c r="H11" i="1"/>
  <c r="K10" i="1"/>
  <c r="L10" i="1"/>
  <c r="Q14" i="1"/>
  <c r="O15" i="1"/>
  <c r="R14" i="1"/>
  <c r="S14" i="1"/>
  <c r="M14" i="1"/>
  <c r="S15" i="1" l="1"/>
  <c r="Q15" i="1"/>
  <c r="R15" i="1"/>
  <c r="O16" i="1"/>
  <c r="J11" i="1"/>
  <c r="K11" i="1"/>
  <c r="L11" i="1"/>
  <c r="M15" i="1"/>
  <c r="X17" i="1"/>
  <c r="Y17" i="1"/>
  <c r="Z17" i="1"/>
  <c r="V18" i="1"/>
  <c r="F16" i="1"/>
  <c r="L16" i="1"/>
  <c r="H17" i="1"/>
  <c r="J16" i="1"/>
  <c r="K16" i="1"/>
  <c r="T14" i="1"/>
  <c r="M10" i="1"/>
  <c r="F8" i="1"/>
  <c r="S11" i="1"/>
  <c r="R11" i="1"/>
  <c r="Q11" i="1"/>
  <c r="AA16" i="1"/>
  <c r="C9" i="1"/>
  <c r="G9" i="1"/>
  <c r="A10" i="1"/>
  <c r="D9" i="1"/>
  <c r="E9" i="1"/>
  <c r="T10" i="1"/>
  <c r="C17" i="1"/>
  <c r="D17" i="1"/>
  <c r="E17" i="1"/>
  <c r="G17" i="1"/>
  <c r="A18" i="1"/>
  <c r="T15" i="1" l="1"/>
  <c r="AA17" i="1"/>
  <c r="F9" i="1"/>
  <c r="M16" i="1"/>
  <c r="Z18" i="1"/>
  <c r="X18" i="1"/>
  <c r="Y18" i="1"/>
  <c r="V19" i="1"/>
  <c r="M11" i="1"/>
  <c r="E18" i="1"/>
  <c r="C18" i="1"/>
  <c r="D18" i="1"/>
  <c r="G18" i="1"/>
  <c r="A19" i="1"/>
  <c r="F17" i="1"/>
  <c r="E10" i="1"/>
  <c r="A11" i="1"/>
  <c r="G10" i="1"/>
  <c r="C10" i="1"/>
  <c r="D10" i="1"/>
  <c r="T11" i="1"/>
  <c r="K17" i="1"/>
  <c r="H18" i="1"/>
  <c r="J17" i="1"/>
  <c r="L17" i="1"/>
  <c r="R16" i="1"/>
  <c r="S16" i="1"/>
  <c r="Q16" i="1"/>
  <c r="O17" i="1"/>
  <c r="AA18" i="1" l="1"/>
  <c r="M17" i="1"/>
  <c r="J18" i="1"/>
  <c r="H19" i="1"/>
  <c r="K18" i="1"/>
  <c r="L18" i="1"/>
  <c r="Q17" i="1"/>
  <c r="O18" i="1"/>
  <c r="R17" i="1"/>
  <c r="S17" i="1"/>
  <c r="F10" i="1"/>
  <c r="F18" i="1"/>
  <c r="T16" i="1"/>
  <c r="D19" i="1"/>
  <c r="C19" i="1"/>
  <c r="E19" i="1"/>
  <c r="G19" i="1"/>
  <c r="A20" i="1"/>
  <c r="Y19" i="1"/>
  <c r="X19" i="1"/>
  <c r="Z19" i="1"/>
  <c r="V20" i="1"/>
  <c r="D11" i="1"/>
  <c r="E11" i="1"/>
  <c r="C11" i="1"/>
  <c r="G11" i="1"/>
  <c r="AA19" i="1" l="1"/>
  <c r="F19" i="1"/>
  <c r="Q18" i="1"/>
  <c r="R18" i="1"/>
  <c r="S18" i="1"/>
  <c r="O19" i="1"/>
  <c r="F11" i="1"/>
  <c r="X20" i="1"/>
  <c r="Y20" i="1"/>
  <c r="Z20" i="1"/>
  <c r="C20" i="1"/>
  <c r="G20" i="1"/>
  <c r="D20" i="1"/>
  <c r="E20" i="1"/>
  <c r="T17" i="1"/>
  <c r="J19" i="1"/>
  <c r="L19" i="1"/>
  <c r="K19" i="1"/>
  <c r="H20" i="1"/>
  <c r="M18" i="1"/>
  <c r="AA20" i="1" l="1"/>
  <c r="M19" i="1"/>
  <c r="F20" i="1"/>
  <c r="T18" i="1"/>
  <c r="L20" i="1"/>
  <c r="J20" i="1"/>
  <c r="K20" i="1"/>
  <c r="S19" i="1"/>
  <c r="Q19" i="1"/>
  <c r="R19" i="1"/>
  <c r="O20" i="1"/>
  <c r="R20" i="1" l="1"/>
  <c r="Q20" i="1"/>
  <c r="S20" i="1"/>
  <c r="AA22" i="1"/>
  <c r="AA21" i="1"/>
  <c r="AA24" i="1"/>
  <c r="M20" i="1"/>
  <c r="T19" i="1"/>
  <c r="F21" i="1"/>
  <c r="F24" i="1"/>
  <c r="F22" i="1"/>
  <c r="M22" i="1" l="1"/>
  <c r="M21" i="1"/>
  <c r="M23" i="1" s="1"/>
  <c r="M24" i="1"/>
  <c r="T20" i="1"/>
  <c r="F23" i="1"/>
  <c r="AA23" i="1"/>
  <c r="T22" i="1" l="1"/>
  <c r="T24" i="1"/>
  <c r="T21" i="1"/>
  <c r="T23" i="1" s="1"/>
</calcChain>
</file>

<file path=xl/sharedStrings.xml><?xml version="1.0" encoding="utf-8"?>
<sst xmlns="http://schemas.openxmlformats.org/spreadsheetml/2006/main" count="75" uniqueCount="18">
  <si>
    <t>max/min</t>
  </si>
  <si>
    <t>mean</t>
  </si>
  <si>
    <t>min</t>
  </si>
  <si>
    <t>max</t>
  </si>
  <si>
    <t>[rad]</t>
  </si>
  <si>
    <t>-</t>
  </si>
  <si>
    <t>[mm]</t>
  </si>
  <si>
    <t>θu</t>
  </si>
  <si>
    <t>fconf</t>
  </si>
  <si>
    <t>ω/ω'</t>
  </si>
  <si>
    <t>ν</t>
  </si>
  <si>
    <t>hc</t>
  </si>
  <si>
    <t>bc</t>
  </si>
  <si>
    <t>[kN]</t>
  </si>
  <si>
    <t>N</t>
  </si>
  <si>
    <t>ponderación</t>
  </si>
  <si>
    <t>[m]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</si>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</sst>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2" fontId="0" fillId="0" borderId="0" xfId="0" applyNumberFormat="1"/>
    <xf numFmtId="1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b=300mm</c:v>
          </c:tx>
          <c:marker>
            <c:symbol val="none"/>
          </c:marker>
          <c:xVal>
            <c:numRef>
              <c:f>Hoja1!$B$6:$B$11</c:f>
              <c:numCache>
                <c:formatCode>0</c:formatCode>
                <c:ptCount val="6"/>
                <c:pt idx="0">
                  <c:v>300</c:v>
                </c:pt>
                <c:pt idx="1">
                  <c:v>350</c:v>
                </c:pt>
                <c:pt idx="2">
                  <c:v>400</c:v>
                </c:pt>
                <c:pt idx="3">
                  <c:v>450</c:v>
                </c:pt>
                <c:pt idx="4">
                  <c:v>500</c:v>
                </c:pt>
                <c:pt idx="5">
                  <c:v>600</c:v>
                </c:pt>
              </c:numCache>
            </c:numRef>
          </c:xVal>
          <c:yVal>
            <c:numRef>
              <c:f>Hoja1!$F$6:$F$11</c:f>
              <c:numCache>
                <c:formatCode>0.000</c:formatCode>
                <c:ptCount val="6"/>
                <c:pt idx="0">
                  <c:v>6.1382730146401929E-2</c:v>
                </c:pt>
                <c:pt idx="1">
                  <c:v>6.0146960227959526E-2</c:v>
                </c:pt>
                <c:pt idx="2">
                  <c:v>5.5824977487481997E-2</c:v>
                </c:pt>
                <c:pt idx="3">
                  <c:v>6.2152072789092169E-2</c:v>
                </c:pt>
                <c:pt idx="4">
                  <c:v>6.0505728278085487E-2</c:v>
                </c:pt>
                <c:pt idx="5">
                  <c:v>5.6100234267042907E-2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16-40D2-945E-677C59B514AC}"/>
            </c:ext>
          </c:extLst>
        </c:ser>
        <c:ser>
          <c:idx val="1"/>
          <c:order val="1"/>
          <c:tx>
            <c:v>b=400mm</c:v>
          </c:tx>
          <c:marker>
            <c:symbol val="none"/>
          </c:marker>
          <c:xVal>
            <c:numRef>
              <c:f>Hoja1!$B$12:$B$20</c:f>
              <c:numCache>
                <c:formatCode>0</c:formatCode>
                <c:ptCount val="9"/>
                <c:pt idx="0">
                  <c:v>400</c:v>
                </c:pt>
                <c:pt idx="1">
                  <c:v>450</c:v>
                </c:pt>
                <c:pt idx="2">
                  <c:v>500</c:v>
                </c:pt>
                <c:pt idx="3">
                  <c:v>550</c:v>
                </c:pt>
                <c:pt idx="4">
                  <c:v>600</c:v>
                </c:pt>
                <c:pt idx="5">
                  <c:v>650</c:v>
                </c:pt>
                <c:pt idx="6">
                  <c:v>700</c:v>
                </c:pt>
                <c:pt idx="7">
                  <c:v>750</c:v>
                </c:pt>
                <c:pt idx="8">
                  <c:v>800</c:v>
                </c:pt>
              </c:numCache>
            </c:numRef>
          </c:xVal>
          <c:yVal>
            <c:numRef>
              <c:f>Hoja1!$F$12:$F$20</c:f>
              <c:numCache>
                <c:formatCode>0.000</c:formatCode>
                <c:ptCount val="9"/>
                <c:pt idx="0">
                  <c:v>6.1985655190414338E-2</c:v>
                </c:pt>
                <c:pt idx="1">
                  <c:v>6.0451130761959807E-2</c:v>
                </c:pt>
                <c:pt idx="2">
                  <c:v>5.8929121626819972E-2</c:v>
                </c:pt>
                <c:pt idx="3">
                  <c:v>5.5451241969384855E-2</c:v>
                </c:pt>
                <c:pt idx="4">
                  <c:v>5.4170721389110291E-2</c:v>
                </c:pt>
                <c:pt idx="5">
                  <c:v>5.9063507179062294E-2</c:v>
                </c:pt>
                <c:pt idx="6">
                  <c:v>5.6412647989729496E-2</c:v>
                </c:pt>
                <c:pt idx="7">
                  <c:v>5.522059800996805E-2</c:v>
                </c:pt>
                <c:pt idx="8">
                  <c:v>5.4083852611091082E-2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16-40D2-945E-677C59B51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452352"/>
        <c:axId val="138065024"/>
      </c:scatterChart>
      <c:valAx>
        <c:axId val="138452352"/>
        <c:scaling>
          <c:orientation val="minMax"/>
          <c:max val="800"/>
          <c:min val="200"/>
        </c:scaling>
        <c:delete val="0"/>
        <c:axPos val="b"/>
        <c:numFmt formatCode="0" sourceLinked="1"/>
        <c:majorTickMark val="out"/>
        <c:minorTickMark val="none"/>
        <c:tickLblPos val="nextTo"/>
        <c:crossAx val="138065024"/>
        <c:crosses val="autoZero"/>
        <c:crossBetween val="midCat"/>
        <c:majorUnit val="200"/>
      </c:valAx>
      <c:valAx>
        <c:axId val="138065024"/>
        <c:scaling>
          <c:orientation val="minMax"/>
          <c:max val="8.0000000000000016E-2"/>
          <c:min val="0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38452352"/>
        <c:crosses val="autoZero"/>
        <c:crossBetween val="midCat"/>
        <c:majorUnit val="2.0000000000000004E-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Hoja1!$B$6:$B$11</c:f>
              <c:numCache>
                <c:formatCode>0</c:formatCode>
                <c:ptCount val="6"/>
                <c:pt idx="0">
                  <c:v>300</c:v>
                </c:pt>
                <c:pt idx="1">
                  <c:v>350</c:v>
                </c:pt>
                <c:pt idx="2">
                  <c:v>400</c:v>
                </c:pt>
                <c:pt idx="3">
                  <c:v>450</c:v>
                </c:pt>
                <c:pt idx="4">
                  <c:v>500</c:v>
                </c:pt>
                <c:pt idx="5">
                  <c:v>600</c:v>
                </c:pt>
              </c:numCache>
            </c:numRef>
          </c:xVal>
          <c:yVal>
            <c:numRef>
              <c:f>Hoja1!$M$6:$M$11</c:f>
              <c:numCache>
                <c:formatCode>0.000</c:formatCode>
                <c:ptCount val="6"/>
                <c:pt idx="0">
                  <c:v>5.0120970998739009E-2</c:v>
                </c:pt>
                <c:pt idx="1">
                  <c:v>5.0554777693804502E-2</c:v>
                </c:pt>
                <c:pt idx="2">
                  <c:v>4.7952197354505378E-2</c:v>
                </c:pt>
                <c:pt idx="3">
                  <c:v>5.4296412281637396E-2</c:v>
                </c:pt>
                <c:pt idx="4">
                  <c:v>5.3577254853068738E-2</c:v>
                </c:pt>
                <c:pt idx="5">
                  <c:v>5.0693387410087082E-2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0D-4F75-A233-2F7E8B8A3BF4}"/>
            </c:ext>
          </c:extLst>
        </c:ser>
        <c:ser>
          <c:idx val="1"/>
          <c:order val="1"/>
          <c:marker>
            <c:symbol val="none"/>
          </c:marker>
          <c:xVal>
            <c:numRef>
              <c:f>Hoja1!$B$12:$B$20</c:f>
              <c:numCache>
                <c:formatCode>0</c:formatCode>
                <c:ptCount val="9"/>
                <c:pt idx="0">
                  <c:v>400</c:v>
                </c:pt>
                <c:pt idx="1">
                  <c:v>450</c:v>
                </c:pt>
                <c:pt idx="2">
                  <c:v>500</c:v>
                </c:pt>
                <c:pt idx="3">
                  <c:v>550</c:v>
                </c:pt>
                <c:pt idx="4">
                  <c:v>600</c:v>
                </c:pt>
                <c:pt idx="5">
                  <c:v>650</c:v>
                </c:pt>
                <c:pt idx="6">
                  <c:v>700</c:v>
                </c:pt>
                <c:pt idx="7">
                  <c:v>750</c:v>
                </c:pt>
                <c:pt idx="8">
                  <c:v>800</c:v>
                </c:pt>
              </c:numCache>
            </c:numRef>
          </c:xVal>
          <c:yVal>
            <c:numRef>
              <c:f>Hoja1!$M$12:$M$20</c:f>
              <c:numCache>
                <c:formatCode>0.000</c:formatCode>
                <c:ptCount val="9"/>
                <c:pt idx="0">
                  <c:v>5.530649844608395E-2</c:v>
                </c:pt>
                <c:pt idx="1">
                  <c:v>5.4624951769482018E-2</c:v>
                </c:pt>
                <c:pt idx="2">
                  <c:v>5.3792030941888037E-2</c:v>
                </c:pt>
                <c:pt idx="3">
                  <c:v>5.1038787064207142E-2</c:v>
                </c:pt>
                <c:pt idx="4">
                  <c:v>5.0205881570967489E-2</c:v>
                </c:pt>
                <c:pt idx="5">
                  <c:v>5.506155121773957E-2</c:v>
                </c:pt>
                <c:pt idx="6">
                  <c:v>5.2854525879820639E-2</c:v>
                </c:pt>
                <c:pt idx="7">
                  <c:v>5.1962864994485505E-2</c:v>
                </c:pt>
                <c:pt idx="8">
                  <c:v>5.1086965184811109E-2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0D-4F75-A233-2F7E8B8A3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474624"/>
        <c:axId val="138476160"/>
      </c:scatterChart>
      <c:valAx>
        <c:axId val="138474624"/>
        <c:scaling>
          <c:orientation val="minMax"/>
          <c:max val="800"/>
          <c:min val="200"/>
        </c:scaling>
        <c:delete val="0"/>
        <c:axPos val="b"/>
        <c:numFmt formatCode="0" sourceLinked="1"/>
        <c:majorTickMark val="out"/>
        <c:minorTickMark val="none"/>
        <c:tickLblPos val="nextTo"/>
        <c:crossAx val="138476160"/>
        <c:crosses val="autoZero"/>
        <c:crossBetween val="midCat"/>
        <c:majorUnit val="200"/>
      </c:valAx>
      <c:valAx>
        <c:axId val="138476160"/>
        <c:scaling>
          <c:orientation val="minMax"/>
          <c:max val="8.0000000000000016E-2"/>
          <c:min val="0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38474624"/>
        <c:crosses val="autoZero"/>
        <c:crossBetween val="midCat"/>
        <c:majorUnit val="2.0000000000000004E-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Hoja1!$B$6:$B$11</c:f>
              <c:numCache>
                <c:formatCode>0</c:formatCode>
                <c:ptCount val="6"/>
                <c:pt idx="0">
                  <c:v>300</c:v>
                </c:pt>
                <c:pt idx="1">
                  <c:v>350</c:v>
                </c:pt>
                <c:pt idx="2">
                  <c:v>400</c:v>
                </c:pt>
                <c:pt idx="3">
                  <c:v>450</c:v>
                </c:pt>
                <c:pt idx="4">
                  <c:v>500</c:v>
                </c:pt>
                <c:pt idx="5">
                  <c:v>600</c:v>
                </c:pt>
              </c:numCache>
            </c:numRef>
          </c:xVal>
          <c:yVal>
            <c:numRef>
              <c:f>Hoja1!$T$6:$T$11</c:f>
              <c:numCache>
                <c:formatCode>0.000</c:formatCode>
                <c:ptCount val="6"/>
                <c:pt idx="0">
                  <c:v>4.0925382886438592E-2</c:v>
                </c:pt>
                <c:pt idx="1">
                  <c:v>4.2492347709401392E-2</c:v>
                </c:pt>
                <c:pt idx="2">
                  <c:v>4.1189684879694669E-2</c:v>
                </c:pt>
                <c:pt idx="3">
                  <c:v>4.7433661571701341E-2</c:v>
                </c:pt>
                <c:pt idx="4">
                  <c:v>4.7442156623546478E-2</c:v>
                </c:pt>
                <c:pt idx="5">
                  <c:v>4.5807643420463603E-2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C1-4516-B165-A41EE431CEE4}"/>
            </c:ext>
          </c:extLst>
        </c:ser>
        <c:ser>
          <c:idx val="1"/>
          <c:order val="1"/>
          <c:marker>
            <c:symbol val="none"/>
          </c:marker>
          <c:xVal>
            <c:numRef>
              <c:f>Hoja1!$B$12:$B$20</c:f>
              <c:numCache>
                <c:formatCode>0</c:formatCode>
                <c:ptCount val="9"/>
                <c:pt idx="0">
                  <c:v>400</c:v>
                </c:pt>
                <c:pt idx="1">
                  <c:v>450</c:v>
                </c:pt>
                <c:pt idx="2">
                  <c:v>500</c:v>
                </c:pt>
                <c:pt idx="3">
                  <c:v>550</c:v>
                </c:pt>
                <c:pt idx="4">
                  <c:v>600</c:v>
                </c:pt>
                <c:pt idx="5">
                  <c:v>650</c:v>
                </c:pt>
                <c:pt idx="6">
                  <c:v>700</c:v>
                </c:pt>
                <c:pt idx="7">
                  <c:v>750</c:v>
                </c:pt>
                <c:pt idx="8">
                  <c:v>800</c:v>
                </c:pt>
              </c:numCache>
            </c:numRef>
          </c:xVal>
          <c:yVal>
            <c:numRef>
              <c:f>Hoja1!$T$12:$T$20</c:f>
              <c:numCache>
                <c:formatCode>0.000</c:formatCode>
                <c:ptCount val="9"/>
                <c:pt idx="0">
                  <c:v>4.934704264995346E-2</c:v>
                </c:pt>
                <c:pt idx="1">
                  <c:v>4.9360290175017058E-2</c:v>
                </c:pt>
                <c:pt idx="2">
                  <c:v>4.9102761299874953E-2</c:v>
                </c:pt>
                <c:pt idx="3">
                  <c:v>4.6977447077266504E-2</c:v>
                </c:pt>
                <c:pt idx="4">
                  <c:v>4.6531234579879968E-2</c:v>
                </c:pt>
                <c:pt idx="5">
                  <c:v>5.1330755102509472E-2</c:v>
                </c:pt>
                <c:pt idx="6">
                  <c:v>4.952082565755881E-2</c:v>
                </c:pt>
                <c:pt idx="7">
                  <c:v>4.8897321574600056E-2</c:v>
                </c:pt>
                <c:pt idx="8">
                  <c:v>4.8256140895903743E-2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C1-4516-B165-A41EE431C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304128"/>
        <c:axId val="138326400"/>
      </c:scatterChart>
      <c:valAx>
        <c:axId val="138304128"/>
        <c:scaling>
          <c:orientation val="minMax"/>
          <c:max val="800"/>
          <c:min val="200"/>
        </c:scaling>
        <c:delete val="0"/>
        <c:axPos val="b"/>
        <c:numFmt formatCode="0" sourceLinked="1"/>
        <c:majorTickMark val="out"/>
        <c:minorTickMark val="none"/>
        <c:tickLblPos val="nextTo"/>
        <c:crossAx val="138326400"/>
        <c:crosses val="autoZero"/>
        <c:crossBetween val="midCat"/>
        <c:majorUnit val="200"/>
      </c:valAx>
      <c:valAx>
        <c:axId val="138326400"/>
        <c:scaling>
          <c:orientation val="minMax"/>
          <c:max val="8.0000000000000016E-2"/>
          <c:min val="0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38304128"/>
        <c:crosses val="autoZero"/>
        <c:crossBetween val="midCat"/>
        <c:majorUnit val="2.0000000000000004E-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Hoja1!$B$6:$B$11</c:f>
              <c:numCache>
                <c:formatCode>0</c:formatCode>
                <c:ptCount val="6"/>
                <c:pt idx="0">
                  <c:v>300</c:v>
                </c:pt>
                <c:pt idx="1">
                  <c:v>350</c:v>
                </c:pt>
                <c:pt idx="2">
                  <c:v>400</c:v>
                </c:pt>
                <c:pt idx="3">
                  <c:v>450</c:v>
                </c:pt>
                <c:pt idx="4">
                  <c:v>500</c:v>
                </c:pt>
                <c:pt idx="5">
                  <c:v>600</c:v>
                </c:pt>
              </c:numCache>
            </c:numRef>
          </c:xVal>
          <c:yVal>
            <c:numRef>
              <c:f>Hoja1!$AA$6:$AA$11</c:f>
              <c:numCache>
                <c:formatCode>0.000</c:formatCode>
                <c:ptCount val="6"/>
                <c:pt idx="2">
                  <c:v>3.5380863319898398E-2</c:v>
                </c:pt>
                <c:pt idx="3">
                  <c:v>4.1438322635906681E-2</c:v>
                </c:pt>
                <c:pt idx="4">
                  <c:v>4.2009584687861236E-2</c:v>
                </c:pt>
                <c:pt idx="5">
                  <c:v>4.1392779274379496E-2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EE-4566-9C08-A03B6FD433E1}"/>
            </c:ext>
          </c:extLst>
        </c:ser>
        <c:ser>
          <c:idx val="1"/>
          <c:order val="1"/>
          <c:marker>
            <c:symbol val="none"/>
          </c:marker>
          <c:xVal>
            <c:numRef>
              <c:f>Hoja1!$B$12:$B$20</c:f>
              <c:numCache>
                <c:formatCode>0</c:formatCode>
                <c:ptCount val="9"/>
                <c:pt idx="0">
                  <c:v>400</c:v>
                </c:pt>
                <c:pt idx="1">
                  <c:v>450</c:v>
                </c:pt>
                <c:pt idx="2">
                  <c:v>500</c:v>
                </c:pt>
                <c:pt idx="3">
                  <c:v>550</c:v>
                </c:pt>
                <c:pt idx="4">
                  <c:v>600</c:v>
                </c:pt>
                <c:pt idx="5">
                  <c:v>650</c:v>
                </c:pt>
                <c:pt idx="6">
                  <c:v>700</c:v>
                </c:pt>
                <c:pt idx="7">
                  <c:v>750</c:v>
                </c:pt>
                <c:pt idx="8">
                  <c:v>800</c:v>
                </c:pt>
              </c:numCache>
            </c:numRef>
          </c:xVal>
          <c:yVal>
            <c:numRef>
              <c:f>Hoja1!$AA$12:$AA$20</c:f>
              <c:numCache>
                <c:formatCode>0.000</c:formatCode>
                <c:ptCount val="9"/>
                <c:pt idx="0">
                  <c:v>4.4029737674863567E-2</c:v>
                </c:pt>
                <c:pt idx="1">
                  <c:v>4.460302786982194E-2</c:v>
                </c:pt>
                <c:pt idx="2">
                  <c:v>4.4822274323072273E-2</c:v>
                </c:pt>
                <c:pt idx="3">
                  <c:v>4.323928253077617E-2</c:v>
                </c:pt>
                <c:pt idx="4">
                  <c:v>4.3125540748991852E-2</c:v>
                </c:pt>
                <c:pt idx="5">
                  <c:v>4.7852745902024568E-2</c:v>
                </c:pt>
                <c:pt idx="6">
                  <c:v>4.6397392332727452E-2</c:v>
                </c:pt>
                <c:pt idx="7">
                  <c:v>4.6012629546573001E-2</c:v>
                </c:pt>
                <c:pt idx="8">
                  <c:v>4.558217787533906E-2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EE-4566-9C08-A03B6FD43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297728"/>
        <c:axId val="138299264"/>
      </c:scatterChart>
      <c:valAx>
        <c:axId val="138297728"/>
        <c:scaling>
          <c:orientation val="minMax"/>
          <c:max val="800"/>
          <c:min val="200"/>
        </c:scaling>
        <c:delete val="0"/>
        <c:axPos val="b"/>
        <c:numFmt formatCode="0" sourceLinked="1"/>
        <c:majorTickMark val="out"/>
        <c:minorTickMark val="none"/>
        <c:tickLblPos val="nextTo"/>
        <c:crossAx val="138299264"/>
        <c:crosses val="autoZero"/>
        <c:crossBetween val="midCat"/>
        <c:majorUnit val="200"/>
      </c:valAx>
      <c:valAx>
        <c:axId val="138299264"/>
        <c:scaling>
          <c:orientation val="minMax"/>
          <c:max val="8.0000000000000016E-2"/>
          <c:min val="0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38297728"/>
        <c:crosses val="autoZero"/>
        <c:crossBetween val="midCat"/>
        <c:majorUnit val="2.0000000000000004E-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6605823088028"/>
          <c:y val="5.0925925925925923E-2"/>
          <c:w val="0.72327154961306461"/>
          <c:h val="0.78233778069407989"/>
        </c:manualLayout>
      </c:layout>
      <c:scatterChart>
        <c:scatterStyle val="lineMarker"/>
        <c:varyColors val="0"/>
        <c:ser>
          <c:idx val="2"/>
          <c:order val="0"/>
          <c:tx>
            <c:v>b=300mm</c:v>
          </c:tx>
          <c:spPr>
            <a:ln>
              <a:solidFill>
                <a:schemeClr val="bg1">
                  <a:lumMod val="85000"/>
                </a:schemeClr>
              </a:solidFill>
            </a:ln>
          </c:spPr>
          <c:marker>
            <c:symbol val="none"/>
          </c:marker>
          <c:xVal>
            <c:numRef>
              <c:f>Hoja1!$B$6:$B$11</c:f>
              <c:numCache>
                <c:formatCode>0</c:formatCode>
                <c:ptCount val="6"/>
                <c:pt idx="0">
                  <c:v>300</c:v>
                </c:pt>
                <c:pt idx="1">
                  <c:v>350</c:v>
                </c:pt>
                <c:pt idx="2">
                  <c:v>400</c:v>
                </c:pt>
                <c:pt idx="3">
                  <c:v>450</c:v>
                </c:pt>
                <c:pt idx="4">
                  <c:v>500</c:v>
                </c:pt>
                <c:pt idx="5">
                  <c:v>600</c:v>
                </c:pt>
              </c:numCache>
            </c:numRef>
          </c:xVal>
          <c:yVal>
            <c:numRef>
              <c:f>Hoja1!$F$6:$F$11</c:f>
              <c:numCache>
                <c:formatCode>0.000</c:formatCode>
                <c:ptCount val="6"/>
                <c:pt idx="0">
                  <c:v>6.1382730146401929E-2</c:v>
                </c:pt>
                <c:pt idx="1">
                  <c:v>6.0146960227959526E-2</c:v>
                </c:pt>
                <c:pt idx="2">
                  <c:v>5.5824977487481997E-2</c:v>
                </c:pt>
                <c:pt idx="3">
                  <c:v>6.2152072789092169E-2</c:v>
                </c:pt>
                <c:pt idx="4">
                  <c:v>6.0505728278085487E-2</c:v>
                </c:pt>
                <c:pt idx="5">
                  <c:v>5.6100234267042907E-2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1F-4795-B1F4-F9B0D6C12A43}"/>
            </c:ext>
          </c:extLst>
        </c:ser>
        <c:ser>
          <c:idx val="3"/>
          <c:order val="1"/>
          <c:tx>
            <c:v>b=400mm</c:v>
          </c:tx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Hoja1!$B$12:$B$20</c:f>
              <c:numCache>
                <c:formatCode>0</c:formatCode>
                <c:ptCount val="9"/>
                <c:pt idx="0">
                  <c:v>400</c:v>
                </c:pt>
                <c:pt idx="1">
                  <c:v>450</c:v>
                </c:pt>
                <c:pt idx="2">
                  <c:v>500</c:v>
                </c:pt>
                <c:pt idx="3">
                  <c:v>550</c:v>
                </c:pt>
                <c:pt idx="4">
                  <c:v>600</c:v>
                </c:pt>
                <c:pt idx="5">
                  <c:v>650</c:v>
                </c:pt>
                <c:pt idx="6">
                  <c:v>700</c:v>
                </c:pt>
                <c:pt idx="7">
                  <c:v>750</c:v>
                </c:pt>
                <c:pt idx="8">
                  <c:v>800</c:v>
                </c:pt>
              </c:numCache>
            </c:numRef>
          </c:xVal>
          <c:yVal>
            <c:numRef>
              <c:f>Hoja1!$F$12:$F$20</c:f>
              <c:numCache>
                <c:formatCode>0.000</c:formatCode>
                <c:ptCount val="9"/>
                <c:pt idx="0">
                  <c:v>6.1985655190414338E-2</c:v>
                </c:pt>
                <c:pt idx="1">
                  <c:v>6.0451130761959807E-2</c:v>
                </c:pt>
                <c:pt idx="2">
                  <c:v>5.8929121626819972E-2</c:v>
                </c:pt>
                <c:pt idx="3">
                  <c:v>5.5451241969384855E-2</c:v>
                </c:pt>
                <c:pt idx="4">
                  <c:v>5.4170721389110291E-2</c:v>
                </c:pt>
                <c:pt idx="5">
                  <c:v>5.9063507179062294E-2</c:v>
                </c:pt>
                <c:pt idx="6">
                  <c:v>5.6412647989729496E-2</c:v>
                </c:pt>
                <c:pt idx="7">
                  <c:v>5.522059800996805E-2</c:v>
                </c:pt>
                <c:pt idx="8">
                  <c:v>5.4083852611091082E-2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1F-4795-B1F4-F9B0D6C12A43}"/>
            </c:ext>
          </c:extLst>
        </c:ser>
        <c:ser>
          <c:idx val="4"/>
          <c:order val="2"/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xVal>
            <c:numRef>
              <c:f>Hoja1!$B$6:$B$11</c:f>
              <c:numCache>
                <c:formatCode>0</c:formatCode>
                <c:ptCount val="6"/>
                <c:pt idx="0">
                  <c:v>300</c:v>
                </c:pt>
                <c:pt idx="1">
                  <c:v>350</c:v>
                </c:pt>
                <c:pt idx="2">
                  <c:v>400</c:v>
                </c:pt>
                <c:pt idx="3">
                  <c:v>450</c:v>
                </c:pt>
                <c:pt idx="4">
                  <c:v>500</c:v>
                </c:pt>
                <c:pt idx="5">
                  <c:v>600</c:v>
                </c:pt>
              </c:numCache>
            </c:numRef>
          </c:xVal>
          <c:yVal>
            <c:numRef>
              <c:f>Hoja1!$M$6:$M$11</c:f>
              <c:numCache>
                <c:formatCode>0.000</c:formatCode>
                <c:ptCount val="6"/>
                <c:pt idx="0">
                  <c:v>5.0120970998739009E-2</c:v>
                </c:pt>
                <c:pt idx="1">
                  <c:v>5.0554777693804502E-2</c:v>
                </c:pt>
                <c:pt idx="2">
                  <c:v>4.7952197354505378E-2</c:v>
                </c:pt>
                <c:pt idx="3">
                  <c:v>5.4296412281637396E-2</c:v>
                </c:pt>
                <c:pt idx="4">
                  <c:v>5.3577254853068738E-2</c:v>
                </c:pt>
                <c:pt idx="5">
                  <c:v>5.0693387410087082E-2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41F-4795-B1F4-F9B0D6C12A43}"/>
            </c:ext>
          </c:extLst>
        </c:ser>
        <c:ser>
          <c:idx val="5"/>
          <c:order val="3"/>
          <c:spPr>
            <a:ln>
              <a:solidFill>
                <a:schemeClr val="tx1">
                  <a:lumMod val="50000"/>
                  <a:lumOff val="50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Hoja1!$B$12:$B$20</c:f>
              <c:numCache>
                <c:formatCode>0</c:formatCode>
                <c:ptCount val="9"/>
                <c:pt idx="0">
                  <c:v>400</c:v>
                </c:pt>
                <c:pt idx="1">
                  <c:v>450</c:v>
                </c:pt>
                <c:pt idx="2">
                  <c:v>500</c:v>
                </c:pt>
                <c:pt idx="3">
                  <c:v>550</c:v>
                </c:pt>
                <c:pt idx="4">
                  <c:v>600</c:v>
                </c:pt>
                <c:pt idx="5">
                  <c:v>650</c:v>
                </c:pt>
                <c:pt idx="6">
                  <c:v>700</c:v>
                </c:pt>
                <c:pt idx="7">
                  <c:v>750</c:v>
                </c:pt>
                <c:pt idx="8">
                  <c:v>800</c:v>
                </c:pt>
              </c:numCache>
            </c:numRef>
          </c:xVal>
          <c:yVal>
            <c:numRef>
              <c:f>Hoja1!$M$12:$M$20</c:f>
              <c:numCache>
                <c:formatCode>0.000</c:formatCode>
                <c:ptCount val="9"/>
                <c:pt idx="0">
                  <c:v>5.530649844608395E-2</c:v>
                </c:pt>
                <c:pt idx="1">
                  <c:v>5.4624951769482018E-2</c:v>
                </c:pt>
                <c:pt idx="2">
                  <c:v>5.3792030941888037E-2</c:v>
                </c:pt>
                <c:pt idx="3">
                  <c:v>5.1038787064207142E-2</c:v>
                </c:pt>
                <c:pt idx="4">
                  <c:v>5.0205881570967489E-2</c:v>
                </c:pt>
                <c:pt idx="5">
                  <c:v>5.506155121773957E-2</c:v>
                </c:pt>
                <c:pt idx="6">
                  <c:v>5.2854525879820639E-2</c:v>
                </c:pt>
                <c:pt idx="7">
                  <c:v>5.1962864994485505E-2</c:v>
                </c:pt>
                <c:pt idx="8">
                  <c:v>5.1086965184811109E-2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41F-4795-B1F4-F9B0D6C12A43}"/>
            </c:ext>
          </c:extLst>
        </c:ser>
        <c:ser>
          <c:idx val="6"/>
          <c:order val="4"/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Hoja1!$B$6:$B$11</c:f>
              <c:numCache>
                <c:formatCode>0</c:formatCode>
                <c:ptCount val="6"/>
                <c:pt idx="0">
                  <c:v>300</c:v>
                </c:pt>
                <c:pt idx="1">
                  <c:v>350</c:v>
                </c:pt>
                <c:pt idx="2">
                  <c:v>400</c:v>
                </c:pt>
                <c:pt idx="3">
                  <c:v>450</c:v>
                </c:pt>
                <c:pt idx="4">
                  <c:v>500</c:v>
                </c:pt>
                <c:pt idx="5">
                  <c:v>600</c:v>
                </c:pt>
              </c:numCache>
            </c:numRef>
          </c:xVal>
          <c:yVal>
            <c:numRef>
              <c:f>Hoja1!$T$6:$T$11</c:f>
              <c:numCache>
                <c:formatCode>0.000</c:formatCode>
                <c:ptCount val="6"/>
                <c:pt idx="0">
                  <c:v>4.0925382886438592E-2</c:v>
                </c:pt>
                <c:pt idx="1">
                  <c:v>4.2492347709401392E-2</c:v>
                </c:pt>
                <c:pt idx="2">
                  <c:v>4.1189684879694669E-2</c:v>
                </c:pt>
                <c:pt idx="3">
                  <c:v>4.7433661571701341E-2</c:v>
                </c:pt>
                <c:pt idx="4">
                  <c:v>4.7442156623546478E-2</c:v>
                </c:pt>
                <c:pt idx="5">
                  <c:v>4.5807643420463603E-2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41F-4795-B1F4-F9B0D6C12A43}"/>
            </c:ext>
          </c:extLst>
        </c:ser>
        <c:ser>
          <c:idx val="7"/>
          <c:order val="5"/>
          <c:spPr>
            <a:ln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xVal>
            <c:numRef>
              <c:f>Hoja1!$B$12:$B$20</c:f>
              <c:numCache>
                <c:formatCode>0</c:formatCode>
                <c:ptCount val="9"/>
                <c:pt idx="0">
                  <c:v>400</c:v>
                </c:pt>
                <c:pt idx="1">
                  <c:v>450</c:v>
                </c:pt>
                <c:pt idx="2">
                  <c:v>500</c:v>
                </c:pt>
                <c:pt idx="3">
                  <c:v>550</c:v>
                </c:pt>
                <c:pt idx="4">
                  <c:v>600</c:v>
                </c:pt>
                <c:pt idx="5">
                  <c:v>650</c:v>
                </c:pt>
                <c:pt idx="6">
                  <c:v>700</c:v>
                </c:pt>
                <c:pt idx="7">
                  <c:v>750</c:v>
                </c:pt>
                <c:pt idx="8">
                  <c:v>800</c:v>
                </c:pt>
              </c:numCache>
            </c:numRef>
          </c:xVal>
          <c:yVal>
            <c:numRef>
              <c:f>Hoja1!$T$12:$T$20</c:f>
              <c:numCache>
                <c:formatCode>0.000</c:formatCode>
                <c:ptCount val="9"/>
                <c:pt idx="0">
                  <c:v>4.934704264995346E-2</c:v>
                </c:pt>
                <c:pt idx="1">
                  <c:v>4.9360290175017058E-2</c:v>
                </c:pt>
                <c:pt idx="2">
                  <c:v>4.9102761299874953E-2</c:v>
                </c:pt>
                <c:pt idx="3">
                  <c:v>4.6977447077266504E-2</c:v>
                </c:pt>
                <c:pt idx="4">
                  <c:v>4.6531234579879968E-2</c:v>
                </c:pt>
                <c:pt idx="5">
                  <c:v>5.1330755102509472E-2</c:v>
                </c:pt>
                <c:pt idx="6">
                  <c:v>4.952082565755881E-2</c:v>
                </c:pt>
                <c:pt idx="7">
                  <c:v>4.8897321574600056E-2</c:v>
                </c:pt>
                <c:pt idx="8">
                  <c:v>4.8256140895903743E-2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41F-4795-B1F4-F9B0D6C12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400896"/>
        <c:axId val="138402816"/>
      </c:scatterChart>
      <c:valAx>
        <c:axId val="138400896"/>
        <c:scaling>
          <c:orientation val="minMax"/>
          <c:max val="800"/>
          <c:min val="20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s-ES" sz="1200" baseline="0"/>
                  <a:t>h</a:t>
                </a:r>
                <a:r>
                  <a:rPr lang="es-ES" sz="1200" baseline="-25000"/>
                  <a:t>c</a:t>
                </a:r>
                <a:r>
                  <a:rPr lang="es-ES" sz="1200" baseline="0"/>
                  <a:t> [mm] </a:t>
                </a:r>
                <a:endParaRPr lang="es-ES" sz="1200" baseline="-25000"/>
              </a:p>
            </c:rich>
          </c:tx>
          <c:layout>
            <c:manualLayout>
              <c:xMode val="edge"/>
              <c:yMode val="edge"/>
              <c:x val="0.47137746268607716"/>
              <c:y val="0.91898148148148151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38402816"/>
        <c:crosses val="autoZero"/>
        <c:crossBetween val="midCat"/>
        <c:majorUnit val="200"/>
      </c:valAx>
      <c:valAx>
        <c:axId val="138402816"/>
        <c:scaling>
          <c:orientation val="minMax"/>
          <c:max val="7.5000000000000011E-2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l-GR" sz="1200"/>
                  <a:t>θ</a:t>
                </a:r>
                <a:r>
                  <a:rPr lang="es-ES" sz="1200" baseline="-25000"/>
                  <a:t>u</a:t>
                </a:r>
                <a:r>
                  <a:rPr lang="es-ES" sz="1200"/>
                  <a:t> [rad]</a:t>
                </a:r>
              </a:p>
            </c:rich>
          </c:tx>
          <c:layout>
            <c:manualLayout>
              <c:xMode val="edge"/>
              <c:yMode val="edge"/>
              <c:x val="7.5808245728548648E-4"/>
              <c:y val="0.3357753718285214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38400896"/>
        <c:crosses val="autoZero"/>
        <c:crossBetween val="midCat"/>
        <c:majorUnit val="2.5000000000000005E-2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5" l="0.25" r="0.25" t="0.75" header="0.3" footer="0.3"/>
    <c:pageSetup paperSize="122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6</xdr:col>
      <xdr:colOff>235324</xdr:colOff>
      <xdr:row>39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25</xdr:row>
      <xdr:rowOff>0</xdr:rowOff>
    </xdr:from>
    <xdr:to>
      <xdr:col>13</xdr:col>
      <xdr:colOff>369794</xdr:colOff>
      <xdr:row>39</xdr:row>
      <xdr:rowOff>76200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25</xdr:row>
      <xdr:rowOff>0</xdr:rowOff>
    </xdr:from>
    <xdr:to>
      <xdr:col>20</xdr:col>
      <xdr:colOff>369794</xdr:colOff>
      <xdr:row>39</xdr:row>
      <xdr:rowOff>76200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0</xdr:colOff>
      <xdr:row>25</xdr:row>
      <xdr:rowOff>0</xdr:rowOff>
    </xdr:from>
    <xdr:to>
      <xdr:col>27</xdr:col>
      <xdr:colOff>336177</xdr:colOff>
      <xdr:row>39</xdr:row>
      <xdr:rowOff>76200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0</xdr:colOff>
      <xdr:row>5</xdr:row>
      <xdr:rowOff>0</xdr:rowOff>
    </xdr:from>
    <xdr:to>
      <xdr:col>33</xdr:col>
      <xdr:colOff>302559</xdr:colOff>
      <xdr:row>19</xdr:row>
      <xdr:rowOff>76200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0.21247</cdr:x>
      <cdr:y>0.11752</cdr:y>
    </cdr:from>
    <cdr:to>
      <cdr:x>0.44004</cdr:x>
      <cdr:y>0.20566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711898" y="322384"/>
          <a:ext cx="762489" cy="2417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>
              <a:solidFill>
                <a:schemeClr val="bg1">
                  <a:lumMod val="75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N=500kN</a:t>
          </a:r>
        </a:p>
      </cdr:txBody>
    </cdr:sp>
  </cdr:relSizeAnchor>
  <cdr:relSizeAnchor xmlns:cdr="http://schemas.openxmlformats.org/drawingml/2006/chartDrawing">
    <cdr:from>
      <cdr:x>0.21197</cdr:x>
      <cdr:y>0.22952</cdr:y>
    </cdr:from>
    <cdr:to>
      <cdr:x>0.43954</cdr:x>
      <cdr:y>0.31766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710222" y="629627"/>
          <a:ext cx="762489" cy="2417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N=1000kN</a:t>
          </a:r>
        </a:p>
      </cdr:txBody>
    </cdr:sp>
  </cdr:relSizeAnchor>
  <cdr:relSizeAnchor xmlns:cdr="http://schemas.openxmlformats.org/drawingml/2006/chartDrawing">
    <cdr:from>
      <cdr:x>0.21197</cdr:x>
      <cdr:y>0.32034</cdr:y>
    </cdr:from>
    <cdr:to>
      <cdr:x>0.43954</cdr:x>
      <cdr:y>0.40848</cdr:y>
    </cdr:to>
    <cdr:sp macro="" textlink="">
      <cdr:nvSpPr>
        <cdr:cNvPr id="5" name="1 CuadroTexto"/>
        <cdr:cNvSpPr txBox="1"/>
      </cdr:nvSpPr>
      <cdr:spPr>
        <a:xfrm xmlns:a="http://schemas.openxmlformats.org/drawingml/2006/main">
          <a:off x="710222" y="878743"/>
          <a:ext cx="762489" cy="2417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>
              <a:latin typeface="Times New Roman" panose="02020603050405020304" pitchFamily="18" charset="0"/>
              <a:cs typeface="Times New Roman" panose="02020603050405020304" pitchFamily="18" charset="0"/>
            </a:rPr>
            <a:t>N=1500kN</a:t>
          </a:r>
        </a:p>
      </cdr:txBody>
    </cdr:sp>
  </cdr:relSizeAnchor>
  <cdr:relSizeAnchor xmlns:cdr="http://schemas.openxmlformats.org/drawingml/2006/chartDrawing">
    <cdr:from>
      <cdr:x>0.48338</cdr:x>
      <cdr:y>0.34308</cdr:y>
    </cdr:from>
    <cdr:to>
      <cdr:x>0.71096</cdr:x>
      <cdr:y>0.43122</cdr:y>
    </cdr:to>
    <cdr:sp macro="" textlink="">
      <cdr:nvSpPr>
        <cdr:cNvPr id="6" name="1 CuadroTexto"/>
        <cdr:cNvSpPr txBox="1"/>
      </cdr:nvSpPr>
      <cdr:spPr>
        <a:xfrm xmlns:a="http://schemas.openxmlformats.org/drawingml/2006/main">
          <a:off x="1619584" y="941129"/>
          <a:ext cx="762521" cy="241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>
              <a:latin typeface="Times New Roman" panose="02020603050405020304" pitchFamily="18" charset="0"/>
              <a:cs typeface="Times New Roman" panose="02020603050405020304" pitchFamily="18" charset="0"/>
            </a:rPr>
            <a:t>b</a:t>
          </a:r>
          <a:r>
            <a:rPr lang="es-ES" sz="1000" baseline="-25000">
              <a:latin typeface="Times New Roman" panose="02020603050405020304" pitchFamily="18" charset="0"/>
              <a:cs typeface="Times New Roman" panose="02020603050405020304" pitchFamily="18" charset="0"/>
            </a:rPr>
            <a:t>c</a:t>
          </a:r>
          <a:r>
            <a:rPr lang="es-ES" sz="1000">
              <a:latin typeface="Times New Roman" panose="02020603050405020304" pitchFamily="18" charset="0"/>
              <a:cs typeface="Times New Roman" panose="02020603050405020304" pitchFamily="18" charset="0"/>
            </a:rPr>
            <a:t>=300mm</a:t>
          </a:r>
        </a:p>
      </cdr:txBody>
    </cdr:sp>
  </cdr:relSizeAnchor>
  <cdr:relSizeAnchor xmlns:cdr="http://schemas.openxmlformats.org/drawingml/2006/chartDrawing">
    <cdr:from>
      <cdr:x>0.72768</cdr:x>
      <cdr:y>0.31332</cdr:y>
    </cdr:from>
    <cdr:to>
      <cdr:x>0.95525</cdr:x>
      <cdr:y>0.40146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438125" y="859486"/>
          <a:ext cx="762487" cy="241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>
              <a:latin typeface="Times New Roman" panose="02020603050405020304" pitchFamily="18" charset="0"/>
              <a:cs typeface="Times New Roman" panose="02020603050405020304" pitchFamily="18" charset="0"/>
            </a:rPr>
            <a:t>b</a:t>
          </a:r>
          <a:r>
            <a:rPr lang="es-ES" sz="1000" baseline="-25000">
              <a:latin typeface="Times New Roman" panose="02020603050405020304" pitchFamily="18" charset="0"/>
              <a:cs typeface="Times New Roman" panose="02020603050405020304" pitchFamily="18" charset="0"/>
            </a:rPr>
            <a:t>c</a:t>
          </a:r>
          <a:r>
            <a:rPr lang="es-ES" sz="1000">
              <a:latin typeface="Times New Roman" panose="02020603050405020304" pitchFamily="18" charset="0"/>
              <a:cs typeface="Times New Roman" panose="02020603050405020304" pitchFamily="18" charset="0"/>
            </a:rPr>
            <a:t>=400mm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sis/art&#237;culos/wide-deep/elaboraci&#243;n/approximated%20performance/parametric%20design/resul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results_OLD"/>
      <sheetName val="ρmax,ρmin"/>
    </sheetNames>
    <sheetDataSet>
      <sheetData sheetId="0" refreshError="1"/>
      <sheetData sheetId="1">
        <row r="5">
          <cell r="C5">
            <v>33</v>
          </cell>
        </row>
        <row r="6">
          <cell r="C6">
            <v>630</v>
          </cell>
        </row>
        <row r="7">
          <cell r="C7">
            <v>8</v>
          </cell>
        </row>
        <row r="8">
          <cell r="C8">
            <v>70</v>
          </cell>
        </row>
        <row r="9">
          <cell r="C9">
            <v>35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2"/>
  <sheetViews>
    <sheetView tabSelected="1" zoomScale="70" zoomScaleNormal="70" workbookViewId="0">
      <selection activeCell="AC40" sqref="AC40"/>
    </sheetView>
  </sheetViews>
  <sheetFormatPr baseColWidth="10" defaultRowHeight="15" x14ac:dyDescent="0.25"/>
  <cols>
    <col min="1" max="1" width="6.28515625" bestFit="1" customWidth="1"/>
    <col min="2" max="3" width="5.85546875" bestFit="1" customWidth="1"/>
    <col min="4" max="5" width="5.7109375" bestFit="1" customWidth="1"/>
    <col min="6" max="6" width="6.28515625" bestFit="1" customWidth="1"/>
    <col min="7" max="7" width="7.5703125" customWidth="1"/>
    <col min="8" max="9" width="5.85546875" bestFit="1" customWidth="1"/>
    <col min="10" max="11" width="5.140625" bestFit="1" customWidth="1"/>
    <col min="12" max="13" width="5.7109375" bestFit="1" customWidth="1"/>
    <col min="14" max="14" width="7.7109375" customWidth="1"/>
    <col min="15" max="16" width="5.85546875" bestFit="1" customWidth="1"/>
    <col min="17" max="18" width="5.140625" bestFit="1" customWidth="1"/>
    <col min="19" max="20" width="5.7109375" bestFit="1" customWidth="1"/>
    <col min="21" max="21" width="8.85546875" customWidth="1"/>
    <col min="22" max="23" width="5.85546875" bestFit="1" customWidth="1"/>
    <col min="24" max="25" width="5.140625" bestFit="1" customWidth="1"/>
    <col min="26" max="26" width="6.140625" customWidth="1"/>
    <col min="27" max="27" width="5.7109375" bestFit="1" customWidth="1"/>
  </cols>
  <sheetData>
    <row r="1" spans="1:27" x14ac:dyDescent="0.25">
      <c r="A1" t="s">
        <v>17</v>
      </c>
      <c r="B1" t="s">
        <v>16</v>
      </c>
      <c r="C1">
        <v>4</v>
      </c>
    </row>
    <row r="2" spans="1:27" x14ac:dyDescent="0.25">
      <c r="A2" t="s">
        <v>15</v>
      </c>
      <c r="C2">
        <v>0.7</v>
      </c>
    </row>
    <row r="3" spans="1:27" x14ac:dyDescent="0.25">
      <c r="A3" t="s">
        <v>14</v>
      </c>
      <c r="B3" t="s">
        <v>13</v>
      </c>
      <c r="C3">
        <v>500</v>
      </c>
      <c r="H3" t="s">
        <v>14</v>
      </c>
      <c r="I3" t="s">
        <v>13</v>
      </c>
      <c r="J3">
        <v>1000</v>
      </c>
      <c r="O3" t="s">
        <v>14</v>
      </c>
      <c r="P3" t="s">
        <v>13</v>
      </c>
      <c r="Q3">
        <v>1500</v>
      </c>
      <c r="V3" t="s">
        <v>14</v>
      </c>
      <c r="W3" t="s">
        <v>13</v>
      </c>
      <c r="X3">
        <v>2000</v>
      </c>
    </row>
    <row r="4" spans="1:27" x14ac:dyDescent="0.25">
      <c r="A4" t="s">
        <v>12</v>
      </c>
      <c r="B4" t="s">
        <v>11</v>
      </c>
      <c r="C4" s="4" t="s">
        <v>10</v>
      </c>
      <c r="D4" t="s">
        <v>9</v>
      </c>
      <c r="E4" t="s">
        <v>8</v>
      </c>
      <c r="F4" t="s">
        <v>7</v>
      </c>
      <c r="H4" t="s">
        <v>12</v>
      </c>
      <c r="I4" t="s">
        <v>11</v>
      </c>
      <c r="J4" s="4" t="s">
        <v>10</v>
      </c>
      <c r="K4" t="s">
        <v>9</v>
      </c>
      <c r="L4" t="s">
        <v>8</v>
      </c>
      <c r="M4" t="s">
        <v>7</v>
      </c>
      <c r="O4" t="s">
        <v>12</v>
      </c>
      <c r="P4" t="s">
        <v>11</v>
      </c>
      <c r="Q4" s="4" t="s">
        <v>10</v>
      </c>
      <c r="R4" t="s">
        <v>9</v>
      </c>
      <c r="S4" t="s">
        <v>8</v>
      </c>
      <c r="T4" t="s">
        <v>7</v>
      </c>
      <c r="V4" t="s">
        <v>12</v>
      </c>
      <c r="W4" t="s">
        <v>11</v>
      </c>
      <c r="X4" s="4" t="s">
        <v>10</v>
      </c>
      <c r="Y4" t="s">
        <v>9</v>
      </c>
      <c r="Z4" t="s">
        <v>8</v>
      </c>
      <c r="AA4" t="s">
        <v>7</v>
      </c>
    </row>
    <row r="5" spans="1:27" x14ac:dyDescent="0.25">
      <c r="A5" t="s">
        <v>6</v>
      </c>
      <c r="B5" t="s">
        <v>6</v>
      </c>
      <c r="C5" t="s">
        <v>5</v>
      </c>
      <c r="D5" t="s">
        <v>5</v>
      </c>
      <c r="E5" t="s">
        <v>5</v>
      </c>
      <c r="F5" t="s">
        <v>4</v>
      </c>
      <c r="H5" t="s">
        <v>6</v>
      </c>
      <c r="I5" t="s">
        <v>6</v>
      </c>
      <c r="J5" t="s">
        <v>5</v>
      </c>
      <c r="K5" t="s">
        <v>5</v>
      </c>
      <c r="L5" t="s">
        <v>5</v>
      </c>
      <c r="M5" t="s">
        <v>4</v>
      </c>
      <c r="O5" t="s">
        <v>6</v>
      </c>
      <c r="P5" t="s">
        <v>6</v>
      </c>
      <c r="Q5" t="s">
        <v>5</v>
      </c>
      <c r="R5" t="s">
        <v>5</v>
      </c>
      <c r="S5" t="s">
        <v>5</v>
      </c>
      <c r="T5" t="s">
        <v>4</v>
      </c>
      <c r="V5" t="s">
        <v>6</v>
      </c>
      <c r="W5" t="s">
        <v>6</v>
      </c>
      <c r="X5" t="s">
        <v>5</v>
      </c>
      <c r="Y5" t="s">
        <v>5</v>
      </c>
      <c r="Z5" t="s">
        <v>5</v>
      </c>
      <c r="AA5" t="s">
        <v>4</v>
      </c>
    </row>
    <row r="6" spans="1:27" x14ac:dyDescent="0.25">
      <c r="A6">
        <v>300</v>
      </c>
      <c r="B6" s="3">
        <v>300</v>
      </c>
      <c r="C6" s="2">
        <f>$C$3*1000/(A6*B6*[1]results_OLD!$C$5)</f>
        <v>0.16835016835016836</v>
      </c>
      <c r="D6" s="2">
        <f>ROUNDUP(1+(A6-2*[1]results_OLD!$C$9)/(150*(A6/B6)^$C$2),0)/(2*(ROUNDUP(1+(A6-2*[1]results_OLD!$C$9)/(150*(A6/B6)^$C$2),0)+ROUNDUP(1+(B6-2*[1]results_OLD!$C$9)/150,0))-4-ROUNDUP(1+(A6-2*[1]results_OLD!$C$9)/(150*(A6/B6)^$C$2),0))</f>
        <v>0.6</v>
      </c>
      <c r="E6" s="2">
        <f>25^((1-[1]results_OLD!$C$8/(2*(A6-2*[1]results_OLD!$C$9)))*(1-[1]results_OLD!$C$8/(2*(B6-2*[1]results_OLD!$C$9)))*(1-2*((A6-2*[1]results_OLD!$C$9)^2/(ROUNDUP(1+(A6-2*[1]results_OLD!$C$9)/(150*(A6/B6)^$C$2),0)-1)+(B6-2*[1]results_OLD!$C$9)^2/(ROUNDUP(1+(B6-2*[1]results_OLD!$C$9)/150,0)-1))/(6*(A6-2*[1]results_OLD!$C$9)*(B6-2*[1]results_OLD!$C$9)))*ROUNDUP(1+(A6-2*[1]results_OLD!$C$9)/(150*(A6/B6)^$C$2),0)*PI()/4*[1]results_OLD!$C$7^2*[1]results_OLD!$C$6/(A6*[1]results_OLD!$C$8*[1]results_OLD!$C$5))</f>
        <v>1.2354785673919666</v>
      </c>
      <c r="F6" s="1">
        <f>0.016*0.3^C6*(D6*[1]results_OLD!$C$5)^0.225*($C$1*1000/(2*B6))^0.35*E6</f>
        <v>6.1382730146401929E-2</v>
      </c>
      <c r="G6" s="2">
        <f t="shared" ref="G6:G20" si="0">(A6/B6)^$C$2</f>
        <v>1</v>
      </c>
      <c r="H6">
        <v>300</v>
      </c>
      <c r="I6" s="3">
        <v>300</v>
      </c>
      <c r="J6" s="2">
        <f>$J$3*1000/(H6*I6*[1]results_OLD!$C$5)</f>
        <v>0.33670033670033672</v>
      </c>
      <c r="K6" s="2">
        <f>ROUNDUP(1+(H6-2*[1]results_OLD!$C$9)/(150*(H6/I6)^$C$2),0)/(2*(ROUNDUP(1+(H6-2*[1]results_OLD!$C$9)/(150*(H6/I6)^$C$2),0)+ROUNDUP(1+(I6-2*[1]results_OLD!$C$9)/150,0))-4-ROUNDUP(1+(H6-2*[1]results_OLD!$C$9)/(150*(H6/I6)^$C$2),0))</f>
        <v>0.6</v>
      </c>
      <c r="L6" s="2">
        <f>25^((1-[1]results_OLD!$C$8/(2*(H6-2*[1]results_OLD!$C$9)))*(1-[1]results_OLD!$C$8/(2*(I6-2*[1]results_OLD!$C$9)))*(1-2*((H6-2*[1]results_OLD!$C$9)^2/(ROUNDUP(1+(H6-2*[1]results_OLD!$C$9)/(150*(H6/I6)^$C$2),0)-1)+(I6-2*[1]results_OLD!$C$9)^2/(ROUNDUP(1+(I6-2*[1]results_OLD!$C$9)/150,0)-1))/(6*(H6-2*[1]results_OLD!$C$9)*(I6-2*[1]results_OLD!$C$9)))*ROUNDUP(1+(H6-2*[1]results_OLD!$C$9)/(150*(H6/I6)^$C$2),0)*PI()/4*[1]results_OLD!$C$7^2*[1]results_OLD!$C$6/(H6*[1]results_OLD!$C$8*[1]results_OLD!$C$5))</f>
        <v>1.2354785673919666</v>
      </c>
      <c r="M6" s="1">
        <f>0.016*0.3^J6*(K6*[1]results_OLD!$C$5)^0.225*($C$1*1000/(2*I6))^0.35*L6</f>
        <v>5.0120970998739009E-2</v>
      </c>
      <c r="O6">
        <v>300</v>
      </c>
      <c r="P6" s="3">
        <v>300</v>
      </c>
      <c r="Q6" s="2">
        <f>$Q$3*1000/(O6*P6*[1]results_OLD!$C$5)</f>
        <v>0.50505050505050508</v>
      </c>
      <c r="R6" s="2">
        <f>ROUNDUP(1+(O6-2*[1]results_OLD!$C$9)/(150*(O6/P6)^$C$2),0)/(2*(ROUNDUP(1+(O6-2*[1]results_OLD!$C$9)/(150*(O6/P6)^$C$2),0)+ROUNDUP(1+(P6-2*[1]results_OLD!$C$9)/150,0))-4-ROUNDUP(1+(O6-2*[1]results_OLD!$C$9)/(150*(O6/P6)^$C$2),0))</f>
        <v>0.6</v>
      </c>
      <c r="S6" s="2">
        <f>25^((1-[1]results_OLD!$C$8/(2*(O6-2*[1]results_OLD!$C$9)))*(1-[1]results_OLD!$C$8/(2*(P6-2*[1]results_OLD!$C$9)))*(1-2*((O6-2*[1]results_OLD!$C$9)^2/(ROUNDUP(1+(O6-2*[1]results_OLD!$C$9)/(150*(O6/P6)^$C$2),0)-1)+(P6-2*[1]results_OLD!$C$9)^2/(ROUNDUP(1+(P6-2*[1]results_OLD!$C$9)/150,0)-1))/(6*(O6-2*[1]results_OLD!$C$9)*(P6-2*[1]results_OLD!$C$9)))*ROUNDUP(1+(O6-2*[1]results_OLD!$C$9)/(150*(O6/P6)^$C$2),0)*PI()/4*[1]results_OLD!$C$7^2*[1]results_OLD!$C$6/(O6*[1]results_OLD!$C$8*[1]results_OLD!$C$5))</f>
        <v>1.2354785673919666</v>
      </c>
      <c r="T6" s="1">
        <f>0.016*0.3^Q6*(R6*[1]results_OLD!$C$5)^0.225*($C$1*1000/(2*P6))^0.35*S6</f>
        <v>4.0925382886438592E-2</v>
      </c>
      <c r="W6" s="3"/>
      <c r="X6" s="2"/>
      <c r="Y6" s="2"/>
      <c r="Z6" s="2"/>
      <c r="AA6" s="1"/>
    </row>
    <row r="7" spans="1:27" x14ac:dyDescent="0.25">
      <c r="A7">
        <f>A6</f>
        <v>300</v>
      </c>
      <c r="B7" s="3">
        <v>350</v>
      </c>
      <c r="C7" s="2">
        <f>$C$3*1000/(A7*B7*[1]results_OLD!$C$5)</f>
        <v>0.14430014430014429</v>
      </c>
      <c r="D7" s="2">
        <f>ROUNDUP(1+(A7-2*[1]results_OLD!$C$9)/(150*(A7/B7)^$C$2),0)/(2*(ROUNDUP(1+(A7-2*[1]results_OLD!$C$9)/(150*(A7/B7)^$C$2),0)+ROUNDUP(1+(B7-2*[1]results_OLD!$C$9)/150,0))-4-ROUNDUP(1+(A7-2*[1]results_OLD!$C$9)/(150*(A7/B7)^$C$2),0))</f>
        <v>0.6</v>
      </c>
      <c r="E7" s="2">
        <f>25^((1-[1]results_OLD!$C$8/(2*(A7-2*[1]results_OLD!$C$9)))*(1-[1]results_OLD!$C$8/(2*(B7-2*[1]results_OLD!$C$9)))*(1-2*((A7-2*[1]results_OLD!$C$9)^2/(ROUNDUP(1+(A7-2*[1]results_OLD!$C$9)/(150*(A7/B7)^$C$2),0)-1)+(B7-2*[1]results_OLD!$C$9)^2/(ROUNDUP(1+(B7-2*[1]results_OLD!$C$9)/150,0)-1))/(6*(A7-2*[1]results_OLD!$C$9)*(B7-2*[1]results_OLD!$C$9)))*ROUNDUP(1+(A7-2*[1]results_OLD!$C$9)/(150*(A7/B7)^$C$2),0)*PI()/4*[1]results_OLD!$C$7^2*[1]results_OLD!$C$6/(A7*[1]results_OLD!$C$8*[1]results_OLD!$C$5))</f>
        <v>1.2412487620339416</v>
      </c>
      <c r="F7" s="1">
        <f>0.016*0.3^C7*(D7*[1]results_OLD!$C$5)^0.225*($C$1*1000/(2*B7))^0.35*E7</f>
        <v>6.0146960227959526E-2</v>
      </c>
      <c r="G7" s="2">
        <f t="shared" si="0"/>
        <v>0.8977124479000923</v>
      </c>
      <c r="H7">
        <f>H6</f>
        <v>300</v>
      </c>
      <c r="I7" s="3">
        <v>350</v>
      </c>
      <c r="J7" s="2">
        <f>$J$3*1000/(H7*I7*[1]results_OLD!$C$5)</f>
        <v>0.28860028860028858</v>
      </c>
      <c r="K7" s="2">
        <f>ROUNDUP(1+(H7-2*[1]results_OLD!$C$9)/(150*(H7/I7)^$C$2),0)/(2*(ROUNDUP(1+(H7-2*[1]results_OLD!$C$9)/(150*(H7/I7)^$C$2),0)+ROUNDUP(1+(I7-2*[1]results_OLD!$C$9)/150,0))-4-ROUNDUP(1+(H7-2*[1]results_OLD!$C$9)/(150*(H7/I7)^$C$2),0))</f>
        <v>0.6</v>
      </c>
      <c r="L7" s="2">
        <f>25^((1-[1]results_OLD!$C$8/(2*(H7-2*[1]results_OLD!$C$9)))*(1-[1]results_OLD!$C$8/(2*(I7-2*[1]results_OLD!$C$9)))*(1-2*((H7-2*[1]results_OLD!$C$9)^2/(ROUNDUP(1+(H7-2*[1]results_OLD!$C$9)/(150*(H7/I7)^$C$2),0)-1)+(I7-2*[1]results_OLD!$C$9)^2/(ROUNDUP(1+(I7-2*[1]results_OLD!$C$9)/150,0)-1))/(6*(H7-2*[1]results_OLD!$C$9)*(I7-2*[1]results_OLD!$C$9)))*ROUNDUP(1+(H7-2*[1]results_OLD!$C$9)/(150*(H7/I7)^$C$2),0)*PI()/4*[1]results_OLD!$C$7^2*[1]results_OLD!$C$6/(H7*[1]results_OLD!$C$8*[1]results_OLD!$C$5))</f>
        <v>1.2412487620339416</v>
      </c>
      <c r="M7" s="1">
        <f>0.016*0.3^J7*(K7*[1]results_OLD!$C$5)^0.225*($C$1*1000/(2*I7))^0.35*L7</f>
        <v>5.0554777693804502E-2</v>
      </c>
      <c r="O7">
        <v>300</v>
      </c>
      <c r="P7" s="3">
        <v>350</v>
      </c>
      <c r="Q7" s="2">
        <f>$Q$3*1000/(O7*P7*[1]results_OLD!$C$5)</f>
        <v>0.4329004329004329</v>
      </c>
      <c r="R7" s="2">
        <f>ROUNDUP(1+(O7-2*[1]results_OLD!$C$9)/(150*(O7/P7)^$C$2),0)/(2*(ROUNDUP(1+(O7-2*[1]results_OLD!$C$9)/(150*(O7/P7)^$C$2),0)+ROUNDUP(1+(P7-2*[1]results_OLD!$C$9)/150,0))-4-ROUNDUP(1+(O7-2*[1]results_OLD!$C$9)/(150*(O7/P7)^$C$2),0))</f>
        <v>0.6</v>
      </c>
      <c r="S7" s="2">
        <f>25^((1-[1]results_OLD!$C$8/(2*(O7-2*[1]results_OLD!$C$9)))*(1-[1]results_OLD!$C$8/(2*(P7-2*[1]results_OLD!$C$9)))*(1-2*((O7-2*[1]results_OLD!$C$9)^2/(ROUNDUP(1+(O7-2*[1]results_OLD!$C$9)/(150*(O7/P7)^$C$2),0)-1)+(P7-2*[1]results_OLD!$C$9)^2/(ROUNDUP(1+(P7-2*[1]results_OLD!$C$9)/150,0)-1))/(6*(O7-2*[1]results_OLD!$C$9)*(P7-2*[1]results_OLD!$C$9)))*ROUNDUP(1+(O7-2*[1]results_OLD!$C$9)/(150*(O7/P7)^$C$2),0)*PI()/4*[1]results_OLD!$C$7^2*[1]results_OLD!$C$6/(O7*[1]results_OLD!$C$8*[1]results_OLD!$C$5))</f>
        <v>1.2412487620339416</v>
      </c>
      <c r="T7" s="1">
        <f>0.016*0.3^Q7*(R7*[1]results_OLD!$C$5)^0.225*($C$1*1000/(2*P7))^0.35*S7</f>
        <v>4.2492347709401392E-2</v>
      </c>
      <c r="W7" s="3"/>
      <c r="X7" s="2"/>
      <c r="Y7" s="2"/>
      <c r="Z7" s="2"/>
      <c r="AA7" s="1"/>
    </row>
    <row r="8" spans="1:27" x14ac:dyDescent="0.25">
      <c r="A8">
        <f>A7</f>
        <v>300</v>
      </c>
      <c r="B8" s="3">
        <v>400</v>
      </c>
      <c r="C8" s="2">
        <f>$C$3*1000/(A8*B8*[1]results_OLD!$C$5)</f>
        <v>0.12626262626262627</v>
      </c>
      <c r="D8" s="2">
        <f>ROUNDUP(1+(A8-2*[1]results_OLD!$C$9)/(150*(A8/B8)^$C$2),0)/(2*(ROUNDUP(1+(A8-2*[1]results_OLD!$C$9)/(150*(A8/B8)^$C$2),0)+ROUNDUP(1+(B8-2*[1]results_OLD!$C$9)/150,0))-4-ROUNDUP(1+(A8-2*[1]results_OLD!$C$9)/(150*(A8/B8)^$C$2),0))</f>
        <v>0.42857142857142855</v>
      </c>
      <c r="E8" s="2">
        <f>25^((1-[1]results_OLD!$C$8/(2*(A8-2*[1]results_OLD!$C$9)))*(1-[1]results_OLD!$C$8/(2*(B8-2*[1]results_OLD!$C$9)))*(1-2*((A8-2*[1]results_OLD!$C$9)^2/(ROUNDUP(1+(A8-2*[1]results_OLD!$C$9)/(150*(A8/B8)^$C$2),0)-1)+(B8-2*[1]results_OLD!$C$9)^2/(ROUNDUP(1+(B8-2*[1]results_OLD!$C$9)/150,0)-1))/(6*(A8-2*[1]results_OLD!$C$9)*(B8-2*[1]results_OLD!$C$9)))*ROUNDUP(1+(A8-2*[1]results_OLD!$C$9)/(150*(A8/B8)^$C$2),0)*PI()/4*[1]results_OLD!$C$7^2*[1]results_OLD!$C$6/(A8*[1]results_OLD!$C$8*[1]results_OLD!$C$5))</f>
        <v>1.274143245395057</v>
      </c>
      <c r="F8" s="1">
        <f>0.016*0.3^C8*(D8*[1]results_OLD!$C$5)^0.225*($C$1*1000/(2*B8))^0.35*E8</f>
        <v>5.5824977487481997E-2</v>
      </c>
      <c r="G8" s="2">
        <f t="shared" si="0"/>
        <v>0.8176037681770133</v>
      </c>
      <c r="H8">
        <f>H7</f>
        <v>300</v>
      </c>
      <c r="I8" s="3">
        <v>400</v>
      </c>
      <c r="J8" s="2">
        <f>$J$3*1000/(H8*I8*[1]results_OLD!$C$5)</f>
        <v>0.25252525252525254</v>
      </c>
      <c r="K8" s="2">
        <f>ROUNDUP(1+(H8-2*[1]results_OLD!$C$9)/(150*(H8/I8)^$C$2),0)/(2*(ROUNDUP(1+(H8-2*[1]results_OLD!$C$9)/(150*(H8/I8)^$C$2),0)+ROUNDUP(1+(I8-2*[1]results_OLD!$C$9)/150,0))-4-ROUNDUP(1+(H8-2*[1]results_OLD!$C$9)/(150*(H8/I8)^$C$2),0))</f>
        <v>0.42857142857142855</v>
      </c>
      <c r="L8" s="2">
        <f>25^((1-[1]results_OLD!$C$8/(2*(H8-2*[1]results_OLD!$C$9)))*(1-[1]results_OLD!$C$8/(2*(I8-2*[1]results_OLD!$C$9)))*(1-2*((H8-2*[1]results_OLD!$C$9)^2/(ROUNDUP(1+(H8-2*[1]results_OLD!$C$9)/(150*(H8/I8)^$C$2),0)-1)+(I8-2*[1]results_OLD!$C$9)^2/(ROUNDUP(1+(I8-2*[1]results_OLD!$C$9)/150,0)-1))/(6*(H8-2*[1]results_OLD!$C$9)*(I8-2*[1]results_OLD!$C$9)))*ROUNDUP(1+(H8-2*[1]results_OLD!$C$9)/(150*(H8/I8)^$C$2),0)*PI()/4*[1]results_OLD!$C$7^2*[1]results_OLD!$C$6/(H8*[1]results_OLD!$C$8*[1]results_OLD!$C$5))</f>
        <v>1.274143245395057</v>
      </c>
      <c r="M8" s="1">
        <f>0.016*0.3^J8*(K8*[1]results_OLD!$C$5)^0.225*($C$1*1000/(2*I8))^0.35*L8</f>
        <v>4.7952197354505378E-2</v>
      </c>
      <c r="O8">
        <f>O7</f>
        <v>300</v>
      </c>
      <c r="P8" s="3">
        <v>400</v>
      </c>
      <c r="Q8" s="2">
        <f>$Q$3*1000/(O8*P8*[1]results_OLD!$C$5)</f>
        <v>0.37878787878787878</v>
      </c>
      <c r="R8" s="2">
        <f>ROUNDUP(1+(O8-2*[1]results_OLD!$C$9)/(150*(O8/P8)^$C$2),0)/(2*(ROUNDUP(1+(O8-2*[1]results_OLD!$C$9)/(150*(O8/P8)^$C$2),0)+ROUNDUP(1+(P8-2*[1]results_OLD!$C$9)/150,0))-4-ROUNDUP(1+(O8-2*[1]results_OLD!$C$9)/(150*(O8/P8)^$C$2),0))</f>
        <v>0.42857142857142855</v>
      </c>
      <c r="S8" s="2">
        <f>25^((1-[1]results_OLD!$C$8/(2*(O8-2*[1]results_OLD!$C$9)))*(1-[1]results_OLD!$C$8/(2*(P8-2*[1]results_OLD!$C$9)))*(1-2*((O8-2*[1]results_OLD!$C$9)^2/(ROUNDUP(1+(O8-2*[1]results_OLD!$C$9)/(150*(O8/P8)^$C$2),0)-1)+(P8-2*[1]results_OLD!$C$9)^2/(ROUNDUP(1+(P8-2*[1]results_OLD!$C$9)/150,0)-1))/(6*(O8-2*[1]results_OLD!$C$9)*(P8-2*[1]results_OLD!$C$9)))*ROUNDUP(1+(O8-2*[1]results_OLD!$C$9)/(150*(O8/P8)^$C$2),0)*PI()/4*[1]results_OLD!$C$7^2*[1]results_OLD!$C$6/(O8*[1]results_OLD!$C$8*[1]results_OLD!$C$5))</f>
        <v>1.274143245395057</v>
      </c>
      <c r="T8" s="1">
        <f>0.016*0.3^Q8*(R8*[1]results_OLD!$C$5)^0.225*($C$1*1000/(2*P8))^0.35*S8</f>
        <v>4.1189684879694669E-2</v>
      </c>
      <c r="V8">
        <v>300</v>
      </c>
      <c r="W8" s="3">
        <v>400</v>
      </c>
      <c r="X8" s="2">
        <f>$X$3*1000/(V8*W8*[1]results_OLD!$C$5)</f>
        <v>0.50505050505050508</v>
      </c>
      <c r="Y8" s="2">
        <f>ROUNDUP(1+(V8-2*[1]results_OLD!$C$9)/(150*(V8/W8)^$C$2),0)/(2*(ROUNDUP(1+(V8-2*[1]results_OLD!$C$9)/(150*(V8/W8)^$C$2),0)+ROUNDUP(1+(W8-2*[1]results_OLD!$C$9)/150,0))-4-ROUNDUP(1+(V8-2*[1]results_OLD!$C$9)/(150*(V8/W8)^$C$2),0))</f>
        <v>0.42857142857142855</v>
      </c>
      <c r="Z8" s="2">
        <f>25^((1-[1]results_OLD!$C$8/(2*(V8-2*[1]results_OLD!$C$9)))*(1-[1]results_OLD!$C$8/(2*(W8-2*[1]results_OLD!$C$9)))*(1-2*((V8-2*[1]results_OLD!$C$9)^2/(ROUNDUP(1+(V8-2*[1]results_OLD!$C$9)/(150*(V8/W8)^$C$2),0)-1)+(W8-2*[1]results_OLD!$C$9)^2/(ROUNDUP(1+(W8-2*[1]results_OLD!$C$9)/150,0)-1))/(6*(V8-2*[1]results_OLD!$C$9)*(W8-2*[1]results_OLD!$C$9)))*ROUNDUP(1+(V8-2*[1]results_OLD!$C$9)/(150*(V8/W8)^$C$2),0)*PI()/4*[1]results_OLD!$C$7^2*[1]results_OLD!$C$6/(V8*[1]results_OLD!$C$8*[1]results_OLD!$C$5))</f>
        <v>1.274143245395057</v>
      </c>
      <c r="AA8" s="1">
        <f>0.016*0.3^X8*(Y8*[1]results_OLD!$C$5)^0.225*($C$1*1000/(2*W8))^0.35*Z8</f>
        <v>3.5380863319898398E-2</v>
      </c>
    </row>
    <row r="9" spans="1:27" x14ac:dyDescent="0.25">
      <c r="A9">
        <f>A8</f>
        <v>300</v>
      </c>
      <c r="B9" s="3">
        <v>450</v>
      </c>
      <c r="C9" s="2">
        <f>$C$3*1000/(A9*B9*[1]results_OLD!$C$5)</f>
        <v>0.1122334455667789</v>
      </c>
      <c r="D9" s="2">
        <f>ROUNDUP(1+(A9-2*[1]results_OLD!$C$9)/(150*(A9/B9)^$C$2),0)/(2*(ROUNDUP(1+(A9-2*[1]results_OLD!$C$9)/(150*(A9/B9)^$C$2),0)+ROUNDUP(1+(B9-2*[1]results_OLD!$C$9)/150,0))-4-ROUNDUP(1+(A9-2*[1]results_OLD!$C$9)/(150*(A9/B9)^$C$2),0))</f>
        <v>0.5</v>
      </c>
      <c r="E9" s="2">
        <f>25^((1-[1]results_OLD!$C$8/(2*(A9-2*[1]results_OLD!$C$9)))*(1-[1]results_OLD!$C$8/(2*(B9-2*[1]results_OLD!$C$9)))*(1-2*((A9-2*[1]results_OLD!$C$9)^2/(ROUNDUP(1+(A9-2*[1]results_OLD!$C$9)/(150*(A9/B9)^$C$2),0)-1)+(B9-2*[1]results_OLD!$C$9)^2/(ROUNDUP(1+(B9-2*[1]results_OLD!$C$9)/150,0)-1))/(6*(A9-2*[1]results_OLD!$C$9)*(B9-2*[1]results_OLD!$C$9)))*ROUNDUP(1+(A9-2*[1]results_OLD!$C$9)/(150*(A9/B9)^$C$2),0)*PI()/4*[1]results_OLD!$C$7^2*[1]results_OLD!$C$6/(A9*[1]results_OLD!$C$8*[1]results_OLD!$C$5))</f>
        <v>1.4039450549349139</v>
      </c>
      <c r="F9" s="1">
        <f>0.016*0.3^C9*(D9*[1]results_OLD!$C$5)^0.225*($C$1*1000/(2*B9))^0.35*E9</f>
        <v>6.2152072789092169E-2</v>
      </c>
      <c r="G9" s="2">
        <f t="shared" si="0"/>
        <v>0.75289795697123696</v>
      </c>
      <c r="H9">
        <f>H8</f>
        <v>300</v>
      </c>
      <c r="I9" s="3">
        <v>450</v>
      </c>
      <c r="J9" s="2">
        <f>$J$3*1000/(H9*I9*[1]results_OLD!$C$5)</f>
        <v>0.22446689113355781</v>
      </c>
      <c r="K9" s="2">
        <f>ROUNDUP(1+(H9-2*[1]results_OLD!$C$9)/(150*(H9/I9)^$C$2),0)/(2*(ROUNDUP(1+(H9-2*[1]results_OLD!$C$9)/(150*(H9/I9)^$C$2),0)+ROUNDUP(1+(I9-2*[1]results_OLD!$C$9)/150,0))-4-ROUNDUP(1+(H9-2*[1]results_OLD!$C$9)/(150*(H9/I9)^$C$2),0))</f>
        <v>0.5</v>
      </c>
      <c r="L9" s="2">
        <f>25^((1-[1]results_OLD!$C$8/(2*(H9-2*[1]results_OLD!$C$9)))*(1-[1]results_OLD!$C$8/(2*(I9-2*[1]results_OLD!$C$9)))*(1-2*((H9-2*[1]results_OLD!$C$9)^2/(ROUNDUP(1+(H9-2*[1]results_OLD!$C$9)/(150*(H9/I9)^$C$2),0)-1)+(I9-2*[1]results_OLD!$C$9)^2/(ROUNDUP(1+(I9-2*[1]results_OLD!$C$9)/150,0)-1))/(6*(H9-2*[1]results_OLD!$C$9)*(I9-2*[1]results_OLD!$C$9)))*ROUNDUP(1+(H9-2*[1]results_OLD!$C$9)/(150*(H9/I9)^$C$2),0)*PI()/4*[1]results_OLD!$C$7^2*[1]results_OLD!$C$6/(H9*[1]results_OLD!$C$8*[1]results_OLD!$C$5))</f>
        <v>1.4039450549349139</v>
      </c>
      <c r="M9" s="1">
        <f>0.016*0.3^J9*(K9*[1]results_OLD!$C$5)^0.225*($C$1*1000/(2*I9))^0.35*L9</f>
        <v>5.4296412281637396E-2</v>
      </c>
      <c r="O9">
        <f>O8</f>
        <v>300</v>
      </c>
      <c r="P9" s="3">
        <v>450</v>
      </c>
      <c r="Q9" s="2">
        <f>$Q$3*1000/(O9*P9*[1]results_OLD!$C$5)</f>
        <v>0.33670033670033672</v>
      </c>
      <c r="R9" s="2">
        <f>ROUNDUP(1+(O9-2*[1]results_OLD!$C$9)/(150*(O9/P9)^$C$2),0)/(2*(ROUNDUP(1+(O9-2*[1]results_OLD!$C$9)/(150*(O9/P9)^$C$2),0)+ROUNDUP(1+(P9-2*[1]results_OLD!$C$9)/150,0))-4-ROUNDUP(1+(O9-2*[1]results_OLD!$C$9)/(150*(O9/P9)^$C$2),0))</f>
        <v>0.5</v>
      </c>
      <c r="S9" s="2">
        <f>25^((1-[1]results_OLD!$C$8/(2*(O9-2*[1]results_OLD!$C$9)))*(1-[1]results_OLD!$C$8/(2*(P9-2*[1]results_OLD!$C$9)))*(1-2*((O9-2*[1]results_OLD!$C$9)^2/(ROUNDUP(1+(O9-2*[1]results_OLD!$C$9)/(150*(O9/P9)^$C$2),0)-1)+(P9-2*[1]results_OLD!$C$9)^2/(ROUNDUP(1+(P9-2*[1]results_OLD!$C$9)/150,0)-1))/(6*(O9-2*[1]results_OLD!$C$9)*(P9-2*[1]results_OLD!$C$9)))*ROUNDUP(1+(O9-2*[1]results_OLD!$C$9)/(150*(O9/P9)^$C$2),0)*PI()/4*[1]results_OLD!$C$7^2*[1]results_OLD!$C$6/(O9*[1]results_OLD!$C$8*[1]results_OLD!$C$5))</f>
        <v>1.4039450549349139</v>
      </c>
      <c r="T9" s="1">
        <f>0.016*0.3^Q9*(R9*[1]results_OLD!$C$5)^0.225*($C$1*1000/(2*P9))^0.35*S9</f>
        <v>4.7433661571701341E-2</v>
      </c>
      <c r="V9">
        <f>V8</f>
        <v>300</v>
      </c>
      <c r="W9" s="3">
        <v>450</v>
      </c>
      <c r="X9" s="2">
        <f>$X$3*1000/(V9*W9*[1]results_OLD!$C$5)</f>
        <v>0.44893378226711561</v>
      </c>
      <c r="Y9" s="2">
        <f>ROUNDUP(1+(V9-2*[1]results_OLD!$C$9)/(150*(V9/W9)^$C$2),0)/(2*(ROUNDUP(1+(V9-2*[1]results_OLD!$C$9)/(150*(V9/W9)^$C$2),0)+ROUNDUP(1+(W9-2*[1]results_OLD!$C$9)/150,0))-4-ROUNDUP(1+(V9-2*[1]results_OLD!$C$9)/(150*(V9/W9)^$C$2),0))</f>
        <v>0.5</v>
      </c>
      <c r="Z9" s="2">
        <f>25^((1-[1]results_OLD!$C$8/(2*(V9-2*[1]results_OLD!$C$9)))*(1-[1]results_OLD!$C$8/(2*(W9-2*[1]results_OLD!$C$9)))*(1-2*((V9-2*[1]results_OLD!$C$9)^2/(ROUNDUP(1+(V9-2*[1]results_OLD!$C$9)/(150*(V9/W9)^$C$2),0)-1)+(W9-2*[1]results_OLD!$C$9)^2/(ROUNDUP(1+(W9-2*[1]results_OLD!$C$9)/150,0)-1))/(6*(V9-2*[1]results_OLD!$C$9)*(W9-2*[1]results_OLD!$C$9)))*ROUNDUP(1+(V9-2*[1]results_OLD!$C$9)/(150*(V9/W9)^$C$2),0)*PI()/4*[1]results_OLD!$C$7^2*[1]results_OLD!$C$6/(V9*[1]results_OLD!$C$8*[1]results_OLD!$C$5))</f>
        <v>1.4039450549349139</v>
      </c>
      <c r="AA9" s="1">
        <f>0.016*0.3^X9*(Y9*[1]results_OLD!$C$5)^0.225*($C$1*1000/(2*W9))^0.35*Z9</f>
        <v>4.1438322635906681E-2</v>
      </c>
    </row>
    <row r="10" spans="1:27" x14ac:dyDescent="0.25">
      <c r="A10">
        <f>A9</f>
        <v>300</v>
      </c>
      <c r="B10" s="3">
        <v>500</v>
      </c>
      <c r="C10" s="2">
        <f>$C$3*1000/(A10*B10*[1]results_OLD!$C$5)</f>
        <v>0.10101010101010101</v>
      </c>
      <c r="D10" s="2">
        <f>ROUNDUP(1+(A10-2*[1]results_OLD!$C$9)/(150*(A10/B10)^$C$2),0)/(2*(ROUNDUP(1+(A10-2*[1]results_OLD!$C$9)/(150*(A10/B10)^$C$2),0)+ROUNDUP(1+(B10-2*[1]results_OLD!$C$9)/150,0))-4-ROUNDUP(1+(A10-2*[1]results_OLD!$C$9)/(150*(A10/B10)^$C$2),0))</f>
        <v>0.5</v>
      </c>
      <c r="E10" s="2">
        <f>25^((1-[1]results_OLD!$C$8/(2*(A10-2*[1]results_OLD!$C$9)))*(1-[1]results_OLD!$C$8/(2*(B10-2*[1]results_OLD!$C$9)))*(1-2*((A10-2*[1]results_OLD!$C$9)^2/(ROUNDUP(1+(A10-2*[1]results_OLD!$C$9)/(150*(A10/B10)^$C$2),0)-1)+(B10-2*[1]results_OLD!$C$9)^2/(ROUNDUP(1+(B10-2*[1]results_OLD!$C$9)/150,0)-1))/(6*(A10-2*[1]results_OLD!$C$9)*(B10-2*[1]results_OLD!$C$9)))*ROUNDUP(1+(A10-2*[1]results_OLD!$C$9)/(150*(A10/B10)^$C$2),0)*PI()/4*[1]results_OLD!$C$7^2*[1]results_OLD!$C$6/(A10*[1]results_OLD!$C$8*[1]results_OLD!$C$5))</f>
        <v>1.3990642539031102</v>
      </c>
      <c r="F10" s="1">
        <f>0.016*0.3^C10*(D10*[1]results_OLD!$C$5)^0.225*($C$1*1000/(2*B10))^0.35*E10</f>
        <v>6.0505728278085487E-2</v>
      </c>
      <c r="G10" s="2">
        <f t="shared" si="0"/>
        <v>0.69936819041442944</v>
      </c>
      <c r="H10">
        <f>H9</f>
        <v>300</v>
      </c>
      <c r="I10" s="3">
        <v>500</v>
      </c>
      <c r="J10" s="2">
        <f>$J$3*1000/(H10*I10*[1]results_OLD!$C$5)</f>
        <v>0.20202020202020202</v>
      </c>
      <c r="K10" s="2">
        <f>ROUNDUP(1+(H10-2*[1]results_OLD!$C$9)/(150*(H10/I10)^$C$2),0)/(2*(ROUNDUP(1+(H10-2*[1]results_OLD!$C$9)/(150*(H10/I10)^$C$2),0)+ROUNDUP(1+(I10-2*[1]results_OLD!$C$9)/150,0))-4-ROUNDUP(1+(H10-2*[1]results_OLD!$C$9)/(150*(H10/I10)^$C$2),0))</f>
        <v>0.5</v>
      </c>
      <c r="L10" s="2">
        <f>25^((1-[1]results_OLD!$C$8/(2*(H10-2*[1]results_OLD!$C$9)))*(1-[1]results_OLD!$C$8/(2*(I10-2*[1]results_OLD!$C$9)))*(1-2*((H10-2*[1]results_OLD!$C$9)^2/(ROUNDUP(1+(H10-2*[1]results_OLD!$C$9)/(150*(H10/I10)^$C$2),0)-1)+(I10-2*[1]results_OLD!$C$9)^2/(ROUNDUP(1+(I10-2*[1]results_OLD!$C$9)/150,0)-1))/(6*(H10-2*[1]results_OLD!$C$9)*(I10-2*[1]results_OLD!$C$9)))*ROUNDUP(1+(H10-2*[1]results_OLD!$C$9)/(150*(H10/I10)^$C$2),0)*PI()/4*[1]results_OLD!$C$7^2*[1]results_OLD!$C$6/(H10*[1]results_OLD!$C$8*[1]results_OLD!$C$5))</f>
        <v>1.3990642539031102</v>
      </c>
      <c r="M10" s="1">
        <f>0.016*0.3^J10*(K10*[1]results_OLD!$C$5)^0.225*($C$1*1000/(2*I10))^0.35*L10</f>
        <v>5.3577254853068738E-2</v>
      </c>
      <c r="O10">
        <f>O9</f>
        <v>300</v>
      </c>
      <c r="P10" s="3">
        <v>500</v>
      </c>
      <c r="Q10" s="2">
        <f>$Q$3*1000/(O10*P10*[1]results_OLD!$C$5)</f>
        <v>0.30303030303030304</v>
      </c>
      <c r="R10" s="2">
        <f>ROUNDUP(1+(O10-2*[1]results_OLD!$C$9)/(150*(O10/P10)^$C$2),0)/(2*(ROUNDUP(1+(O10-2*[1]results_OLD!$C$9)/(150*(O10/P10)^$C$2),0)+ROUNDUP(1+(P10-2*[1]results_OLD!$C$9)/150,0))-4-ROUNDUP(1+(O10-2*[1]results_OLD!$C$9)/(150*(O10/P10)^$C$2),0))</f>
        <v>0.5</v>
      </c>
      <c r="S10" s="2">
        <f>25^((1-[1]results_OLD!$C$8/(2*(O10-2*[1]results_OLD!$C$9)))*(1-[1]results_OLD!$C$8/(2*(P10-2*[1]results_OLD!$C$9)))*(1-2*((O10-2*[1]results_OLD!$C$9)^2/(ROUNDUP(1+(O10-2*[1]results_OLD!$C$9)/(150*(O10/P10)^$C$2),0)-1)+(P10-2*[1]results_OLD!$C$9)^2/(ROUNDUP(1+(P10-2*[1]results_OLD!$C$9)/150,0)-1))/(6*(O10-2*[1]results_OLD!$C$9)*(P10-2*[1]results_OLD!$C$9)))*ROUNDUP(1+(O10-2*[1]results_OLD!$C$9)/(150*(O10/P10)^$C$2),0)*PI()/4*[1]results_OLD!$C$7^2*[1]results_OLD!$C$6/(O10*[1]results_OLD!$C$8*[1]results_OLD!$C$5))</f>
        <v>1.3990642539031102</v>
      </c>
      <c r="T10" s="1">
        <f>0.016*0.3^Q10*(R10*[1]results_OLD!$C$5)^0.225*($C$1*1000/(2*P10))^0.35*S10</f>
        <v>4.7442156623546478E-2</v>
      </c>
      <c r="V10">
        <f>V9</f>
        <v>300</v>
      </c>
      <c r="W10" s="3">
        <v>500</v>
      </c>
      <c r="X10" s="2">
        <f>$X$3*1000/(V10*W10*[1]results_OLD!$C$5)</f>
        <v>0.40404040404040403</v>
      </c>
      <c r="Y10" s="2">
        <f>ROUNDUP(1+(V10-2*[1]results_OLD!$C$9)/(150*(V10/W10)^$C$2),0)/(2*(ROUNDUP(1+(V10-2*[1]results_OLD!$C$9)/(150*(V10/W10)^$C$2),0)+ROUNDUP(1+(W10-2*[1]results_OLD!$C$9)/150,0))-4-ROUNDUP(1+(V10-2*[1]results_OLD!$C$9)/(150*(V10/W10)^$C$2),0))</f>
        <v>0.5</v>
      </c>
      <c r="Z10" s="2">
        <f>25^((1-[1]results_OLD!$C$8/(2*(V10-2*[1]results_OLD!$C$9)))*(1-[1]results_OLD!$C$8/(2*(W10-2*[1]results_OLD!$C$9)))*(1-2*((V10-2*[1]results_OLD!$C$9)^2/(ROUNDUP(1+(V10-2*[1]results_OLD!$C$9)/(150*(V10/W10)^$C$2),0)-1)+(W10-2*[1]results_OLD!$C$9)^2/(ROUNDUP(1+(W10-2*[1]results_OLD!$C$9)/150,0)-1))/(6*(V10-2*[1]results_OLD!$C$9)*(W10-2*[1]results_OLD!$C$9)))*ROUNDUP(1+(V10-2*[1]results_OLD!$C$9)/(150*(V10/W10)^$C$2),0)*PI()/4*[1]results_OLD!$C$7^2*[1]results_OLD!$C$6/(V10*[1]results_OLD!$C$8*[1]results_OLD!$C$5))</f>
        <v>1.3990642539031102</v>
      </c>
      <c r="AA10" s="1">
        <f>0.016*0.3^X10*(Y10*[1]results_OLD!$C$5)^0.225*($C$1*1000/(2*W10))^0.35*Z10</f>
        <v>4.2009584687861236E-2</v>
      </c>
    </row>
    <row r="11" spans="1:27" x14ac:dyDescent="0.25">
      <c r="A11">
        <f>A10</f>
        <v>300</v>
      </c>
      <c r="B11" s="3">
        <v>600</v>
      </c>
      <c r="C11" s="2">
        <f>$C$3*1000/(A11*B11*[1]results_OLD!$C$5)</f>
        <v>8.4175084175084181E-2</v>
      </c>
      <c r="D11" s="2">
        <f>ROUNDUP(1+(A11-2*[1]results_OLD!$C$9)/(150*(A11/B11)^$C$2),0)/(2*(ROUNDUP(1+(A11-2*[1]results_OLD!$C$9)/(150*(A11/B11)^$C$2),0)+ROUNDUP(1+(B11-2*[1]results_OLD!$C$9)/150,0))-4-ROUNDUP(1+(A11-2*[1]results_OLD!$C$9)/(150*(A11/B11)^$C$2),0))</f>
        <v>0.4</v>
      </c>
      <c r="E11" s="2">
        <f>25^((1-[1]results_OLD!$C$8/(2*(A11-2*[1]results_OLD!$C$9)))*(1-[1]results_OLD!$C$8/(2*(B11-2*[1]results_OLD!$C$9)))*(1-2*((A11-2*[1]results_OLD!$C$9)^2/(ROUNDUP(1+(A11-2*[1]results_OLD!$C$9)/(150*(A11/B11)^$C$2),0)-1)+(B11-2*[1]results_OLD!$C$9)^2/(ROUNDUP(1+(B11-2*[1]results_OLD!$C$9)/150,0)-1))/(6*(A11-2*[1]results_OLD!$C$9)*(B11-2*[1]results_OLD!$C$9)))*ROUNDUP(1+(A11-2*[1]results_OLD!$C$9)/(150*(A11/B11)^$C$2),0)*PI()/4*[1]results_OLD!$C$7^2*[1]results_OLD!$C$6/(A11*[1]results_OLD!$C$8*[1]results_OLD!$C$5))</f>
        <v>1.4246932254230233</v>
      </c>
      <c r="F11" s="1">
        <f>0.016*0.3^C11*(D11*[1]results_OLD!$C$5)^0.225*($C$1*1000/(2*B11))^0.35*E11</f>
        <v>5.6100234267042907E-2</v>
      </c>
      <c r="G11" s="2">
        <f t="shared" si="0"/>
        <v>0.61557220667245816</v>
      </c>
      <c r="H11">
        <f>H10</f>
        <v>300</v>
      </c>
      <c r="I11" s="3">
        <v>600</v>
      </c>
      <c r="J11" s="2">
        <f>$J$3*1000/(H11*I11*[1]results_OLD!$C$5)</f>
        <v>0.16835016835016836</v>
      </c>
      <c r="K11" s="2">
        <f>ROUNDUP(1+(H11-2*[1]results_OLD!$C$9)/(150*(H11/I11)^$C$2),0)/(2*(ROUNDUP(1+(H11-2*[1]results_OLD!$C$9)/(150*(H11/I11)^$C$2),0)+ROUNDUP(1+(I11-2*[1]results_OLD!$C$9)/150,0))-4-ROUNDUP(1+(H11-2*[1]results_OLD!$C$9)/(150*(H11/I11)^$C$2),0))</f>
        <v>0.4</v>
      </c>
      <c r="L11" s="2">
        <f>25^((1-[1]results_OLD!$C$8/(2*(H11-2*[1]results_OLD!$C$9)))*(1-[1]results_OLD!$C$8/(2*(I11-2*[1]results_OLD!$C$9)))*(1-2*((H11-2*[1]results_OLD!$C$9)^2/(ROUNDUP(1+(H11-2*[1]results_OLD!$C$9)/(150*(H11/I11)^$C$2),0)-1)+(I11-2*[1]results_OLD!$C$9)^2/(ROUNDUP(1+(I11-2*[1]results_OLD!$C$9)/150,0)-1))/(6*(H11-2*[1]results_OLD!$C$9)*(I11-2*[1]results_OLD!$C$9)))*ROUNDUP(1+(H11-2*[1]results_OLD!$C$9)/(150*(H11/I11)^$C$2),0)*PI()/4*[1]results_OLD!$C$7^2*[1]results_OLD!$C$6/(H11*[1]results_OLD!$C$8*[1]results_OLD!$C$5))</f>
        <v>1.4246932254230233</v>
      </c>
      <c r="M11" s="1">
        <f>0.016*0.3^J11*(K11*[1]results_OLD!$C$5)^0.225*($C$1*1000/(2*I11))^0.35*L11</f>
        <v>5.0693387410087082E-2</v>
      </c>
      <c r="O11">
        <f>O10</f>
        <v>300</v>
      </c>
      <c r="P11" s="3">
        <v>600</v>
      </c>
      <c r="Q11" s="2">
        <f>$Q$3*1000/(O11*P11*[1]results_OLD!$C$5)</f>
        <v>0.25252525252525254</v>
      </c>
      <c r="R11" s="2">
        <f>ROUNDUP(1+(O11-2*[1]results_OLD!$C$9)/(150*(O11/P11)^$C$2),0)/(2*(ROUNDUP(1+(O11-2*[1]results_OLD!$C$9)/(150*(O11/P11)^$C$2),0)+ROUNDUP(1+(P11-2*[1]results_OLD!$C$9)/150,0))-4-ROUNDUP(1+(O11-2*[1]results_OLD!$C$9)/(150*(O11/P11)^$C$2),0))</f>
        <v>0.4</v>
      </c>
      <c r="S11" s="2">
        <f>25^((1-[1]results_OLD!$C$8/(2*(O11-2*[1]results_OLD!$C$9)))*(1-[1]results_OLD!$C$8/(2*(P11-2*[1]results_OLD!$C$9)))*(1-2*((O11-2*[1]results_OLD!$C$9)^2/(ROUNDUP(1+(O11-2*[1]results_OLD!$C$9)/(150*(O11/P11)^$C$2),0)-1)+(P11-2*[1]results_OLD!$C$9)^2/(ROUNDUP(1+(P11-2*[1]results_OLD!$C$9)/150,0)-1))/(6*(O11-2*[1]results_OLD!$C$9)*(P11-2*[1]results_OLD!$C$9)))*ROUNDUP(1+(O11-2*[1]results_OLD!$C$9)/(150*(O11/P11)^$C$2),0)*PI()/4*[1]results_OLD!$C$7^2*[1]results_OLD!$C$6/(O11*[1]results_OLD!$C$8*[1]results_OLD!$C$5))</f>
        <v>1.4246932254230233</v>
      </c>
      <c r="T11" s="1">
        <f>0.016*0.3^Q11*(R11*[1]results_OLD!$C$5)^0.225*($C$1*1000/(2*P11))^0.35*S11</f>
        <v>4.5807643420463603E-2</v>
      </c>
      <c r="V11">
        <f>V10</f>
        <v>300</v>
      </c>
      <c r="W11" s="3">
        <v>600</v>
      </c>
      <c r="X11" s="2">
        <f>$X$3*1000/(V11*W11*[1]results_OLD!$C$5)</f>
        <v>0.33670033670033672</v>
      </c>
      <c r="Y11" s="2">
        <f>ROUNDUP(1+(V11-2*[1]results_OLD!$C$9)/(150*(V11/W11)^$C$2),0)/(2*(ROUNDUP(1+(V11-2*[1]results_OLD!$C$9)/(150*(V11/W11)^$C$2),0)+ROUNDUP(1+(W11-2*[1]results_OLD!$C$9)/150,0))-4-ROUNDUP(1+(V11-2*[1]results_OLD!$C$9)/(150*(V11/W11)^$C$2),0))</f>
        <v>0.4</v>
      </c>
      <c r="Z11" s="2">
        <f>25^((1-[1]results_OLD!$C$8/(2*(V11-2*[1]results_OLD!$C$9)))*(1-[1]results_OLD!$C$8/(2*(W11-2*[1]results_OLD!$C$9)))*(1-2*((V11-2*[1]results_OLD!$C$9)^2/(ROUNDUP(1+(V11-2*[1]results_OLD!$C$9)/(150*(V11/W11)^$C$2),0)-1)+(W11-2*[1]results_OLD!$C$9)^2/(ROUNDUP(1+(W11-2*[1]results_OLD!$C$9)/150,0)-1))/(6*(V11-2*[1]results_OLD!$C$9)*(W11-2*[1]results_OLD!$C$9)))*ROUNDUP(1+(V11-2*[1]results_OLD!$C$9)/(150*(V11/W11)^$C$2),0)*PI()/4*[1]results_OLD!$C$7^2*[1]results_OLD!$C$6/(V11*[1]results_OLD!$C$8*[1]results_OLD!$C$5))</f>
        <v>1.4246932254230233</v>
      </c>
      <c r="AA11" s="1">
        <f>0.016*0.3^X11*(Y11*[1]results_OLD!$C$5)^0.225*($C$1*1000/(2*W11))^0.35*Z11</f>
        <v>4.1392779274379496E-2</v>
      </c>
    </row>
    <row r="12" spans="1:27" x14ac:dyDescent="0.25">
      <c r="A12">
        <v>400</v>
      </c>
      <c r="B12" s="3">
        <v>400</v>
      </c>
      <c r="C12" s="2">
        <f>$C$3*1000/(A12*B12*[1]results_OLD!$C$5)</f>
        <v>9.4696969696969696E-2</v>
      </c>
      <c r="D12" s="2">
        <f>ROUNDUP(1+(A12-2*[1]results_OLD!$C$9)/(150*(A12/B12)^$C$2),0)/(2*(ROUNDUP(1+(A12-2*[1]results_OLD!$C$9)/(150*(A12/B12)^$C$2),0)+ROUNDUP(1+(B12-2*[1]results_OLD!$C$9)/150,0))-4-ROUNDUP(1+(A12-2*[1]results_OLD!$C$9)/(150*(A12/B12)^$C$2),0))</f>
        <v>0.5</v>
      </c>
      <c r="E12" s="2">
        <f>25^((1-[1]results_OLD!$C$8/(2*(A12-2*[1]results_OLD!$C$9)))*(1-[1]results_OLD!$C$8/(2*(B12-2*[1]results_OLD!$C$9)))*(1-2*((A12-2*[1]results_OLD!$C$9)^2/(ROUNDUP(1+(A12-2*[1]results_OLD!$C$9)/(150*(A12/B12)^$C$2),0)-1)+(B12-2*[1]results_OLD!$C$9)^2/(ROUNDUP(1+(B12-2*[1]results_OLD!$C$9)/150,0)-1))/(6*(A12-2*[1]results_OLD!$C$9)*(B12-2*[1]results_OLD!$C$9)))*ROUNDUP(1+(A12-2*[1]results_OLD!$C$9)/(150*(A12/B12)^$C$2),0)*PI()/4*[1]results_OLD!$C$7^2*[1]results_OLD!$C$6/(A12*[1]results_OLD!$C$8*[1]results_OLD!$C$5))</f>
        <v>1.3155666551166367</v>
      </c>
      <c r="F12" s="1">
        <f>0.016*0.3^C12*(D12*[1]results_OLD!$C$5)^0.225*($C$1*1000/(2*B12))^0.35*E12</f>
        <v>6.1985655190414338E-2</v>
      </c>
      <c r="G12" s="2">
        <f t="shared" si="0"/>
        <v>1</v>
      </c>
      <c r="H12">
        <v>400</v>
      </c>
      <c r="I12" s="3">
        <v>400</v>
      </c>
      <c r="J12" s="2">
        <f>$J$3*1000/(H12*I12*[1]results_OLD!$C$5)</f>
        <v>0.18939393939393939</v>
      </c>
      <c r="K12" s="2">
        <f>ROUNDUP(1+(H12-2*[1]results_OLD!$C$9)/(150*(H12/I12)^$C$2),0)/(2*(ROUNDUP(1+(H12-2*[1]results_OLD!$C$9)/(150*(H12/I12)^$C$2),0)+ROUNDUP(1+(I12-2*[1]results_OLD!$C$9)/150,0))-4-ROUNDUP(1+(H12-2*[1]results_OLD!$C$9)/(150*(H12/I12)^$C$2),0))</f>
        <v>0.5</v>
      </c>
      <c r="L12" s="2">
        <f>25^((1-[1]results_OLD!$C$8/(2*(H12-2*[1]results_OLD!$C$9)))*(1-[1]results_OLD!$C$8/(2*(I12-2*[1]results_OLD!$C$9)))*(1-2*((H12-2*[1]results_OLD!$C$9)^2/(ROUNDUP(1+(H12-2*[1]results_OLD!$C$9)/(150*(H12/I12)^$C$2),0)-1)+(I12-2*[1]results_OLD!$C$9)^2/(ROUNDUP(1+(I12-2*[1]results_OLD!$C$9)/150,0)-1))/(6*(H12-2*[1]results_OLD!$C$9)*(I12-2*[1]results_OLD!$C$9)))*ROUNDUP(1+(H12-2*[1]results_OLD!$C$9)/(150*(H12/I12)^$C$2),0)*PI()/4*[1]results_OLD!$C$7^2*[1]results_OLD!$C$6/(H12*[1]results_OLD!$C$8*[1]results_OLD!$C$5))</f>
        <v>1.3155666551166367</v>
      </c>
      <c r="M12" s="1">
        <f>0.016*0.3^J12*(K12*[1]results_OLD!$C$5)^0.225*($C$1*1000/(2*I12))^0.35*L12</f>
        <v>5.530649844608395E-2</v>
      </c>
      <c r="O12">
        <v>400</v>
      </c>
      <c r="P12" s="3">
        <v>400</v>
      </c>
      <c r="Q12" s="2">
        <f>$Q$3*1000/(O12*P12*[1]results_OLD!$C$5)</f>
        <v>0.28409090909090912</v>
      </c>
      <c r="R12" s="2">
        <f>ROUNDUP(1+(O12-2*[1]results_OLD!$C$9)/(150*(O12/P12)^$C$2),0)/(2*(ROUNDUP(1+(O12-2*[1]results_OLD!$C$9)/(150*(O12/P12)^$C$2),0)+ROUNDUP(1+(P12-2*[1]results_OLD!$C$9)/150,0))-4-ROUNDUP(1+(O12-2*[1]results_OLD!$C$9)/(150*(O12/P12)^$C$2),0))</f>
        <v>0.5</v>
      </c>
      <c r="S12" s="2">
        <f>25^((1-[1]results_OLD!$C$8/(2*(O12-2*[1]results_OLD!$C$9)))*(1-[1]results_OLD!$C$8/(2*(P12-2*[1]results_OLD!$C$9)))*(1-2*((O12-2*[1]results_OLD!$C$9)^2/(ROUNDUP(1+(O12-2*[1]results_OLD!$C$9)/(150*(O12/P12)^$C$2),0)-1)+(P12-2*[1]results_OLD!$C$9)^2/(ROUNDUP(1+(P12-2*[1]results_OLD!$C$9)/150,0)-1))/(6*(O12-2*[1]results_OLD!$C$9)*(P12-2*[1]results_OLD!$C$9)))*ROUNDUP(1+(O12-2*[1]results_OLD!$C$9)/(150*(O12/P12)^$C$2),0)*PI()/4*[1]results_OLD!$C$7^2*[1]results_OLD!$C$6/(O12*[1]results_OLD!$C$8*[1]results_OLD!$C$5))</f>
        <v>1.3155666551166367</v>
      </c>
      <c r="T12" s="1">
        <f>0.016*0.3^Q12*(R12*[1]results_OLD!$C$5)^0.225*($C$1*1000/(2*P12))^0.35*S12</f>
        <v>4.934704264995346E-2</v>
      </c>
      <c r="V12">
        <v>400</v>
      </c>
      <c r="W12" s="3">
        <v>400</v>
      </c>
      <c r="X12" s="2">
        <f>$X$3*1000/(V12*W12*[1]results_OLD!$C$5)</f>
        <v>0.37878787878787878</v>
      </c>
      <c r="Y12" s="2">
        <f>ROUNDUP(1+(V12-2*[1]results_OLD!$C$9)/(150*(V12/W12)^$C$2),0)/(2*(ROUNDUP(1+(V12-2*[1]results_OLD!$C$9)/(150*(V12/W12)^$C$2),0)+ROUNDUP(1+(W12-2*[1]results_OLD!$C$9)/150,0))-4-ROUNDUP(1+(V12-2*[1]results_OLD!$C$9)/(150*(V12/W12)^$C$2),0))</f>
        <v>0.5</v>
      </c>
      <c r="Z12" s="2">
        <f>25^((1-[1]results_OLD!$C$8/(2*(V12-2*[1]results_OLD!$C$9)))*(1-[1]results_OLD!$C$8/(2*(W12-2*[1]results_OLD!$C$9)))*(1-2*((V12-2*[1]results_OLD!$C$9)^2/(ROUNDUP(1+(V12-2*[1]results_OLD!$C$9)/(150*(V12/W12)^$C$2),0)-1)+(W12-2*[1]results_OLD!$C$9)^2/(ROUNDUP(1+(W12-2*[1]results_OLD!$C$9)/150,0)-1))/(6*(V12-2*[1]results_OLD!$C$9)*(W12-2*[1]results_OLD!$C$9)))*ROUNDUP(1+(V12-2*[1]results_OLD!$C$9)/(150*(V12/W12)^$C$2),0)*PI()/4*[1]results_OLD!$C$7^2*[1]results_OLD!$C$6/(V12*[1]results_OLD!$C$8*[1]results_OLD!$C$5))</f>
        <v>1.3155666551166367</v>
      </c>
      <c r="AA12" s="1">
        <f>0.016*0.3^X12*(Y12*[1]results_OLD!$C$5)^0.225*($C$1*1000/(2*W12))^0.35*Z12</f>
        <v>4.4029737674863567E-2</v>
      </c>
    </row>
    <row r="13" spans="1:27" x14ac:dyDescent="0.25">
      <c r="A13">
        <f t="shared" ref="A13:A20" si="1">A12</f>
        <v>400</v>
      </c>
      <c r="B13" s="3">
        <v>450</v>
      </c>
      <c r="C13" s="2">
        <f>$C$3*1000/(A13*B13*[1]results_OLD!$C$5)</f>
        <v>8.4175084175084181E-2</v>
      </c>
      <c r="D13" s="2">
        <f>ROUNDUP(1+(A13-2*[1]results_OLD!$C$9)/(150*(A13/B13)^$C$2),0)/(2*(ROUNDUP(1+(A13-2*[1]results_OLD!$C$9)/(150*(A13/B13)^$C$2),0)+ROUNDUP(1+(B13-2*[1]results_OLD!$C$9)/150,0))-4-ROUNDUP(1+(A13-2*[1]results_OLD!$C$9)/(150*(A13/B13)^$C$2),0))</f>
        <v>0.5</v>
      </c>
      <c r="E13" s="2">
        <f>25^((1-[1]results_OLD!$C$8/(2*(A13-2*[1]results_OLD!$C$9)))*(1-[1]results_OLD!$C$8/(2*(B13-2*[1]results_OLD!$C$9)))*(1-2*((A13-2*[1]results_OLD!$C$9)^2/(ROUNDUP(1+(A13-2*[1]results_OLD!$C$9)/(150*(A13/B13)^$C$2),0)-1)+(B13-2*[1]results_OLD!$C$9)^2/(ROUNDUP(1+(B13-2*[1]results_OLD!$C$9)/150,0)-1))/(6*(A13-2*[1]results_OLD!$C$9)*(B13-2*[1]results_OLD!$C$9)))*ROUNDUP(1+(A13-2*[1]results_OLD!$C$9)/(150*(A13/B13)^$C$2),0)*PI()/4*[1]results_OLD!$C$7^2*[1]results_OLD!$C$6/(A13*[1]results_OLD!$C$8*[1]results_OLD!$C$5))</f>
        <v>1.3201637473907248</v>
      </c>
      <c r="F13" s="1">
        <f>0.016*0.3^C13*(D13*[1]results_OLD!$C$5)^0.225*($C$1*1000/(2*B13))^0.35*E13</f>
        <v>6.0451130761959807E-2</v>
      </c>
      <c r="G13" s="2">
        <f t="shared" si="0"/>
        <v>0.92085920622644768</v>
      </c>
      <c r="H13">
        <f t="shared" ref="H13:H20" si="2">H12</f>
        <v>400</v>
      </c>
      <c r="I13" s="3">
        <v>450</v>
      </c>
      <c r="J13" s="2">
        <f>$J$3*1000/(H13*I13*[1]results_OLD!$C$5)</f>
        <v>0.16835016835016836</v>
      </c>
      <c r="K13" s="2">
        <f>ROUNDUP(1+(H13-2*[1]results_OLD!$C$9)/(150*(H13/I13)^$C$2),0)/(2*(ROUNDUP(1+(H13-2*[1]results_OLD!$C$9)/(150*(H13/I13)^$C$2),0)+ROUNDUP(1+(I13-2*[1]results_OLD!$C$9)/150,0))-4-ROUNDUP(1+(H13-2*[1]results_OLD!$C$9)/(150*(H13/I13)^$C$2),0))</f>
        <v>0.5</v>
      </c>
      <c r="L13" s="2">
        <f>25^((1-[1]results_OLD!$C$8/(2*(H13-2*[1]results_OLD!$C$9)))*(1-[1]results_OLD!$C$8/(2*(I13-2*[1]results_OLD!$C$9)))*(1-2*((H13-2*[1]results_OLD!$C$9)^2/(ROUNDUP(1+(H13-2*[1]results_OLD!$C$9)/(150*(H13/I13)^$C$2),0)-1)+(I13-2*[1]results_OLD!$C$9)^2/(ROUNDUP(1+(I13-2*[1]results_OLD!$C$9)/150,0)-1))/(6*(H13-2*[1]results_OLD!$C$9)*(I13-2*[1]results_OLD!$C$9)))*ROUNDUP(1+(H13-2*[1]results_OLD!$C$9)/(150*(H13/I13)^$C$2),0)*PI()/4*[1]results_OLD!$C$7^2*[1]results_OLD!$C$6/(H13*[1]results_OLD!$C$8*[1]results_OLD!$C$5))</f>
        <v>1.3201637473907248</v>
      </c>
      <c r="M13" s="1">
        <f>0.016*0.3^J13*(K13*[1]results_OLD!$C$5)^0.225*($C$1*1000/(2*I13))^0.35*L13</f>
        <v>5.4624951769482018E-2</v>
      </c>
      <c r="O13">
        <f t="shared" ref="O13:O20" si="3">O12</f>
        <v>400</v>
      </c>
      <c r="P13" s="3">
        <v>450</v>
      </c>
      <c r="Q13" s="2">
        <f>$Q$3*1000/(O13*P13*[1]results_OLD!$C$5)</f>
        <v>0.25252525252525254</v>
      </c>
      <c r="R13" s="2">
        <f>ROUNDUP(1+(O13-2*[1]results_OLD!$C$9)/(150*(O13/P13)^$C$2),0)/(2*(ROUNDUP(1+(O13-2*[1]results_OLD!$C$9)/(150*(O13/P13)^$C$2),0)+ROUNDUP(1+(P13-2*[1]results_OLD!$C$9)/150,0))-4-ROUNDUP(1+(O13-2*[1]results_OLD!$C$9)/(150*(O13/P13)^$C$2),0))</f>
        <v>0.5</v>
      </c>
      <c r="S13" s="2">
        <f>25^((1-[1]results_OLD!$C$8/(2*(O13-2*[1]results_OLD!$C$9)))*(1-[1]results_OLD!$C$8/(2*(P13-2*[1]results_OLD!$C$9)))*(1-2*((O13-2*[1]results_OLD!$C$9)^2/(ROUNDUP(1+(O13-2*[1]results_OLD!$C$9)/(150*(O13/P13)^$C$2),0)-1)+(P13-2*[1]results_OLD!$C$9)^2/(ROUNDUP(1+(P13-2*[1]results_OLD!$C$9)/150,0)-1))/(6*(O13-2*[1]results_OLD!$C$9)*(P13-2*[1]results_OLD!$C$9)))*ROUNDUP(1+(O13-2*[1]results_OLD!$C$9)/(150*(O13/P13)^$C$2),0)*PI()/4*[1]results_OLD!$C$7^2*[1]results_OLD!$C$6/(O13*[1]results_OLD!$C$8*[1]results_OLD!$C$5))</f>
        <v>1.3201637473907248</v>
      </c>
      <c r="T13" s="1">
        <f>0.016*0.3^Q13*(R13*[1]results_OLD!$C$5)^0.225*($C$1*1000/(2*P13))^0.35*S13</f>
        <v>4.9360290175017058E-2</v>
      </c>
      <c r="V13">
        <f t="shared" ref="V13:V20" si="4">V12</f>
        <v>400</v>
      </c>
      <c r="W13" s="3">
        <v>450</v>
      </c>
      <c r="X13" s="2">
        <f>$X$3*1000/(V13*W13*[1]results_OLD!$C$5)</f>
        <v>0.33670033670033672</v>
      </c>
      <c r="Y13" s="2">
        <f>ROUNDUP(1+(V13-2*[1]results_OLD!$C$9)/(150*(V13/W13)^$C$2),0)/(2*(ROUNDUP(1+(V13-2*[1]results_OLD!$C$9)/(150*(V13/W13)^$C$2),0)+ROUNDUP(1+(W13-2*[1]results_OLD!$C$9)/150,0))-4-ROUNDUP(1+(V13-2*[1]results_OLD!$C$9)/(150*(V13/W13)^$C$2),0))</f>
        <v>0.5</v>
      </c>
      <c r="Z13" s="2">
        <f>25^((1-[1]results_OLD!$C$8/(2*(V13-2*[1]results_OLD!$C$9)))*(1-[1]results_OLD!$C$8/(2*(W13-2*[1]results_OLD!$C$9)))*(1-2*((V13-2*[1]results_OLD!$C$9)^2/(ROUNDUP(1+(V13-2*[1]results_OLD!$C$9)/(150*(V13/W13)^$C$2),0)-1)+(W13-2*[1]results_OLD!$C$9)^2/(ROUNDUP(1+(W13-2*[1]results_OLD!$C$9)/150,0)-1))/(6*(V13-2*[1]results_OLD!$C$9)*(W13-2*[1]results_OLD!$C$9)))*ROUNDUP(1+(V13-2*[1]results_OLD!$C$9)/(150*(V13/W13)^$C$2),0)*PI()/4*[1]results_OLD!$C$7^2*[1]results_OLD!$C$6/(V13*[1]results_OLD!$C$8*[1]results_OLD!$C$5))</f>
        <v>1.3201637473907248</v>
      </c>
      <c r="AA13" s="1">
        <f>0.016*0.3^X13*(Y13*[1]results_OLD!$C$5)^0.225*($C$1*1000/(2*W13))^0.35*Z13</f>
        <v>4.460302786982194E-2</v>
      </c>
    </row>
    <row r="14" spans="1:27" x14ac:dyDescent="0.25">
      <c r="A14">
        <f t="shared" si="1"/>
        <v>400</v>
      </c>
      <c r="B14" s="3">
        <v>500</v>
      </c>
      <c r="C14" s="2">
        <f>$C$3*1000/(A14*B14*[1]results_OLD!$C$5)</f>
        <v>7.575757575757576E-2</v>
      </c>
      <c r="D14" s="2">
        <f>ROUNDUP(1+(A14-2*[1]results_OLD!$C$9)/(150*(A14/B14)^$C$2),0)/(2*(ROUNDUP(1+(A14-2*[1]results_OLD!$C$9)/(150*(A14/B14)^$C$2),0)+ROUNDUP(1+(B14-2*[1]results_OLD!$C$9)/150,0))-4-ROUNDUP(1+(A14-2*[1]results_OLD!$C$9)/(150*(A14/B14)^$C$2),0))</f>
        <v>0.5</v>
      </c>
      <c r="E14" s="2">
        <f>25^((1-[1]results_OLD!$C$8/(2*(A14-2*[1]results_OLD!$C$9)))*(1-[1]results_OLD!$C$8/(2*(B14-2*[1]results_OLD!$C$9)))*(1-2*((A14-2*[1]results_OLD!$C$9)^2/(ROUNDUP(1+(A14-2*[1]results_OLD!$C$9)/(150*(A14/B14)^$C$2),0)-1)+(B14-2*[1]results_OLD!$C$9)^2/(ROUNDUP(1+(B14-2*[1]results_OLD!$C$9)/150,0)-1))/(6*(A14-2*[1]results_OLD!$C$9)*(B14-2*[1]results_OLD!$C$9)))*ROUNDUP(1+(A14-2*[1]results_OLD!$C$9)/(150*(A14/B14)^$C$2),0)*PI()/4*[1]results_OLD!$C$7^2*[1]results_OLD!$C$6/(A14*[1]results_OLD!$C$8*[1]results_OLD!$C$5))</f>
        <v>1.3218041979340756</v>
      </c>
      <c r="F14" s="1">
        <f>0.016*0.3^C14*(D14*[1]results_OLD!$C$5)^0.225*($C$1*1000/(2*B14))^0.35*E14</f>
        <v>5.8929121626819972E-2</v>
      </c>
      <c r="G14" s="2">
        <f t="shared" si="0"/>
        <v>0.85538767999295051</v>
      </c>
      <c r="H14">
        <f t="shared" si="2"/>
        <v>400</v>
      </c>
      <c r="I14" s="3">
        <v>500</v>
      </c>
      <c r="J14" s="2">
        <f>$J$3*1000/(H14*I14*[1]results_OLD!$C$5)</f>
        <v>0.15151515151515152</v>
      </c>
      <c r="K14" s="2">
        <f>ROUNDUP(1+(H14-2*[1]results_OLD!$C$9)/(150*(H14/I14)^$C$2),0)/(2*(ROUNDUP(1+(H14-2*[1]results_OLD!$C$9)/(150*(H14/I14)^$C$2),0)+ROUNDUP(1+(I14-2*[1]results_OLD!$C$9)/150,0))-4-ROUNDUP(1+(H14-2*[1]results_OLD!$C$9)/(150*(H14/I14)^$C$2),0))</f>
        <v>0.5</v>
      </c>
      <c r="L14" s="2">
        <f>25^((1-[1]results_OLD!$C$8/(2*(H14-2*[1]results_OLD!$C$9)))*(1-[1]results_OLD!$C$8/(2*(I14-2*[1]results_OLD!$C$9)))*(1-2*((H14-2*[1]results_OLD!$C$9)^2/(ROUNDUP(1+(H14-2*[1]results_OLD!$C$9)/(150*(H14/I14)^$C$2),0)-1)+(I14-2*[1]results_OLD!$C$9)^2/(ROUNDUP(1+(I14-2*[1]results_OLD!$C$9)/150,0)-1))/(6*(H14-2*[1]results_OLD!$C$9)*(I14-2*[1]results_OLD!$C$9)))*ROUNDUP(1+(H14-2*[1]results_OLD!$C$9)/(150*(H14/I14)^$C$2),0)*PI()/4*[1]results_OLD!$C$7^2*[1]results_OLD!$C$6/(H14*[1]results_OLD!$C$8*[1]results_OLD!$C$5))</f>
        <v>1.3218041979340756</v>
      </c>
      <c r="M14" s="1">
        <f>0.016*0.3^J14*(K14*[1]results_OLD!$C$5)^0.225*($C$1*1000/(2*I14))^0.35*L14</f>
        <v>5.3792030941888037E-2</v>
      </c>
      <c r="O14">
        <f t="shared" si="3"/>
        <v>400</v>
      </c>
      <c r="P14" s="3">
        <v>500</v>
      </c>
      <c r="Q14" s="2">
        <f>$Q$3*1000/(O14*P14*[1]results_OLD!$C$5)</f>
        <v>0.22727272727272727</v>
      </c>
      <c r="R14" s="2">
        <f>ROUNDUP(1+(O14-2*[1]results_OLD!$C$9)/(150*(O14/P14)^$C$2),0)/(2*(ROUNDUP(1+(O14-2*[1]results_OLD!$C$9)/(150*(O14/P14)^$C$2),0)+ROUNDUP(1+(P14-2*[1]results_OLD!$C$9)/150,0))-4-ROUNDUP(1+(O14-2*[1]results_OLD!$C$9)/(150*(O14/P14)^$C$2),0))</f>
        <v>0.5</v>
      </c>
      <c r="S14" s="2">
        <f>25^((1-[1]results_OLD!$C$8/(2*(O14-2*[1]results_OLD!$C$9)))*(1-[1]results_OLD!$C$8/(2*(P14-2*[1]results_OLD!$C$9)))*(1-2*((O14-2*[1]results_OLD!$C$9)^2/(ROUNDUP(1+(O14-2*[1]results_OLD!$C$9)/(150*(O14/P14)^$C$2),0)-1)+(P14-2*[1]results_OLD!$C$9)^2/(ROUNDUP(1+(P14-2*[1]results_OLD!$C$9)/150,0)-1))/(6*(O14-2*[1]results_OLD!$C$9)*(P14-2*[1]results_OLD!$C$9)))*ROUNDUP(1+(O14-2*[1]results_OLD!$C$9)/(150*(O14/P14)^$C$2),0)*PI()/4*[1]results_OLD!$C$7^2*[1]results_OLD!$C$6/(O14*[1]results_OLD!$C$8*[1]results_OLD!$C$5))</f>
        <v>1.3218041979340756</v>
      </c>
      <c r="T14" s="1">
        <f>0.016*0.3^Q14*(R14*[1]results_OLD!$C$5)^0.225*($C$1*1000/(2*P14))^0.35*S14</f>
        <v>4.9102761299874953E-2</v>
      </c>
      <c r="V14">
        <f t="shared" si="4"/>
        <v>400</v>
      </c>
      <c r="W14" s="3">
        <v>500</v>
      </c>
      <c r="X14" s="2">
        <f>$X$3*1000/(V14*W14*[1]results_OLD!$C$5)</f>
        <v>0.30303030303030304</v>
      </c>
      <c r="Y14" s="2">
        <f>ROUNDUP(1+(V14-2*[1]results_OLD!$C$9)/(150*(V14/W14)^$C$2),0)/(2*(ROUNDUP(1+(V14-2*[1]results_OLD!$C$9)/(150*(V14/W14)^$C$2),0)+ROUNDUP(1+(W14-2*[1]results_OLD!$C$9)/150,0))-4-ROUNDUP(1+(V14-2*[1]results_OLD!$C$9)/(150*(V14/W14)^$C$2),0))</f>
        <v>0.5</v>
      </c>
      <c r="Z14" s="2">
        <f>25^((1-[1]results_OLD!$C$8/(2*(V14-2*[1]results_OLD!$C$9)))*(1-[1]results_OLD!$C$8/(2*(W14-2*[1]results_OLD!$C$9)))*(1-2*((V14-2*[1]results_OLD!$C$9)^2/(ROUNDUP(1+(V14-2*[1]results_OLD!$C$9)/(150*(V14/W14)^$C$2),0)-1)+(W14-2*[1]results_OLD!$C$9)^2/(ROUNDUP(1+(W14-2*[1]results_OLD!$C$9)/150,0)-1))/(6*(V14-2*[1]results_OLD!$C$9)*(W14-2*[1]results_OLD!$C$9)))*ROUNDUP(1+(V14-2*[1]results_OLD!$C$9)/(150*(V14/W14)^$C$2),0)*PI()/4*[1]results_OLD!$C$7^2*[1]results_OLD!$C$6/(V14*[1]results_OLD!$C$8*[1]results_OLD!$C$5))</f>
        <v>1.3218041979340756</v>
      </c>
      <c r="AA14" s="1">
        <f>0.016*0.3^X14*(Y14*[1]results_OLD!$C$5)^0.225*($C$1*1000/(2*W14))^0.35*Z14</f>
        <v>4.4822274323072273E-2</v>
      </c>
    </row>
    <row r="15" spans="1:27" x14ac:dyDescent="0.25">
      <c r="A15">
        <f t="shared" si="1"/>
        <v>400</v>
      </c>
      <c r="B15" s="3">
        <v>550</v>
      </c>
      <c r="C15" s="2">
        <f>$C$3*1000/(A15*B15*[1]results_OLD!$C$5)</f>
        <v>6.8870523415977963E-2</v>
      </c>
      <c r="D15" s="2">
        <f>ROUNDUP(1+(A15-2*[1]results_OLD!$C$9)/(150*(A15/B15)^$C$2),0)/(2*(ROUNDUP(1+(A15-2*[1]results_OLD!$C$9)/(150*(A15/B15)^$C$2),0)+ROUNDUP(1+(B15-2*[1]results_OLD!$C$9)/150,0))-4-ROUNDUP(1+(A15-2*[1]results_OLD!$C$9)/(150*(A15/B15)^$C$2),0))</f>
        <v>0.4</v>
      </c>
      <c r="E15" s="2">
        <f>25^((1-[1]results_OLD!$C$8/(2*(A15-2*[1]results_OLD!$C$9)))*(1-[1]results_OLD!$C$8/(2*(B15-2*[1]results_OLD!$C$9)))*(1-2*((A15-2*[1]results_OLD!$C$9)^2/(ROUNDUP(1+(A15-2*[1]results_OLD!$C$9)/(150*(A15/B15)^$C$2),0)-1)+(B15-2*[1]results_OLD!$C$9)^2/(ROUNDUP(1+(B15-2*[1]results_OLD!$C$9)/150,0)-1))/(6*(A15-2*[1]results_OLD!$C$9)*(B15-2*[1]results_OLD!$C$9)))*ROUNDUP(1+(A15-2*[1]results_OLD!$C$9)/(150*(A15/B15)^$C$2),0)*PI()/4*[1]results_OLD!$C$7^2*[1]results_OLD!$C$6/(A15*[1]results_OLD!$C$8*[1]results_OLD!$C$5))</f>
        <v>1.3410332198044908</v>
      </c>
      <c r="F15" s="1">
        <f>0.016*0.3^C15*(D15*[1]results_OLD!$C$5)^0.225*($C$1*1000/(2*B15))^0.35*E15</f>
        <v>5.5451241969384855E-2</v>
      </c>
      <c r="G15" s="2">
        <f t="shared" si="0"/>
        <v>0.80018077204599514</v>
      </c>
      <c r="H15">
        <f t="shared" si="2"/>
        <v>400</v>
      </c>
      <c r="I15" s="3">
        <v>550</v>
      </c>
      <c r="J15" s="2">
        <f>$J$3*1000/(H15*I15*[1]results_OLD!$C$5)</f>
        <v>0.13774104683195593</v>
      </c>
      <c r="K15" s="2">
        <f>ROUNDUP(1+(H15-2*[1]results_OLD!$C$9)/(150*(H15/I15)^$C$2),0)/(2*(ROUNDUP(1+(H15-2*[1]results_OLD!$C$9)/(150*(H15/I15)^$C$2),0)+ROUNDUP(1+(I15-2*[1]results_OLD!$C$9)/150,0))-4-ROUNDUP(1+(H15-2*[1]results_OLD!$C$9)/(150*(H15/I15)^$C$2),0))</f>
        <v>0.4</v>
      </c>
      <c r="L15" s="2">
        <f>25^((1-[1]results_OLD!$C$8/(2*(H15-2*[1]results_OLD!$C$9)))*(1-[1]results_OLD!$C$8/(2*(I15-2*[1]results_OLD!$C$9)))*(1-2*((H15-2*[1]results_OLD!$C$9)^2/(ROUNDUP(1+(H15-2*[1]results_OLD!$C$9)/(150*(H15/I15)^$C$2),0)-1)+(I15-2*[1]results_OLD!$C$9)^2/(ROUNDUP(1+(I15-2*[1]results_OLD!$C$9)/150,0)-1))/(6*(H15-2*[1]results_OLD!$C$9)*(I15-2*[1]results_OLD!$C$9)))*ROUNDUP(1+(H15-2*[1]results_OLD!$C$9)/(150*(H15/I15)^$C$2),0)*PI()/4*[1]results_OLD!$C$7^2*[1]results_OLD!$C$6/(H15*[1]results_OLD!$C$8*[1]results_OLD!$C$5))</f>
        <v>1.3410332198044908</v>
      </c>
      <c r="M15" s="1">
        <f>0.016*0.3^J15*(K15*[1]results_OLD!$C$5)^0.225*($C$1*1000/(2*I15))^0.35*L15</f>
        <v>5.1038787064207142E-2</v>
      </c>
      <c r="O15">
        <f t="shared" si="3"/>
        <v>400</v>
      </c>
      <c r="P15" s="3">
        <v>550</v>
      </c>
      <c r="Q15" s="2">
        <f>$Q$3*1000/(O15*P15*[1]results_OLD!$C$5)</f>
        <v>0.20661157024793389</v>
      </c>
      <c r="R15" s="2">
        <f>ROUNDUP(1+(O15-2*[1]results_OLD!$C$9)/(150*(O15/P15)^$C$2),0)/(2*(ROUNDUP(1+(O15-2*[1]results_OLD!$C$9)/(150*(O15/P15)^$C$2),0)+ROUNDUP(1+(P15-2*[1]results_OLD!$C$9)/150,0))-4-ROUNDUP(1+(O15-2*[1]results_OLD!$C$9)/(150*(O15/P15)^$C$2),0))</f>
        <v>0.4</v>
      </c>
      <c r="S15" s="2">
        <f>25^((1-[1]results_OLD!$C$8/(2*(O15-2*[1]results_OLD!$C$9)))*(1-[1]results_OLD!$C$8/(2*(P15-2*[1]results_OLD!$C$9)))*(1-2*((O15-2*[1]results_OLD!$C$9)^2/(ROUNDUP(1+(O15-2*[1]results_OLD!$C$9)/(150*(O15/P15)^$C$2),0)-1)+(P15-2*[1]results_OLD!$C$9)^2/(ROUNDUP(1+(P15-2*[1]results_OLD!$C$9)/150,0)-1))/(6*(O15-2*[1]results_OLD!$C$9)*(P15-2*[1]results_OLD!$C$9)))*ROUNDUP(1+(O15-2*[1]results_OLD!$C$9)/(150*(O15/P15)^$C$2),0)*PI()/4*[1]results_OLD!$C$7^2*[1]results_OLD!$C$6/(O15*[1]results_OLD!$C$8*[1]results_OLD!$C$5))</f>
        <v>1.3410332198044908</v>
      </c>
      <c r="T15" s="1">
        <f>0.016*0.3^Q15*(R15*[1]results_OLD!$C$5)^0.225*($C$1*1000/(2*P15))^0.35*S15</f>
        <v>4.6977447077266504E-2</v>
      </c>
      <c r="V15">
        <f t="shared" si="4"/>
        <v>400</v>
      </c>
      <c r="W15" s="3">
        <v>550</v>
      </c>
      <c r="X15" s="2">
        <f>$X$3*1000/(V15*W15*[1]results_OLD!$C$5)</f>
        <v>0.27548209366391185</v>
      </c>
      <c r="Y15" s="2">
        <f>ROUNDUP(1+(V15-2*[1]results_OLD!$C$9)/(150*(V15/W15)^$C$2),0)/(2*(ROUNDUP(1+(V15-2*[1]results_OLD!$C$9)/(150*(V15/W15)^$C$2),0)+ROUNDUP(1+(W15-2*[1]results_OLD!$C$9)/150,0))-4-ROUNDUP(1+(V15-2*[1]results_OLD!$C$9)/(150*(V15/W15)^$C$2),0))</f>
        <v>0.4</v>
      </c>
      <c r="Z15" s="2">
        <f>25^((1-[1]results_OLD!$C$8/(2*(V15-2*[1]results_OLD!$C$9)))*(1-[1]results_OLD!$C$8/(2*(W15-2*[1]results_OLD!$C$9)))*(1-2*((V15-2*[1]results_OLD!$C$9)^2/(ROUNDUP(1+(V15-2*[1]results_OLD!$C$9)/(150*(V15/W15)^$C$2),0)-1)+(W15-2*[1]results_OLD!$C$9)^2/(ROUNDUP(1+(W15-2*[1]results_OLD!$C$9)/150,0)-1))/(6*(V15-2*[1]results_OLD!$C$9)*(W15-2*[1]results_OLD!$C$9)))*ROUNDUP(1+(V15-2*[1]results_OLD!$C$9)/(150*(V15/W15)^$C$2),0)*PI()/4*[1]results_OLD!$C$7^2*[1]results_OLD!$C$6/(V15*[1]results_OLD!$C$8*[1]results_OLD!$C$5))</f>
        <v>1.3410332198044908</v>
      </c>
      <c r="AA15" s="1">
        <f>0.016*0.3^X15*(Y15*[1]results_OLD!$C$5)^0.225*($C$1*1000/(2*W15))^0.35*Z15</f>
        <v>4.323928253077617E-2</v>
      </c>
    </row>
    <row r="16" spans="1:27" x14ac:dyDescent="0.25">
      <c r="A16">
        <f t="shared" si="1"/>
        <v>400</v>
      </c>
      <c r="B16" s="3">
        <v>600</v>
      </c>
      <c r="C16" s="2">
        <f>$C$3*1000/(A16*B16*[1]results_OLD!$C$5)</f>
        <v>6.3131313131313135E-2</v>
      </c>
      <c r="D16" s="2">
        <f>ROUNDUP(1+(A16-2*[1]results_OLD!$C$9)/(150*(A16/B16)^$C$2),0)/(2*(ROUNDUP(1+(A16-2*[1]results_OLD!$C$9)/(150*(A16/B16)^$C$2),0)+ROUNDUP(1+(B16-2*[1]results_OLD!$C$9)/150,0))-4-ROUNDUP(1+(A16-2*[1]results_OLD!$C$9)/(150*(A16/B16)^$C$2),0))</f>
        <v>0.4</v>
      </c>
      <c r="E16" s="2">
        <f>25^((1-[1]results_OLD!$C$8/(2*(A16-2*[1]results_OLD!$C$9)))*(1-[1]results_OLD!$C$8/(2*(B16-2*[1]results_OLD!$C$9)))*(1-2*((A16-2*[1]results_OLD!$C$9)^2/(ROUNDUP(1+(A16-2*[1]results_OLD!$C$9)/(150*(A16/B16)^$C$2),0)-1)+(B16-2*[1]results_OLD!$C$9)^2/(ROUNDUP(1+(B16-2*[1]results_OLD!$C$9)/150,0)-1))/(6*(A16-2*[1]results_OLD!$C$9)*(B16-2*[1]results_OLD!$C$9)))*ROUNDUP(1+(A16-2*[1]results_OLD!$C$9)/(150*(A16/B16)^$C$2),0)*PI()/4*[1]results_OLD!$C$7^2*[1]results_OLD!$C$6/(A16*[1]results_OLD!$C$8*[1]results_OLD!$C$5))</f>
        <v>1.341275410826873</v>
      </c>
      <c r="F16" s="1">
        <f>0.016*0.3^C16*(D16*[1]results_OLD!$C$5)^0.225*($C$1*1000/(2*B16))^0.35*E16</f>
        <v>5.4170721389110291E-2</v>
      </c>
      <c r="G16" s="2">
        <f t="shared" si="0"/>
        <v>0.75289795697123696</v>
      </c>
      <c r="H16">
        <f t="shared" si="2"/>
        <v>400</v>
      </c>
      <c r="I16" s="3">
        <v>600</v>
      </c>
      <c r="J16" s="2">
        <f>$J$3*1000/(H16*I16*[1]results_OLD!$C$5)</f>
        <v>0.12626262626262627</v>
      </c>
      <c r="K16" s="2">
        <f>ROUNDUP(1+(H16-2*[1]results_OLD!$C$9)/(150*(H16/I16)^$C$2),0)/(2*(ROUNDUP(1+(H16-2*[1]results_OLD!$C$9)/(150*(H16/I16)^$C$2),0)+ROUNDUP(1+(I16-2*[1]results_OLD!$C$9)/150,0))-4-ROUNDUP(1+(H16-2*[1]results_OLD!$C$9)/(150*(H16/I16)^$C$2),0))</f>
        <v>0.4</v>
      </c>
      <c r="L16" s="2">
        <f>25^((1-[1]results_OLD!$C$8/(2*(H16-2*[1]results_OLD!$C$9)))*(1-[1]results_OLD!$C$8/(2*(I16-2*[1]results_OLD!$C$9)))*(1-2*((H16-2*[1]results_OLD!$C$9)^2/(ROUNDUP(1+(H16-2*[1]results_OLD!$C$9)/(150*(H16/I16)^$C$2),0)-1)+(I16-2*[1]results_OLD!$C$9)^2/(ROUNDUP(1+(I16-2*[1]results_OLD!$C$9)/150,0)-1))/(6*(H16-2*[1]results_OLD!$C$9)*(I16-2*[1]results_OLD!$C$9)))*ROUNDUP(1+(H16-2*[1]results_OLD!$C$9)/(150*(H16/I16)^$C$2),0)*PI()/4*[1]results_OLD!$C$7^2*[1]results_OLD!$C$6/(H16*[1]results_OLD!$C$8*[1]results_OLD!$C$5))</f>
        <v>1.341275410826873</v>
      </c>
      <c r="M16" s="1">
        <f>0.016*0.3^J16*(K16*[1]results_OLD!$C$5)^0.225*($C$1*1000/(2*I16))^0.35*L16</f>
        <v>5.0205881570967489E-2</v>
      </c>
      <c r="O16">
        <f t="shared" si="3"/>
        <v>400</v>
      </c>
      <c r="P16" s="3">
        <v>600</v>
      </c>
      <c r="Q16" s="2">
        <f>$Q$3*1000/(O16*P16*[1]results_OLD!$C$5)</f>
        <v>0.18939393939393939</v>
      </c>
      <c r="R16" s="2">
        <f>ROUNDUP(1+(O16-2*[1]results_OLD!$C$9)/(150*(O16/P16)^$C$2),0)/(2*(ROUNDUP(1+(O16-2*[1]results_OLD!$C$9)/(150*(O16/P16)^$C$2),0)+ROUNDUP(1+(P16-2*[1]results_OLD!$C$9)/150,0))-4-ROUNDUP(1+(O16-2*[1]results_OLD!$C$9)/(150*(O16/P16)^$C$2),0))</f>
        <v>0.4</v>
      </c>
      <c r="S16" s="2">
        <f>25^((1-[1]results_OLD!$C$8/(2*(O16-2*[1]results_OLD!$C$9)))*(1-[1]results_OLD!$C$8/(2*(P16-2*[1]results_OLD!$C$9)))*(1-2*((O16-2*[1]results_OLD!$C$9)^2/(ROUNDUP(1+(O16-2*[1]results_OLD!$C$9)/(150*(O16/P16)^$C$2),0)-1)+(P16-2*[1]results_OLD!$C$9)^2/(ROUNDUP(1+(P16-2*[1]results_OLD!$C$9)/150,0)-1))/(6*(O16-2*[1]results_OLD!$C$9)*(P16-2*[1]results_OLD!$C$9)))*ROUNDUP(1+(O16-2*[1]results_OLD!$C$9)/(150*(O16/P16)^$C$2),0)*PI()/4*[1]results_OLD!$C$7^2*[1]results_OLD!$C$6/(O16*[1]results_OLD!$C$8*[1]results_OLD!$C$5))</f>
        <v>1.341275410826873</v>
      </c>
      <c r="T16" s="1">
        <f>0.016*0.3^Q16*(R16*[1]results_OLD!$C$5)^0.225*($C$1*1000/(2*P16))^0.35*S16</f>
        <v>4.6531234579879968E-2</v>
      </c>
      <c r="V16">
        <f t="shared" si="4"/>
        <v>400</v>
      </c>
      <c r="W16" s="3">
        <v>600</v>
      </c>
      <c r="X16" s="2">
        <f>$X$3*1000/(V16*W16*[1]results_OLD!$C$5)</f>
        <v>0.25252525252525254</v>
      </c>
      <c r="Y16" s="2">
        <f>ROUNDUP(1+(V16-2*[1]results_OLD!$C$9)/(150*(V16/W16)^$C$2),0)/(2*(ROUNDUP(1+(V16-2*[1]results_OLD!$C$9)/(150*(V16/W16)^$C$2),0)+ROUNDUP(1+(W16-2*[1]results_OLD!$C$9)/150,0))-4-ROUNDUP(1+(V16-2*[1]results_OLD!$C$9)/(150*(V16/W16)^$C$2),0))</f>
        <v>0.4</v>
      </c>
      <c r="Z16" s="2">
        <f>25^((1-[1]results_OLD!$C$8/(2*(V16-2*[1]results_OLD!$C$9)))*(1-[1]results_OLD!$C$8/(2*(W16-2*[1]results_OLD!$C$9)))*(1-2*((V16-2*[1]results_OLD!$C$9)^2/(ROUNDUP(1+(V16-2*[1]results_OLD!$C$9)/(150*(V16/W16)^$C$2),0)-1)+(W16-2*[1]results_OLD!$C$9)^2/(ROUNDUP(1+(W16-2*[1]results_OLD!$C$9)/150,0)-1))/(6*(V16-2*[1]results_OLD!$C$9)*(W16-2*[1]results_OLD!$C$9)))*ROUNDUP(1+(V16-2*[1]results_OLD!$C$9)/(150*(V16/W16)^$C$2),0)*PI()/4*[1]results_OLD!$C$7^2*[1]results_OLD!$C$6/(V16*[1]results_OLD!$C$8*[1]results_OLD!$C$5))</f>
        <v>1.341275410826873</v>
      </c>
      <c r="AA16" s="1">
        <f>0.016*0.3^X16*(Y16*[1]results_OLD!$C$5)^0.225*($C$1*1000/(2*W16))^0.35*Z16</f>
        <v>4.3125540748991852E-2</v>
      </c>
    </row>
    <row r="17" spans="1:27" x14ac:dyDescent="0.25">
      <c r="A17">
        <f t="shared" si="1"/>
        <v>400</v>
      </c>
      <c r="B17" s="3">
        <v>650</v>
      </c>
      <c r="C17" s="2">
        <f>$C$3*1000/(A17*B17*[1]results_OLD!$C$5)</f>
        <v>5.8275058275058272E-2</v>
      </c>
      <c r="D17" s="2">
        <f>ROUNDUP(1+(A17-2*[1]results_OLD!$C$9)/(150*(A17/B17)^$C$2),0)/(2*(ROUNDUP(1+(A17-2*[1]results_OLD!$C$9)/(150*(A17/B17)^$C$2),0)+ROUNDUP(1+(B17-2*[1]results_OLD!$C$9)/150,0))-4-ROUNDUP(1+(A17-2*[1]results_OLD!$C$9)/(150*(A17/B17)^$C$2),0))</f>
        <v>0.45454545454545453</v>
      </c>
      <c r="E17" s="2">
        <f>25^((1-[1]results_OLD!$C$8/(2*(A17-2*[1]results_OLD!$C$9)))*(1-[1]results_OLD!$C$8/(2*(B17-2*[1]results_OLD!$C$9)))*(1-2*((A17-2*[1]results_OLD!$C$9)^2/(ROUNDUP(1+(A17-2*[1]results_OLD!$C$9)/(150*(A17/B17)^$C$2),0)-1)+(B17-2*[1]results_OLD!$C$9)^2/(ROUNDUP(1+(B17-2*[1]results_OLD!$C$9)/150,0)-1))/(6*(A17-2*[1]results_OLD!$C$9)*(B17-2*[1]results_OLD!$C$9)))*ROUNDUP(1+(A17-2*[1]results_OLD!$C$9)/(150*(A17/B17)^$C$2),0)*PI()/4*[1]results_OLD!$C$7^2*[1]results_OLD!$C$6/(A17*[1]results_OLD!$C$8*[1]results_OLD!$C$5))</f>
        <v>1.4528095347989862</v>
      </c>
      <c r="F17" s="1">
        <f>0.016*0.3^C17*(D17*[1]results_OLD!$C$5)^0.225*($C$1*1000/(2*B17))^0.35*E17</f>
        <v>5.9063507179062294E-2</v>
      </c>
      <c r="G17" s="2">
        <f t="shared" si="0"/>
        <v>0.71187320161630685</v>
      </c>
      <c r="H17">
        <f t="shared" si="2"/>
        <v>400</v>
      </c>
      <c r="I17" s="3">
        <v>650</v>
      </c>
      <c r="J17" s="2">
        <f>$J$3*1000/(H17*I17*[1]results_OLD!$C$5)</f>
        <v>0.11655011655011654</v>
      </c>
      <c r="K17" s="2">
        <f>ROUNDUP(1+(H17-2*[1]results_OLD!$C$9)/(150*(H17/I17)^$C$2),0)/(2*(ROUNDUP(1+(H17-2*[1]results_OLD!$C$9)/(150*(H17/I17)^$C$2),0)+ROUNDUP(1+(I17-2*[1]results_OLD!$C$9)/150,0))-4-ROUNDUP(1+(H17-2*[1]results_OLD!$C$9)/(150*(H17/I17)^$C$2),0))</f>
        <v>0.45454545454545453</v>
      </c>
      <c r="L17" s="2">
        <f>25^((1-[1]results_OLD!$C$8/(2*(H17-2*[1]results_OLD!$C$9)))*(1-[1]results_OLD!$C$8/(2*(I17-2*[1]results_OLD!$C$9)))*(1-2*((H17-2*[1]results_OLD!$C$9)^2/(ROUNDUP(1+(H17-2*[1]results_OLD!$C$9)/(150*(H17/I17)^$C$2),0)-1)+(I17-2*[1]results_OLD!$C$9)^2/(ROUNDUP(1+(I17-2*[1]results_OLD!$C$9)/150,0)-1))/(6*(H17-2*[1]results_OLD!$C$9)*(I17-2*[1]results_OLD!$C$9)))*ROUNDUP(1+(H17-2*[1]results_OLD!$C$9)/(150*(H17/I17)^$C$2),0)*PI()/4*[1]results_OLD!$C$7^2*[1]results_OLD!$C$6/(H17*[1]results_OLD!$C$8*[1]results_OLD!$C$5))</f>
        <v>1.4528095347989862</v>
      </c>
      <c r="M17" s="1">
        <f>0.016*0.3^J17*(K17*[1]results_OLD!$C$5)^0.225*($C$1*1000/(2*I17))^0.35*L17</f>
        <v>5.506155121773957E-2</v>
      </c>
      <c r="O17">
        <f t="shared" si="3"/>
        <v>400</v>
      </c>
      <c r="P17" s="3">
        <v>650</v>
      </c>
      <c r="Q17" s="2">
        <f>$Q$3*1000/(O17*P17*[1]results_OLD!$C$5)</f>
        <v>0.17482517482517482</v>
      </c>
      <c r="R17" s="2">
        <f>ROUNDUP(1+(O17-2*[1]results_OLD!$C$9)/(150*(O17/P17)^$C$2),0)/(2*(ROUNDUP(1+(O17-2*[1]results_OLD!$C$9)/(150*(O17/P17)^$C$2),0)+ROUNDUP(1+(P17-2*[1]results_OLD!$C$9)/150,0))-4-ROUNDUP(1+(O17-2*[1]results_OLD!$C$9)/(150*(O17/P17)^$C$2),0))</f>
        <v>0.45454545454545453</v>
      </c>
      <c r="S17" s="2">
        <f>25^((1-[1]results_OLD!$C$8/(2*(O17-2*[1]results_OLD!$C$9)))*(1-[1]results_OLD!$C$8/(2*(P17-2*[1]results_OLD!$C$9)))*(1-2*((O17-2*[1]results_OLD!$C$9)^2/(ROUNDUP(1+(O17-2*[1]results_OLD!$C$9)/(150*(O17/P17)^$C$2),0)-1)+(P17-2*[1]results_OLD!$C$9)^2/(ROUNDUP(1+(P17-2*[1]results_OLD!$C$9)/150,0)-1))/(6*(O17-2*[1]results_OLD!$C$9)*(P17-2*[1]results_OLD!$C$9)))*ROUNDUP(1+(O17-2*[1]results_OLD!$C$9)/(150*(O17/P17)^$C$2),0)*PI()/4*[1]results_OLD!$C$7^2*[1]results_OLD!$C$6/(O17*[1]results_OLD!$C$8*[1]results_OLD!$C$5))</f>
        <v>1.4528095347989862</v>
      </c>
      <c r="T17" s="1">
        <f>0.016*0.3^Q17*(R17*[1]results_OLD!$C$5)^0.225*($C$1*1000/(2*P17))^0.35*S17</f>
        <v>5.1330755102509472E-2</v>
      </c>
      <c r="V17">
        <f t="shared" si="4"/>
        <v>400</v>
      </c>
      <c r="W17" s="3">
        <v>650</v>
      </c>
      <c r="X17" s="2">
        <f>$X$3*1000/(V17*W17*[1]results_OLD!$C$5)</f>
        <v>0.23310023310023309</v>
      </c>
      <c r="Y17" s="2">
        <f>ROUNDUP(1+(V17-2*[1]results_OLD!$C$9)/(150*(V17/W17)^$C$2),0)/(2*(ROUNDUP(1+(V17-2*[1]results_OLD!$C$9)/(150*(V17/W17)^$C$2),0)+ROUNDUP(1+(W17-2*[1]results_OLD!$C$9)/150,0))-4-ROUNDUP(1+(V17-2*[1]results_OLD!$C$9)/(150*(V17/W17)^$C$2),0))</f>
        <v>0.45454545454545453</v>
      </c>
      <c r="Z17" s="2">
        <f>25^((1-[1]results_OLD!$C$8/(2*(V17-2*[1]results_OLD!$C$9)))*(1-[1]results_OLD!$C$8/(2*(W17-2*[1]results_OLD!$C$9)))*(1-2*((V17-2*[1]results_OLD!$C$9)^2/(ROUNDUP(1+(V17-2*[1]results_OLD!$C$9)/(150*(V17/W17)^$C$2),0)-1)+(W17-2*[1]results_OLD!$C$9)^2/(ROUNDUP(1+(W17-2*[1]results_OLD!$C$9)/150,0)-1))/(6*(V17-2*[1]results_OLD!$C$9)*(W17-2*[1]results_OLD!$C$9)))*ROUNDUP(1+(V17-2*[1]results_OLD!$C$9)/(150*(V17/W17)^$C$2),0)*PI()/4*[1]results_OLD!$C$7^2*[1]results_OLD!$C$6/(V17*[1]results_OLD!$C$8*[1]results_OLD!$C$5))</f>
        <v>1.4528095347989862</v>
      </c>
      <c r="AA17" s="1">
        <f>0.016*0.3^X17*(Y17*[1]results_OLD!$C$5)^0.225*($C$1*1000/(2*W17))^0.35*Z17</f>
        <v>4.7852745902024568E-2</v>
      </c>
    </row>
    <row r="18" spans="1:27" x14ac:dyDescent="0.25">
      <c r="A18">
        <f t="shared" si="1"/>
        <v>400</v>
      </c>
      <c r="B18" s="3">
        <v>700</v>
      </c>
      <c r="C18" s="2">
        <f>$C$3*1000/(A18*B18*[1]results_OLD!$C$5)</f>
        <v>5.4112554112554112E-2</v>
      </c>
      <c r="D18" s="2">
        <f>ROUNDUP(1+(A18-2*[1]results_OLD!$C$9)/(150*(A18/B18)^$C$2),0)/(2*(ROUNDUP(1+(A18-2*[1]results_OLD!$C$9)/(150*(A18/B18)^$C$2),0)+ROUNDUP(1+(B18-2*[1]results_OLD!$C$9)/150,0))-4-ROUNDUP(1+(A18-2*[1]results_OLD!$C$9)/(150*(A18/B18)^$C$2),0))</f>
        <v>0.38461538461538464</v>
      </c>
      <c r="E18" s="2">
        <f>25^((1-[1]results_OLD!$C$8/(2*(A18-2*[1]results_OLD!$C$9)))*(1-[1]results_OLD!$C$8/(2*(B18-2*[1]results_OLD!$C$9)))*(1-2*((A18-2*[1]results_OLD!$C$9)^2/(ROUNDUP(1+(A18-2*[1]results_OLD!$C$9)/(150*(A18/B18)^$C$2),0)-1)+(B18-2*[1]results_OLD!$C$9)^2/(ROUNDUP(1+(B18-2*[1]results_OLD!$C$9)/150,0)-1))/(6*(A18-2*[1]results_OLD!$C$9)*(B18-2*[1]results_OLD!$C$9)))*ROUNDUP(1+(A18-2*[1]results_OLD!$C$9)/(150*(A18/B18)^$C$2),0)*PI()/4*[1]results_OLD!$C$7^2*[1]results_OLD!$C$6/(A18*[1]results_OLD!$C$8*[1]results_OLD!$C$5))</f>
        <v>1.4712212526713015</v>
      </c>
      <c r="F18" s="1">
        <f>0.016*0.3^C18*(D18*[1]results_OLD!$C$5)^0.225*($C$1*1000/(2*B18))^0.35*E18</f>
        <v>5.6412647989729496E-2</v>
      </c>
      <c r="G18" s="2">
        <f t="shared" si="0"/>
        <v>0.67588586797162753</v>
      </c>
      <c r="H18">
        <f t="shared" si="2"/>
        <v>400</v>
      </c>
      <c r="I18" s="3">
        <v>700</v>
      </c>
      <c r="J18" s="2">
        <f>$J$3*1000/(H18*I18*[1]results_OLD!$C$5)</f>
        <v>0.10822510822510822</v>
      </c>
      <c r="K18" s="2">
        <f>ROUNDUP(1+(H18-2*[1]results_OLD!$C$9)/(150*(H18/I18)^$C$2),0)/(2*(ROUNDUP(1+(H18-2*[1]results_OLD!$C$9)/(150*(H18/I18)^$C$2),0)+ROUNDUP(1+(I18-2*[1]results_OLD!$C$9)/150,0))-4-ROUNDUP(1+(H18-2*[1]results_OLD!$C$9)/(150*(H18/I18)^$C$2),0))</f>
        <v>0.38461538461538464</v>
      </c>
      <c r="L18" s="2">
        <f>25^((1-[1]results_OLD!$C$8/(2*(H18-2*[1]results_OLD!$C$9)))*(1-[1]results_OLD!$C$8/(2*(I18-2*[1]results_OLD!$C$9)))*(1-2*((H18-2*[1]results_OLD!$C$9)^2/(ROUNDUP(1+(H18-2*[1]results_OLD!$C$9)/(150*(H18/I18)^$C$2),0)-1)+(I18-2*[1]results_OLD!$C$9)^2/(ROUNDUP(1+(I18-2*[1]results_OLD!$C$9)/150,0)-1))/(6*(H18-2*[1]results_OLD!$C$9)*(I18-2*[1]results_OLD!$C$9)))*ROUNDUP(1+(H18-2*[1]results_OLD!$C$9)/(150*(H18/I18)^$C$2),0)*PI()/4*[1]results_OLD!$C$7^2*[1]results_OLD!$C$6/(H18*[1]results_OLD!$C$8*[1]results_OLD!$C$5))</f>
        <v>1.4712212526713015</v>
      </c>
      <c r="M18" s="1">
        <f>0.016*0.3^J18*(K18*[1]results_OLD!$C$5)^0.225*($C$1*1000/(2*I18))^0.35*L18</f>
        <v>5.2854525879820639E-2</v>
      </c>
      <c r="O18">
        <f t="shared" si="3"/>
        <v>400</v>
      </c>
      <c r="P18" s="3">
        <v>700</v>
      </c>
      <c r="Q18" s="2">
        <f>$Q$3*1000/(O18*P18*[1]results_OLD!$C$5)</f>
        <v>0.16233766233766234</v>
      </c>
      <c r="R18" s="2">
        <f>ROUNDUP(1+(O18-2*[1]results_OLD!$C$9)/(150*(O18/P18)^$C$2),0)/(2*(ROUNDUP(1+(O18-2*[1]results_OLD!$C$9)/(150*(O18/P18)^$C$2),0)+ROUNDUP(1+(P18-2*[1]results_OLD!$C$9)/150,0))-4-ROUNDUP(1+(O18-2*[1]results_OLD!$C$9)/(150*(O18/P18)^$C$2),0))</f>
        <v>0.38461538461538464</v>
      </c>
      <c r="S18" s="2">
        <f>25^((1-[1]results_OLD!$C$8/(2*(O18-2*[1]results_OLD!$C$9)))*(1-[1]results_OLD!$C$8/(2*(P18-2*[1]results_OLD!$C$9)))*(1-2*((O18-2*[1]results_OLD!$C$9)^2/(ROUNDUP(1+(O18-2*[1]results_OLD!$C$9)/(150*(O18/P18)^$C$2),0)-1)+(P18-2*[1]results_OLD!$C$9)^2/(ROUNDUP(1+(P18-2*[1]results_OLD!$C$9)/150,0)-1))/(6*(O18-2*[1]results_OLD!$C$9)*(P18-2*[1]results_OLD!$C$9)))*ROUNDUP(1+(O18-2*[1]results_OLD!$C$9)/(150*(O18/P18)^$C$2),0)*PI()/4*[1]results_OLD!$C$7^2*[1]results_OLD!$C$6/(O18*[1]results_OLD!$C$8*[1]results_OLD!$C$5))</f>
        <v>1.4712212526713015</v>
      </c>
      <c r="T18" s="1">
        <f>0.016*0.3^Q18*(R18*[1]results_OLD!$C$5)^0.225*($C$1*1000/(2*P18))^0.35*S18</f>
        <v>4.952082565755881E-2</v>
      </c>
      <c r="V18">
        <f t="shared" si="4"/>
        <v>400</v>
      </c>
      <c r="W18" s="3">
        <v>700</v>
      </c>
      <c r="X18" s="2">
        <f>$X$3*1000/(V18*W18*[1]results_OLD!$C$5)</f>
        <v>0.21645021645021645</v>
      </c>
      <c r="Y18" s="2">
        <f>ROUNDUP(1+(V18-2*[1]results_OLD!$C$9)/(150*(V18/W18)^$C$2),0)/(2*(ROUNDUP(1+(V18-2*[1]results_OLD!$C$9)/(150*(V18/W18)^$C$2),0)+ROUNDUP(1+(W18-2*[1]results_OLD!$C$9)/150,0))-4-ROUNDUP(1+(V18-2*[1]results_OLD!$C$9)/(150*(V18/W18)^$C$2),0))</f>
        <v>0.38461538461538464</v>
      </c>
      <c r="Z18" s="2">
        <f>25^((1-[1]results_OLD!$C$8/(2*(V18-2*[1]results_OLD!$C$9)))*(1-[1]results_OLD!$C$8/(2*(W18-2*[1]results_OLD!$C$9)))*(1-2*((V18-2*[1]results_OLD!$C$9)^2/(ROUNDUP(1+(V18-2*[1]results_OLD!$C$9)/(150*(V18/W18)^$C$2),0)-1)+(W18-2*[1]results_OLD!$C$9)^2/(ROUNDUP(1+(W18-2*[1]results_OLD!$C$9)/150,0)-1))/(6*(V18-2*[1]results_OLD!$C$9)*(W18-2*[1]results_OLD!$C$9)))*ROUNDUP(1+(V18-2*[1]results_OLD!$C$9)/(150*(V18/W18)^$C$2),0)*PI()/4*[1]results_OLD!$C$7^2*[1]results_OLD!$C$6/(V18*[1]results_OLD!$C$8*[1]results_OLD!$C$5))</f>
        <v>1.4712212526713015</v>
      </c>
      <c r="AA18" s="1">
        <f>0.016*0.3^X18*(Y18*[1]results_OLD!$C$5)^0.225*($C$1*1000/(2*W18))^0.35*Z18</f>
        <v>4.6397392332727452E-2</v>
      </c>
    </row>
    <row r="19" spans="1:27" x14ac:dyDescent="0.25">
      <c r="A19">
        <f t="shared" si="1"/>
        <v>400</v>
      </c>
      <c r="B19" s="3">
        <v>750</v>
      </c>
      <c r="C19" s="2">
        <f>$C$3*1000/(A19*B19*[1]results_OLD!$C$5)</f>
        <v>5.0505050505050504E-2</v>
      </c>
      <c r="D19" s="2">
        <f>ROUNDUP(1+(A19-2*[1]results_OLD!$C$9)/(150*(A19/B19)^$C$2),0)/(2*(ROUNDUP(1+(A19-2*[1]results_OLD!$C$9)/(150*(A19/B19)^$C$2),0)+ROUNDUP(1+(B19-2*[1]results_OLD!$C$9)/150,0))-4-ROUNDUP(1+(A19-2*[1]results_OLD!$C$9)/(150*(A19/B19)^$C$2),0))</f>
        <v>0.38461538461538464</v>
      </c>
      <c r="E19" s="2">
        <f>25^((1-[1]results_OLD!$C$8/(2*(A19-2*[1]results_OLD!$C$9)))*(1-[1]results_OLD!$C$8/(2*(B19-2*[1]results_OLD!$C$9)))*(1-2*((A19-2*[1]results_OLD!$C$9)^2/(ROUNDUP(1+(A19-2*[1]results_OLD!$C$9)/(150*(A19/B19)^$C$2),0)-1)+(B19-2*[1]results_OLD!$C$9)^2/(ROUNDUP(1+(B19-2*[1]results_OLD!$C$9)/150,0)-1))/(6*(A19-2*[1]results_OLD!$C$9)*(B19-2*[1]results_OLD!$C$9)))*ROUNDUP(1+(A19-2*[1]results_OLD!$C$9)/(150*(A19/B19)^$C$2),0)*PI()/4*[1]results_OLD!$C$7^2*[1]results_OLD!$C$6/(A19*[1]results_OLD!$C$8*[1]results_OLD!$C$5))</f>
        <v>1.4689379494847001</v>
      </c>
      <c r="F19" s="1">
        <f>0.016*0.3^C19*(D19*[1]results_OLD!$C$5)^0.225*($C$1*1000/(2*B19))^0.35*E19</f>
        <v>5.522059800996805E-2</v>
      </c>
      <c r="G19" s="2">
        <f t="shared" si="0"/>
        <v>0.64401963668505857</v>
      </c>
      <c r="H19">
        <f t="shared" si="2"/>
        <v>400</v>
      </c>
      <c r="I19" s="3">
        <v>750</v>
      </c>
      <c r="J19" s="2">
        <f>$J$3*1000/(H19*I19*[1]results_OLD!$C$5)</f>
        <v>0.10101010101010101</v>
      </c>
      <c r="K19" s="2">
        <f>ROUNDUP(1+(H19-2*[1]results_OLD!$C$9)/(150*(H19/I19)^$C$2),0)/(2*(ROUNDUP(1+(H19-2*[1]results_OLD!$C$9)/(150*(H19/I19)^$C$2),0)+ROUNDUP(1+(I19-2*[1]results_OLD!$C$9)/150,0))-4-ROUNDUP(1+(H19-2*[1]results_OLD!$C$9)/(150*(H19/I19)^$C$2),0))</f>
        <v>0.38461538461538464</v>
      </c>
      <c r="L19" s="2">
        <f>25^((1-[1]results_OLD!$C$8/(2*(H19-2*[1]results_OLD!$C$9)))*(1-[1]results_OLD!$C$8/(2*(I19-2*[1]results_OLD!$C$9)))*(1-2*((H19-2*[1]results_OLD!$C$9)^2/(ROUNDUP(1+(H19-2*[1]results_OLD!$C$9)/(150*(H19/I19)^$C$2),0)-1)+(I19-2*[1]results_OLD!$C$9)^2/(ROUNDUP(1+(I19-2*[1]results_OLD!$C$9)/150,0)-1))/(6*(H19-2*[1]results_OLD!$C$9)*(I19-2*[1]results_OLD!$C$9)))*ROUNDUP(1+(H19-2*[1]results_OLD!$C$9)/(150*(H19/I19)^$C$2),0)*PI()/4*[1]results_OLD!$C$7^2*[1]results_OLD!$C$6/(H19*[1]results_OLD!$C$8*[1]results_OLD!$C$5))</f>
        <v>1.4689379494847001</v>
      </c>
      <c r="M19" s="1">
        <f>0.016*0.3^J19*(K19*[1]results_OLD!$C$5)^0.225*($C$1*1000/(2*I19))^0.35*L19</f>
        <v>5.1962864994485505E-2</v>
      </c>
      <c r="O19">
        <f t="shared" si="3"/>
        <v>400</v>
      </c>
      <c r="P19" s="3">
        <v>750</v>
      </c>
      <c r="Q19" s="2">
        <f>$Q$3*1000/(O19*P19*[1]results_OLD!$C$5)</f>
        <v>0.15151515151515152</v>
      </c>
      <c r="R19" s="2">
        <f>ROUNDUP(1+(O19-2*[1]results_OLD!$C$9)/(150*(O19/P19)^$C$2),0)/(2*(ROUNDUP(1+(O19-2*[1]results_OLD!$C$9)/(150*(O19/P19)^$C$2),0)+ROUNDUP(1+(P19-2*[1]results_OLD!$C$9)/150,0))-4-ROUNDUP(1+(O19-2*[1]results_OLD!$C$9)/(150*(O19/P19)^$C$2),0))</f>
        <v>0.38461538461538464</v>
      </c>
      <c r="S19" s="2">
        <f>25^((1-[1]results_OLD!$C$8/(2*(O19-2*[1]results_OLD!$C$9)))*(1-[1]results_OLD!$C$8/(2*(P19-2*[1]results_OLD!$C$9)))*(1-2*((O19-2*[1]results_OLD!$C$9)^2/(ROUNDUP(1+(O19-2*[1]results_OLD!$C$9)/(150*(O19/P19)^$C$2),0)-1)+(P19-2*[1]results_OLD!$C$9)^2/(ROUNDUP(1+(P19-2*[1]results_OLD!$C$9)/150,0)-1))/(6*(O19-2*[1]results_OLD!$C$9)*(P19-2*[1]results_OLD!$C$9)))*ROUNDUP(1+(O19-2*[1]results_OLD!$C$9)/(150*(O19/P19)^$C$2),0)*PI()/4*[1]results_OLD!$C$7^2*[1]results_OLD!$C$6/(O19*[1]results_OLD!$C$8*[1]results_OLD!$C$5))</f>
        <v>1.4689379494847001</v>
      </c>
      <c r="T19" s="1">
        <f>0.016*0.3^Q19*(R19*[1]results_OLD!$C$5)^0.225*($C$1*1000/(2*P19))^0.35*S19</f>
        <v>4.8897321574600056E-2</v>
      </c>
      <c r="V19">
        <f t="shared" si="4"/>
        <v>400</v>
      </c>
      <c r="W19" s="3">
        <v>750</v>
      </c>
      <c r="X19" s="2">
        <f>$X$3*1000/(V19*W19*[1]results_OLD!$C$5)</f>
        <v>0.20202020202020202</v>
      </c>
      <c r="Y19" s="2">
        <f>ROUNDUP(1+(V19-2*[1]results_OLD!$C$9)/(150*(V19/W19)^$C$2),0)/(2*(ROUNDUP(1+(V19-2*[1]results_OLD!$C$9)/(150*(V19/W19)^$C$2),0)+ROUNDUP(1+(W19-2*[1]results_OLD!$C$9)/150,0))-4-ROUNDUP(1+(V19-2*[1]results_OLD!$C$9)/(150*(V19/W19)^$C$2),0))</f>
        <v>0.38461538461538464</v>
      </c>
      <c r="Z19" s="2">
        <f>25^((1-[1]results_OLD!$C$8/(2*(V19-2*[1]results_OLD!$C$9)))*(1-[1]results_OLD!$C$8/(2*(W19-2*[1]results_OLD!$C$9)))*(1-2*((V19-2*[1]results_OLD!$C$9)^2/(ROUNDUP(1+(V19-2*[1]results_OLD!$C$9)/(150*(V19/W19)^$C$2),0)-1)+(W19-2*[1]results_OLD!$C$9)^2/(ROUNDUP(1+(W19-2*[1]results_OLD!$C$9)/150,0)-1))/(6*(V19-2*[1]results_OLD!$C$9)*(W19-2*[1]results_OLD!$C$9)))*ROUNDUP(1+(V19-2*[1]results_OLD!$C$9)/(150*(V19/W19)^$C$2),0)*PI()/4*[1]results_OLD!$C$7^2*[1]results_OLD!$C$6/(V19*[1]results_OLD!$C$8*[1]results_OLD!$C$5))</f>
        <v>1.4689379494847001</v>
      </c>
      <c r="AA19" s="1">
        <f>0.016*0.3^X19*(Y19*[1]results_OLD!$C$5)^0.225*($C$1*1000/(2*W19))^0.35*Z19</f>
        <v>4.6012629546573001E-2</v>
      </c>
    </row>
    <row r="20" spans="1:27" x14ac:dyDescent="0.25">
      <c r="A20">
        <f t="shared" si="1"/>
        <v>400</v>
      </c>
      <c r="B20" s="3">
        <v>800</v>
      </c>
      <c r="C20" s="2">
        <f>$C$3*1000/(A20*B20*[1]results_OLD!$C$5)</f>
        <v>4.7348484848484848E-2</v>
      </c>
      <c r="D20" s="2">
        <f>ROUNDUP(1+(A20-2*[1]results_OLD!$C$9)/(150*(A20/B20)^$C$2),0)/(2*(ROUNDUP(1+(A20-2*[1]results_OLD!$C$9)/(150*(A20/B20)^$C$2),0)+ROUNDUP(1+(B20-2*[1]results_OLD!$C$9)/150,0))-4-ROUNDUP(1+(A20-2*[1]results_OLD!$C$9)/(150*(A20/B20)^$C$2),0))</f>
        <v>0.38461538461538464</v>
      </c>
      <c r="E20" s="2">
        <f>25^((1-[1]results_OLD!$C$8/(2*(A20-2*[1]results_OLD!$C$9)))*(1-[1]results_OLD!$C$8/(2*(B20-2*[1]results_OLD!$C$9)))*(1-2*((A20-2*[1]results_OLD!$C$9)^2/(ROUNDUP(1+(A20-2*[1]results_OLD!$C$9)/(150*(A20/B20)^$C$2),0)-1)+(B20-2*[1]results_OLD!$C$9)^2/(ROUNDUP(1+(B20-2*[1]results_OLD!$C$9)/150,0)-1))/(6*(A20-2*[1]results_OLD!$C$9)*(B20-2*[1]results_OLD!$C$9)))*ROUNDUP(1+(A20-2*[1]results_OLD!$C$9)/(150*(A20/B20)^$C$2),0)*PI()/4*[1]results_OLD!$C$7^2*[1]results_OLD!$C$6/(A20*[1]results_OLD!$C$8*[1]results_OLD!$C$5))</f>
        <v>1.4659849711322901</v>
      </c>
      <c r="F20" s="1">
        <f>0.016*0.3^C20*(D20*[1]results_OLD!$C$5)^0.225*($C$1*1000/(2*B20))^0.35*E20</f>
        <v>5.4083852611091082E-2</v>
      </c>
      <c r="G20" s="2">
        <f t="shared" si="0"/>
        <v>0.61557220667245816</v>
      </c>
      <c r="H20">
        <f t="shared" si="2"/>
        <v>400</v>
      </c>
      <c r="I20" s="3">
        <v>800</v>
      </c>
      <c r="J20" s="2">
        <f>$J$3*1000/(H20*I20*[1]results_OLD!$C$5)</f>
        <v>9.4696969696969696E-2</v>
      </c>
      <c r="K20" s="2">
        <f>ROUNDUP(1+(H20-2*[1]results_OLD!$C$9)/(150*(H20/I20)^$C$2),0)/(2*(ROUNDUP(1+(H20-2*[1]results_OLD!$C$9)/(150*(H20/I20)^$C$2),0)+ROUNDUP(1+(I20-2*[1]results_OLD!$C$9)/150,0))-4-ROUNDUP(1+(H20-2*[1]results_OLD!$C$9)/(150*(H20/I20)^$C$2),0))</f>
        <v>0.38461538461538464</v>
      </c>
      <c r="L20" s="2">
        <f>25^((1-[1]results_OLD!$C$8/(2*(H20-2*[1]results_OLD!$C$9)))*(1-[1]results_OLD!$C$8/(2*(I20-2*[1]results_OLD!$C$9)))*(1-2*((H20-2*[1]results_OLD!$C$9)^2/(ROUNDUP(1+(H20-2*[1]results_OLD!$C$9)/(150*(H20/I20)^$C$2),0)-1)+(I20-2*[1]results_OLD!$C$9)^2/(ROUNDUP(1+(I20-2*[1]results_OLD!$C$9)/150,0)-1))/(6*(H20-2*[1]results_OLD!$C$9)*(I20-2*[1]results_OLD!$C$9)))*ROUNDUP(1+(H20-2*[1]results_OLD!$C$9)/(150*(H20/I20)^$C$2),0)*PI()/4*[1]results_OLD!$C$7^2*[1]results_OLD!$C$6/(H20*[1]results_OLD!$C$8*[1]results_OLD!$C$5))</f>
        <v>1.4659849711322901</v>
      </c>
      <c r="M20" s="1">
        <f>0.016*0.3^J20*(K20*[1]results_OLD!$C$5)^0.225*($C$1*1000/(2*I20))^0.35*L20</f>
        <v>5.1086965184811109E-2</v>
      </c>
      <c r="O20">
        <f t="shared" si="3"/>
        <v>400</v>
      </c>
      <c r="P20" s="3">
        <v>800</v>
      </c>
      <c r="Q20" s="2">
        <f>$Q$3*1000/(O20*P20*[1]results_OLD!$C$5)</f>
        <v>0.14204545454545456</v>
      </c>
      <c r="R20" s="2">
        <f>ROUNDUP(1+(O20-2*[1]results_OLD!$C$9)/(150*(O20/P20)^$C$2),0)/(2*(ROUNDUP(1+(O20-2*[1]results_OLD!$C$9)/(150*(O20/P20)^$C$2),0)+ROUNDUP(1+(P20-2*[1]results_OLD!$C$9)/150,0))-4-ROUNDUP(1+(O20-2*[1]results_OLD!$C$9)/(150*(O20/P20)^$C$2),0))</f>
        <v>0.38461538461538464</v>
      </c>
      <c r="S20" s="2">
        <f>25^((1-[1]results_OLD!$C$8/(2*(O20-2*[1]results_OLD!$C$9)))*(1-[1]results_OLD!$C$8/(2*(P20-2*[1]results_OLD!$C$9)))*(1-2*((O20-2*[1]results_OLD!$C$9)^2/(ROUNDUP(1+(O20-2*[1]results_OLD!$C$9)/(150*(O20/P20)^$C$2),0)-1)+(P20-2*[1]results_OLD!$C$9)^2/(ROUNDUP(1+(P20-2*[1]results_OLD!$C$9)/150,0)-1))/(6*(O20-2*[1]results_OLD!$C$9)*(P20-2*[1]results_OLD!$C$9)))*ROUNDUP(1+(O20-2*[1]results_OLD!$C$9)/(150*(O20/P20)^$C$2),0)*PI()/4*[1]results_OLD!$C$7^2*[1]results_OLD!$C$6/(O20*[1]results_OLD!$C$8*[1]results_OLD!$C$5))</f>
        <v>1.4659849711322901</v>
      </c>
      <c r="T20" s="1">
        <f>0.016*0.3^Q20*(R20*[1]results_OLD!$C$5)^0.225*($C$1*1000/(2*P20))^0.35*S20</f>
        <v>4.8256140895903743E-2</v>
      </c>
      <c r="V20">
        <f t="shared" si="4"/>
        <v>400</v>
      </c>
      <c r="W20" s="3">
        <v>800</v>
      </c>
      <c r="X20" s="2">
        <f>$X$3*1000/(V20*W20*[1]results_OLD!$C$5)</f>
        <v>0.18939393939393939</v>
      </c>
      <c r="Y20" s="2">
        <f>ROUNDUP(1+(V20-2*[1]results_OLD!$C$9)/(150*(V20/W20)^$C$2),0)/(2*(ROUNDUP(1+(V20-2*[1]results_OLD!$C$9)/(150*(V20/W20)^$C$2),0)+ROUNDUP(1+(W20-2*[1]results_OLD!$C$9)/150,0))-4-ROUNDUP(1+(V20-2*[1]results_OLD!$C$9)/(150*(V20/W20)^$C$2),0))</f>
        <v>0.38461538461538464</v>
      </c>
      <c r="Z20" s="2">
        <f>25^((1-[1]results_OLD!$C$8/(2*(V20-2*[1]results_OLD!$C$9)))*(1-[1]results_OLD!$C$8/(2*(W20-2*[1]results_OLD!$C$9)))*(1-2*((V20-2*[1]results_OLD!$C$9)^2/(ROUNDUP(1+(V20-2*[1]results_OLD!$C$9)/(150*(V20/W20)^$C$2),0)-1)+(W20-2*[1]results_OLD!$C$9)^2/(ROUNDUP(1+(W20-2*[1]results_OLD!$C$9)/150,0)-1))/(6*(V20-2*[1]results_OLD!$C$9)*(W20-2*[1]results_OLD!$C$9)))*ROUNDUP(1+(V20-2*[1]results_OLD!$C$9)/(150*(V20/W20)^$C$2),0)*PI()/4*[1]results_OLD!$C$7^2*[1]results_OLD!$C$6/(V20*[1]results_OLD!$C$8*[1]results_OLD!$C$5))</f>
        <v>1.4659849711322901</v>
      </c>
      <c r="AA20" s="1">
        <f>0.016*0.3^X20*(Y20*[1]results_OLD!$C$5)^0.225*($C$1*1000/(2*W20))^0.35*Z20</f>
        <v>4.558217787533906E-2</v>
      </c>
    </row>
    <row r="21" spans="1:27" x14ac:dyDescent="0.25">
      <c r="C21" s="3"/>
      <c r="D21" s="2"/>
      <c r="E21" s="2" t="s">
        <v>3</v>
      </c>
      <c r="F21" s="1">
        <f>MAX(F6:F20)</f>
        <v>6.2152072789092169E-2</v>
      </c>
      <c r="L21" s="2" t="s">
        <v>3</v>
      </c>
      <c r="M21" s="1">
        <f>MAX(M6:M20)</f>
        <v>5.530649844608395E-2</v>
      </c>
      <c r="S21" s="2" t="s">
        <v>3</v>
      </c>
      <c r="T21" s="1">
        <f>MAX(T6:T20)</f>
        <v>5.1330755102509472E-2</v>
      </c>
      <c r="Z21" s="2" t="s">
        <v>3</v>
      </c>
      <c r="AA21" s="1">
        <f>MAX(AA6:AA20)</f>
        <v>4.7852745902024568E-2</v>
      </c>
    </row>
    <row r="22" spans="1:27" x14ac:dyDescent="0.25">
      <c r="C22" s="3"/>
      <c r="D22" s="2"/>
      <c r="E22" s="2" t="s">
        <v>2</v>
      </c>
      <c r="F22" s="1">
        <f>MIN(F6:F20)</f>
        <v>5.4083852611091082E-2</v>
      </c>
      <c r="L22" s="2" t="s">
        <v>2</v>
      </c>
      <c r="M22" s="1">
        <f>MIN(M6:M20)</f>
        <v>4.7952197354505378E-2</v>
      </c>
      <c r="S22" s="2" t="s">
        <v>2</v>
      </c>
      <c r="T22" s="1">
        <f>MIN(T6:T20)</f>
        <v>4.0925382886438592E-2</v>
      </c>
      <c r="Z22" s="2" t="s">
        <v>2</v>
      </c>
      <c r="AA22" s="1">
        <f>MIN(AA6:AA20)</f>
        <v>3.5380863319898398E-2</v>
      </c>
    </row>
    <row r="23" spans="1:27" x14ac:dyDescent="0.25">
      <c r="C23" s="3"/>
      <c r="D23" s="2"/>
      <c r="E23" s="2" t="s">
        <v>0</v>
      </c>
      <c r="F23" s="2">
        <f>F21/F22</f>
        <v>1.1491798344326254</v>
      </c>
      <c r="L23" s="2" t="s">
        <v>0</v>
      </c>
      <c r="M23" s="2">
        <f>M21/M22</f>
        <v>1.1533673428395579</v>
      </c>
      <c r="S23" s="2" t="s">
        <v>0</v>
      </c>
      <c r="T23" s="2">
        <f>T21/T22</f>
        <v>1.2542522875092978</v>
      </c>
      <c r="Z23" s="2" t="s">
        <v>0</v>
      </c>
      <c r="AA23" s="2">
        <f>AA21/AA22</f>
        <v>1.3525036251761531</v>
      </c>
    </row>
    <row r="24" spans="1:27" x14ac:dyDescent="0.25">
      <c r="C24" s="3"/>
      <c r="D24" s="2"/>
      <c r="E24" s="2" t="s">
        <v>1</v>
      </c>
      <c r="F24" s="1">
        <f>AVERAGE(F6:F20)</f>
        <v>5.8125411994906943E-2</v>
      </c>
      <c r="G24" s="1"/>
      <c r="L24" s="2" t="s">
        <v>1</v>
      </c>
      <c r="M24" s="1">
        <f>AVERAGE(M6:M20)</f>
        <v>5.2208603844088514E-2</v>
      </c>
      <c r="S24" s="2" t="s">
        <v>1</v>
      </c>
      <c r="T24" s="1">
        <f>AVERAGE(T6:T20)</f>
        <v>4.6974313073587334E-2</v>
      </c>
      <c r="Z24" s="2" t="s">
        <v>1</v>
      </c>
      <c r="AA24" s="1">
        <f>AVERAGE(AA6:AA20)</f>
        <v>4.3529719901710437E-2</v>
      </c>
    </row>
    <row r="25" spans="1:27" x14ac:dyDescent="0.25">
      <c r="C25" s="3"/>
      <c r="D25" s="2"/>
      <c r="E25" s="2"/>
      <c r="F25" s="2"/>
      <c r="G25" s="1"/>
    </row>
    <row r="26" spans="1:27" x14ac:dyDescent="0.25">
      <c r="C26" s="3"/>
      <c r="D26" s="2"/>
      <c r="E26" s="2"/>
      <c r="F26" s="2"/>
      <c r="G26" s="1"/>
    </row>
    <row r="27" spans="1:27" x14ac:dyDescent="0.25">
      <c r="C27" s="3"/>
      <c r="D27" s="2"/>
      <c r="E27" s="2"/>
      <c r="F27" s="2"/>
      <c r="G27" s="1"/>
    </row>
    <row r="28" spans="1:27" x14ac:dyDescent="0.25">
      <c r="C28" s="3"/>
      <c r="D28" s="2"/>
      <c r="E28" s="2"/>
      <c r="F28" s="2"/>
      <c r="G28" s="1"/>
    </row>
    <row r="29" spans="1:27" x14ac:dyDescent="0.25">
      <c r="C29" s="3"/>
      <c r="D29" s="2"/>
      <c r="E29" s="2"/>
      <c r="F29" s="2"/>
      <c r="G29" s="1"/>
    </row>
    <row r="30" spans="1:27" x14ac:dyDescent="0.25">
      <c r="C30" s="3"/>
      <c r="D30" s="2"/>
      <c r="E30" s="2"/>
      <c r="F30" s="2"/>
      <c r="G30" s="1"/>
    </row>
    <row r="31" spans="1:27" x14ac:dyDescent="0.25">
      <c r="C31" s="3"/>
      <c r="D31" s="2"/>
      <c r="E31" s="2"/>
      <c r="F31" s="2"/>
      <c r="G31" s="1"/>
    </row>
    <row r="32" spans="1:27" x14ac:dyDescent="0.25">
      <c r="C32" s="3"/>
      <c r="D32" s="2"/>
      <c r="E32" s="2"/>
      <c r="F32" s="2"/>
      <c r="G32" s="1"/>
    </row>
    <row r="33" spans="3:7" x14ac:dyDescent="0.25">
      <c r="C33" s="3"/>
      <c r="D33" s="2"/>
      <c r="E33" s="2"/>
      <c r="F33" s="2"/>
      <c r="G33" s="1"/>
    </row>
    <row r="34" spans="3:7" x14ac:dyDescent="0.25">
      <c r="C34" s="3"/>
      <c r="D34" s="2"/>
      <c r="E34" s="2"/>
      <c r="F34" s="2"/>
      <c r="G34" s="1"/>
    </row>
    <row r="35" spans="3:7" x14ac:dyDescent="0.25">
      <c r="C35" s="3"/>
      <c r="D35" s="2"/>
      <c r="E35" s="2"/>
      <c r="F35" s="2"/>
      <c r="G35" s="1"/>
    </row>
    <row r="36" spans="3:7" x14ac:dyDescent="0.25">
      <c r="C36" s="3"/>
      <c r="D36" s="2"/>
      <c r="E36" s="2"/>
      <c r="F36" s="2"/>
      <c r="G36" s="1"/>
    </row>
    <row r="37" spans="3:7" x14ac:dyDescent="0.25">
      <c r="C37" s="3"/>
      <c r="D37" s="2"/>
      <c r="E37" s="2"/>
      <c r="F37" s="2"/>
      <c r="G37" s="1"/>
    </row>
    <row r="38" spans="3:7" x14ac:dyDescent="0.25">
      <c r="C38" s="3"/>
      <c r="D38" s="2"/>
      <c r="E38" s="2"/>
      <c r="F38" s="2"/>
      <c r="G38" s="1"/>
    </row>
    <row r="39" spans="3:7" x14ac:dyDescent="0.25">
      <c r="C39" s="3"/>
      <c r="D39" s="2"/>
      <c r="E39" s="2"/>
      <c r="F39" s="2"/>
      <c r="G39" s="1"/>
    </row>
    <row r="40" spans="3:7" x14ac:dyDescent="0.25">
      <c r="C40" s="3"/>
      <c r="D40" s="2"/>
      <c r="E40" s="2"/>
      <c r="F40" s="2"/>
      <c r="G40" s="1"/>
    </row>
    <row r="41" spans="3:7" x14ac:dyDescent="0.25">
      <c r="C41" s="3"/>
      <c r="D41" s="2"/>
      <c r="E41" s="2"/>
      <c r="F41" s="2"/>
      <c r="G41" s="1"/>
    </row>
    <row r="42" spans="3:7" x14ac:dyDescent="0.25">
      <c r="C42" s="3"/>
      <c r="D42" s="2"/>
      <c r="E42" s="2"/>
      <c r="F42" s="2"/>
      <c r="G42" s="1"/>
    </row>
    <row r="43" spans="3:7" x14ac:dyDescent="0.25">
      <c r="C43" s="3"/>
      <c r="D43" s="2"/>
      <c r="E43" s="2"/>
      <c r="F43" s="2"/>
      <c r="G43" s="1"/>
    </row>
    <row r="44" spans="3:7" x14ac:dyDescent="0.25">
      <c r="C44" s="3"/>
      <c r="D44" s="2"/>
      <c r="E44" s="2"/>
      <c r="F44" s="2"/>
      <c r="G44" s="1"/>
    </row>
    <row r="45" spans="3:7" x14ac:dyDescent="0.25">
      <c r="C45" s="3"/>
      <c r="D45" s="2"/>
      <c r="E45" s="2"/>
      <c r="F45" s="2"/>
      <c r="G45" s="1"/>
    </row>
    <row r="46" spans="3:7" x14ac:dyDescent="0.25">
      <c r="C46" s="3"/>
      <c r="D46" s="2"/>
      <c r="E46" s="2"/>
      <c r="F46" s="2"/>
      <c r="G46" s="1"/>
    </row>
    <row r="47" spans="3:7" x14ac:dyDescent="0.25">
      <c r="C47" s="3"/>
      <c r="D47" s="2"/>
      <c r="E47" s="2"/>
      <c r="F47" s="2"/>
      <c r="G47" s="2"/>
    </row>
    <row r="48" spans="3:7" x14ac:dyDescent="0.25">
      <c r="C48" s="3"/>
      <c r="D48" s="2"/>
      <c r="E48" s="2"/>
      <c r="F48" s="2"/>
      <c r="G48" s="1"/>
    </row>
    <row r="49" spans="3:7" x14ac:dyDescent="0.25">
      <c r="C49" s="3"/>
      <c r="D49" s="2"/>
      <c r="E49" s="2"/>
      <c r="F49" s="2"/>
      <c r="G49" s="1"/>
    </row>
    <row r="50" spans="3:7" x14ac:dyDescent="0.25">
      <c r="C50" s="3"/>
      <c r="D50" s="2"/>
      <c r="E50" s="2"/>
      <c r="F50" s="2"/>
      <c r="G50" s="1"/>
    </row>
    <row r="51" spans="3:7" x14ac:dyDescent="0.25">
      <c r="C51" s="3"/>
      <c r="D51" s="2"/>
      <c r="E51" s="2"/>
      <c r="F51" s="2"/>
      <c r="G51" s="1"/>
    </row>
    <row r="52" spans="3:7" x14ac:dyDescent="0.25">
      <c r="C52" s="3"/>
      <c r="D52" s="2"/>
      <c r="E52" s="2"/>
      <c r="F52" s="2"/>
      <c r="G52" s="1"/>
    </row>
    <row r="53" spans="3:7" x14ac:dyDescent="0.25">
      <c r="C53" s="3"/>
      <c r="D53" s="2"/>
      <c r="E53" s="2"/>
      <c r="F53" s="2"/>
      <c r="G53" s="1"/>
    </row>
    <row r="54" spans="3:7" x14ac:dyDescent="0.25">
      <c r="C54" s="3"/>
      <c r="D54" s="2"/>
      <c r="E54" s="2"/>
      <c r="F54" s="2"/>
      <c r="G54" s="1"/>
    </row>
    <row r="55" spans="3:7" x14ac:dyDescent="0.25">
      <c r="C55" s="3"/>
      <c r="D55" s="2"/>
      <c r="E55" s="2"/>
      <c r="F55" s="2"/>
      <c r="G55" s="1"/>
    </row>
    <row r="56" spans="3:7" x14ac:dyDescent="0.25">
      <c r="C56" s="3"/>
      <c r="D56" s="2"/>
      <c r="E56" s="2"/>
      <c r="F56" s="2"/>
      <c r="G56" s="1"/>
    </row>
    <row r="57" spans="3:7" x14ac:dyDescent="0.25">
      <c r="C57" s="3"/>
      <c r="D57" s="2"/>
      <c r="E57" s="2"/>
      <c r="F57" s="2"/>
      <c r="G57" s="1"/>
    </row>
    <row r="58" spans="3:7" x14ac:dyDescent="0.25">
      <c r="C58" s="3"/>
      <c r="D58" s="2"/>
      <c r="E58" s="2"/>
      <c r="F58" s="2"/>
      <c r="G58" s="1"/>
    </row>
    <row r="59" spans="3:7" x14ac:dyDescent="0.25">
      <c r="C59" s="3"/>
      <c r="D59" s="2"/>
      <c r="E59" s="2"/>
      <c r="F59" s="2"/>
      <c r="G59" s="1"/>
    </row>
    <row r="60" spans="3:7" x14ac:dyDescent="0.25">
      <c r="C60" s="3"/>
      <c r="D60" s="2"/>
      <c r="E60" s="2"/>
      <c r="F60" s="2"/>
      <c r="G60" s="1"/>
    </row>
    <row r="61" spans="3:7" x14ac:dyDescent="0.25">
      <c r="C61" s="3"/>
      <c r="D61" s="2"/>
      <c r="E61" s="2"/>
      <c r="F61" s="2"/>
      <c r="G61" s="1"/>
    </row>
    <row r="62" spans="3:7" x14ac:dyDescent="0.25">
      <c r="C62" s="3"/>
      <c r="D62" s="2"/>
      <c r="E62" s="2"/>
      <c r="F62" s="2"/>
      <c r="G62" s="1"/>
    </row>
    <row r="63" spans="3:7" x14ac:dyDescent="0.25">
      <c r="C63" s="3"/>
      <c r="D63" s="2"/>
      <c r="E63" s="2"/>
      <c r="F63" s="2"/>
      <c r="G63" s="1"/>
    </row>
    <row r="64" spans="3:7" x14ac:dyDescent="0.25">
      <c r="C64" s="3"/>
      <c r="D64" s="2"/>
      <c r="E64" s="2"/>
      <c r="F64" s="2"/>
      <c r="G64" s="1"/>
    </row>
    <row r="65" spans="3:7" x14ac:dyDescent="0.25">
      <c r="C65" s="3"/>
      <c r="D65" s="2"/>
      <c r="E65" s="2"/>
      <c r="F65" s="2"/>
      <c r="G65" s="1"/>
    </row>
    <row r="66" spans="3:7" x14ac:dyDescent="0.25">
      <c r="C66" s="3"/>
      <c r="D66" s="2"/>
      <c r="E66" s="2"/>
      <c r="F66" s="2"/>
      <c r="G66" s="1"/>
    </row>
    <row r="67" spans="3:7" x14ac:dyDescent="0.25">
      <c r="C67" s="3"/>
      <c r="D67" s="2"/>
      <c r="E67" s="2"/>
      <c r="F67" s="2"/>
      <c r="G67" s="1"/>
    </row>
    <row r="68" spans="3:7" x14ac:dyDescent="0.25">
      <c r="C68" s="3"/>
      <c r="D68" s="2"/>
      <c r="E68" s="2"/>
      <c r="F68" s="2"/>
      <c r="G68" s="1"/>
    </row>
    <row r="69" spans="3:7" x14ac:dyDescent="0.25">
      <c r="C69" s="3"/>
      <c r="D69" s="2"/>
      <c r="E69" s="2"/>
      <c r="F69" s="2"/>
      <c r="G69" s="1"/>
    </row>
    <row r="70" spans="3:7" x14ac:dyDescent="0.25">
      <c r="C70" s="3"/>
      <c r="D70" s="2"/>
      <c r="E70" s="2"/>
      <c r="F70" s="2"/>
      <c r="G70" s="1"/>
    </row>
    <row r="71" spans="3:7" x14ac:dyDescent="0.25">
      <c r="C71" s="3"/>
      <c r="D71" s="2"/>
      <c r="E71" s="2"/>
      <c r="F71" s="2"/>
      <c r="G71" s="1"/>
    </row>
    <row r="72" spans="3:7" x14ac:dyDescent="0.25">
      <c r="C72" s="3"/>
      <c r="D72" s="2"/>
      <c r="E72" s="2"/>
      <c r="F72" s="2"/>
      <c r="G72" s="1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</cp:lastModifiedBy>
  <cp:lastPrinted>2015-04-08T22:53:31Z</cp:lastPrinted>
  <dcterms:created xsi:type="dcterms:W3CDTF">2015-04-08T22:47:21Z</dcterms:created>
  <dcterms:modified xsi:type="dcterms:W3CDTF">2023-01-20T11:31:07Z</dcterms:modified>
</cp:coreProperties>
</file>